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wati\Desktop\"/>
    </mc:Choice>
  </mc:AlternateContent>
  <xr:revisionPtr revIDLastSave="0" documentId="13_ncr:1_{F6429FCE-DDD3-4081-941D-2F0B746D3540}" xr6:coauthVersionLast="47" xr6:coauthVersionMax="47" xr10:uidLastSave="{00000000-0000-0000-0000-000000000000}"/>
  <bookViews>
    <workbookView xWindow="810" yWindow="-120" windowWidth="23310" windowHeight="13740" xr2:uid="{D6D41A52-9083-4CAF-8EC1-EA96C4D1F973}"/>
  </bookViews>
  <sheets>
    <sheet name="Dataset" sheetId="1" r:id="rId1"/>
    <sheet name="Calculations" sheetId="2" r:id="rId2"/>
    <sheet name="Dashboard" sheetId="3" r:id="rId3"/>
    <sheet name="Insight" sheetId="4" r:id="rId4"/>
  </sheets>
  <definedNames>
    <definedName name="_xlcn.WorksheetConnection_MavenNorthwindTradersSalesAnaysis.xlsxcategory1" hidden="1">Dataset!$A$6:$C$14</definedName>
    <definedName name="_xlcn.WorksheetConnection_MavenNorthwindTradersSalesAnaysis.xlsxCustomer1" hidden="1">Customer[]</definedName>
    <definedName name="_xlcn.WorksheetConnection_MavenNorthwindTradersSalesAnaysis.xlsxEmployee1" hidden="1">Employee[]</definedName>
    <definedName name="_xlcn.WorksheetConnection_MavenNorthwindTradersSalesAnaysis.xlsxOrderdata1" hidden="1">Orderdata[]</definedName>
    <definedName name="_xlcn.WorksheetConnection_MavenNorthwindTradersSalesAnaysis.xlsxOrderdetails1" hidden="1">Dataset!$S$17:$X$2172</definedName>
    <definedName name="_xlcn.WorksheetConnection_MavenNorthwindTradersSalesAnaysis.xlsxProduct1" hidden="1">Product[]</definedName>
    <definedName name="_xlcn.WorksheetConnection_MavenNorthwindTradersSalesAnaysis.xlsxShippingdata1" hidden="1">Shippingdata[]</definedName>
    <definedName name="_xlcn.WorksheetConnection_MavenNorthwindTradersSalesAnaysis.xlsxTable131" hidden="1">Table13[]</definedName>
    <definedName name="_xlcn.WorksheetConnection_MavenNorthwindTradersSalesAnaysisversion1.xlsxTable_ExternalData_11" hidden="1">Table_ExternalData_1</definedName>
    <definedName name="Slicer_country">#N/A</definedName>
    <definedName name="Slicer_country1">#N/A</definedName>
    <definedName name="Slicer_orderDate__Year">#N/A</definedName>
  </definedNames>
  <calcPr calcId="191029"/>
  <pivotCaches>
    <pivotCache cacheId="116" r:id="rId5"/>
    <pivotCache cacheId="117" r:id="rId6"/>
    <pivotCache cacheId="118" r:id="rId7"/>
    <pivotCache cacheId="119" r:id="rId8"/>
    <pivotCache cacheId="120" r:id="rId9"/>
    <pivotCache cacheId="121" r:id="rId10"/>
    <pivotCache cacheId="122" r:id="rId11"/>
    <pivotCache cacheId="192" r:id="rId12"/>
    <pivotCache cacheId="195" r:id="rId13"/>
    <pivotCache cacheId="198"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Maven Northwind Traders Sales Anaysis.xlsx!Table13"/>
          <x15:modelTable id="Shippingdata" name="Shippingdata" connection="WorksheetConnection_Maven Northwind Traders Sales Anaysis.xlsx!Shippingdata"/>
          <x15:modelTable id="Product" name="Product" connection="WorksheetConnection_Maven Northwind Traders Sales Anaysis.xlsx!Product"/>
          <x15:modelTable id="Orderdetails" name="Orderdetails" connection="WorksheetConnection_Maven Northwind Traders Sales Anaysis.xlsx!Orderdetails"/>
          <x15:modelTable id="Orderdata" name="Orderdata" connection="WorksheetConnection_Maven Northwind Traders Sales Anaysis.xlsx!Orderdata"/>
          <x15:modelTable id="Employee" name="Employee" connection="WorksheetConnection_Maven Northwind Traders Sales Anaysis.xlsx!Employee"/>
          <x15:modelTable id="Customer" name="Customer" connection="WorksheetConnection_Maven Northwind Traders Sales Anaysis.xlsx!Customer"/>
          <x15:modelTable id="category" name="category" connection="WorksheetConnection_Maven Northwind Traders Sales Anaysis.xlsx!category"/>
          <x15:modelTable id="Table_ExternalData_1" name="Table_ExternalData_1" connection="WorksheetConnection_Maven Northwind Traders Sales Anaysis (version 1).xlsx!Table_ExternalData_1"/>
        </x15:modelTables>
        <x15:modelRelationships>
          <x15:modelRelationship fromTable="Product" fromColumn="categoryID" toTable="category" toColumn="categoryID"/>
          <x15:modelRelationship fromTable="Orderdata" fromColumn="customerID" toTable="Customer" toColumn="customerID"/>
          <x15:modelRelationship fromTable="Orderdata" fromColumn="employeeID" toTable="Employee" toColumn="employeeID"/>
          <x15:modelRelationship fromTable="Orderdata" fromColumn="shipperID" toTable="Shippingdata" toColumn="shipperID"/>
          <x15:modelRelationship fromTable="Orderdetails" fromColumn="orderID" toTable="Orderdata" toColumn="orderID"/>
          <x15:modelRelationship fromTable="Orderdetails" fromColumn="productID" toTable="Product" toColumn="productID"/>
          <x15:modelRelationship fromTable="Table13" fromColumn="productID" toTable="Product" toColumn="productID"/>
          <x15:modelRelationship fromTable="Table13" fromColumn="orderID" toTable="Orderdata" toColumn="orderID"/>
        </x15:modelRelationships>
        <x15:extLst>
          <ext xmlns:x16="http://schemas.microsoft.com/office/spreadsheetml/2014/11/main" uri="{9835A34E-60A6-4A7C-AAB8-D5F71C897F49}">
            <x16:modelTimeGroupings>
              <x16:modelTimeGrouping tableName="Orderdata"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3" l="1"/>
  <c r="C15" i="1"/>
  <c r="E51" i="2"/>
  <c r="E49" i="2"/>
  <c r="D50" i="2"/>
  <c r="I54" i="2"/>
  <c r="E56" i="2"/>
  <c r="I53" i="2"/>
  <c r="E52" i="2"/>
  <c r="I55" i="2"/>
  <c r="D51" i="2"/>
  <c r="I51" i="2"/>
  <c r="E50" i="2"/>
  <c r="E54" i="2"/>
  <c r="E53" i="2"/>
  <c r="D55" i="2"/>
  <c r="D54" i="2"/>
  <c r="I50" i="2"/>
  <c r="I52" i="2"/>
  <c r="I49" i="2"/>
  <c r="I56" i="2"/>
  <c r="D52" i="2"/>
  <c r="E55" i="2"/>
  <c r="D49" i="2"/>
  <c r="D56" i="2"/>
  <c r="D53" i="2"/>
  <c r="J61" i="2" l="1"/>
  <c r="C6" i="3"/>
  <c r="C13" i="3"/>
  <c r="J74" i="2"/>
  <c r="C25" i="3"/>
  <c r="C16" i="3"/>
  <c r="C10" i="3"/>
  <c r="L61" i="2"/>
  <c r="J66" i="2"/>
  <c r="L66" i="2"/>
  <c r="J70" i="2"/>
  <c r="C19" i="3" s="1"/>
  <c r="L70" i="2"/>
  <c r="C22" i="3" s="1"/>
  <c r="F49" i="2"/>
  <c r="F50" i="2"/>
  <c r="F51" i="2"/>
  <c r="F52" i="2"/>
  <c r="F53" i="2"/>
  <c r="F54" i="2"/>
  <c r="F55" i="2"/>
  <c r="F5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340D10-F9C0-4FF6-AD08-3FF61C0B5A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354874-4680-4BA9-8C78-EA394A039F32}" name="WorksheetConnection_Maven Northwind Traders Sales Anaysis (version 1).xlsx!Table_ExternalData_1" type="102" refreshedVersion="8" minRefreshableVersion="5">
    <extLst>
      <ext xmlns:x15="http://schemas.microsoft.com/office/spreadsheetml/2010/11/main" uri="{DE250136-89BD-433C-8126-D09CA5730AF9}">
        <x15:connection id="Table_ExternalData_1">
          <x15:rangePr sourceName="_xlcn.WorksheetConnection_MavenNorthwindTradersSalesAnaysisversion1.xlsxTable_ExternalData_11"/>
        </x15:connection>
      </ext>
    </extLst>
  </connection>
  <connection id="3" xr16:uid="{FFD2B052-3760-4E51-82B4-B4AA5469D765}" name="WorksheetConnection_Maven Northwind Traders Sales Anaysis.xlsx!category" type="102" refreshedVersion="8" minRefreshableVersion="5">
    <extLst>
      <ext xmlns:x15="http://schemas.microsoft.com/office/spreadsheetml/2010/11/main" uri="{DE250136-89BD-433C-8126-D09CA5730AF9}">
        <x15:connection id="category">
          <x15:rangePr sourceName="_xlcn.WorksheetConnection_MavenNorthwindTradersSalesAnaysis.xlsxcategory1"/>
        </x15:connection>
      </ext>
    </extLst>
  </connection>
  <connection id="4" xr16:uid="{8C9AA970-3473-4276-A757-880ACEBD67C7}" name="WorksheetConnection_Maven Northwind Traders Sales Anaysis.xlsx!Customer" type="102" refreshedVersion="8" minRefreshableVersion="5">
    <extLst>
      <ext xmlns:x15="http://schemas.microsoft.com/office/spreadsheetml/2010/11/main" uri="{DE250136-89BD-433C-8126-D09CA5730AF9}">
        <x15:connection id="Customer">
          <x15:rangePr sourceName="_xlcn.WorksheetConnection_MavenNorthwindTradersSalesAnaysis.xlsxCustomer1"/>
        </x15:connection>
      </ext>
    </extLst>
  </connection>
  <connection id="5" xr16:uid="{C37A2FFA-9788-49F1-89F1-63C2BC467093}" name="WorksheetConnection_Maven Northwind Traders Sales Anaysis.xlsx!Employee" type="102" refreshedVersion="8" minRefreshableVersion="5">
    <extLst>
      <ext xmlns:x15="http://schemas.microsoft.com/office/spreadsheetml/2010/11/main" uri="{DE250136-89BD-433C-8126-D09CA5730AF9}">
        <x15:connection id="Employee">
          <x15:rangePr sourceName="_xlcn.WorksheetConnection_MavenNorthwindTradersSalesAnaysis.xlsxEmployee1"/>
        </x15:connection>
      </ext>
    </extLst>
  </connection>
  <connection id="6" xr16:uid="{6EABAC70-8BAD-4714-8ADA-FE9B15D56644}" name="WorksheetConnection_Maven Northwind Traders Sales Anaysis.xlsx!Orderdata" type="102" refreshedVersion="8" minRefreshableVersion="5">
    <extLst>
      <ext xmlns:x15="http://schemas.microsoft.com/office/spreadsheetml/2010/11/main" uri="{DE250136-89BD-433C-8126-D09CA5730AF9}">
        <x15:connection id="Orderdata">
          <x15:rangePr sourceName="_xlcn.WorksheetConnection_MavenNorthwindTradersSalesAnaysis.xlsxOrderdata1"/>
        </x15:connection>
      </ext>
    </extLst>
  </connection>
  <connection id="7" xr16:uid="{A30420FE-54AB-4895-8BBF-44965512137A}" name="WorksheetConnection_Maven Northwind Traders Sales Anaysis.xlsx!Orderdetails" type="102" refreshedVersion="8" minRefreshableVersion="5">
    <extLst>
      <ext xmlns:x15="http://schemas.microsoft.com/office/spreadsheetml/2010/11/main" uri="{DE250136-89BD-433C-8126-D09CA5730AF9}">
        <x15:connection id="Orderdetails">
          <x15:rangePr sourceName="_xlcn.WorksheetConnection_MavenNorthwindTradersSalesAnaysis.xlsxOrderdetails1"/>
        </x15:connection>
      </ext>
    </extLst>
  </connection>
  <connection id="8" xr16:uid="{1A6D777F-D269-41FA-921E-C9A99928295D}" name="WorksheetConnection_Maven Northwind Traders Sales Anaysis.xlsx!Product" type="102" refreshedVersion="8" minRefreshableVersion="5">
    <extLst>
      <ext xmlns:x15="http://schemas.microsoft.com/office/spreadsheetml/2010/11/main" uri="{DE250136-89BD-433C-8126-D09CA5730AF9}">
        <x15:connection id="Product">
          <x15:rangePr sourceName="_xlcn.WorksheetConnection_MavenNorthwindTradersSalesAnaysis.xlsxProduct1"/>
        </x15:connection>
      </ext>
    </extLst>
  </connection>
  <connection id="9" xr16:uid="{C3CBF918-9104-4F63-A15D-157601A0403B}" name="WorksheetConnection_Maven Northwind Traders Sales Anaysis.xlsx!Shippingdata" type="102" refreshedVersion="8" minRefreshableVersion="5">
    <extLst>
      <ext xmlns:x15="http://schemas.microsoft.com/office/spreadsheetml/2010/11/main" uri="{DE250136-89BD-433C-8126-D09CA5730AF9}">
        <x15:connection id="Shippingdata">
          <x15:rangePr sourceName="_xlcn.WorksheetConnection_MavenNorthwindTradersSalesAnaysis.xlsxShippingdata1"/>
        </x15:connection>
      </ext>
    </extLst>
  </connection>
  <connection id="10" xr16:uid="{709852B4-6A4F-4535-B624-E6A3906C5430}" name="WorksheetConnection_Maven Northwind Traders Sales Anaysis.xlsx!Table13" type="102" refreshedVersion="8" minRefreshableVersion="5">
    <extLst>
      <ext xmlns:x15="http://schemas.microsoft.com/office/spreadsheetml/2010/11/main" uri="{DE250136-89BD-433C-8126-D09CA5730AF9}">
        <x15:connection id="Table13">
          <x15:rangePr sourceName="_xlcn.WorksheetConnection_MavenNorthwindTradersSalesAnaysis.xlsxTable131"/>
        </x15:connection>
      </ext>
    </extLst>
  </connection>
</connections>
</file>

<file path=xl/sharedStrings.xml><?xml version="1.0" encoding="utf-8"?>
<sst xmlns="http://schemas.openxmlformats.org/spreadsheetml/2006/main" count="1798" uniqueCount="630">
  <si>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</si>
  <si>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</si>
  <si>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</si>
  <si>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</si>
  <si>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</si>
  <si>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</si>
  <si>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</si>
  <si>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</si>
  <si>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</si>
  <si>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</si>
  <si>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</si>
  <si>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 &amp; Cereals</t>
  </si>
  <si>
    <t>Breads, crackers, pasta, and cereal</t>
  </si>
  <si>
    <t>Meat &amp; Poultry</t>
  </si>
  <si>
    <t>Prepared meats</t>
  </si>
  <si>
    <t>Produce</t>
  </si>
  <si>
    <t>Dried fruit and bean curd</t>
  </si>
  <si>
    <t>Seafood</t>
  </si>
  <si>
    <t>Seaweed and fish</t>
  </si>
  <si>
    <t>customerID</t>
  </si>
  <si>
    <t>companyName</t>
  </si>
  <si>
    <t>contactName</t>
  </si>
  <si>
    <t>contactTitle</t>
  </si>
  <si>
    <t>city</t>
  </si>
  <si>
    <t>country</t>
  </si>
  <si>
    <t>ALFKI</t>
  </si>
  <si>
    <t>Alfreds Futterkiste</t>
  </si>
  <si>
    <t>Maria Anders</t>
  </si>
  <si>
    <t>Sales Representative</t>
  </si>
  <si>
    <t>Berlin</t>
  </si>
  <si>
    <t>Germany</t>
  </si>
  <si>
    <t>ANATR</t>
  </si>
  <si>
    <t>Ana Trujillo Emparedados y helados</t>
  </si>
  <si>
    <t>Ana Trujillo</t>
  </si>
  <si>
    <t>Owner</t>
  </si>
  <si>
    <t>Mexico City</t>
  </si>
  <si>
    <t>Mexico</t>
  </si>
  <si>
    <t>ANTON</t>
  </si>
  <si>
    <t>Antonio Moreno Taquería</t>
  </si>
  <si>
    <t>Antonio Moreno</t>
  </si>
  <si>
    <t>AROUT</t>
  </si>
  <si>
    <t>Around the Horn</t>
  </si>
  <si>
    <t>Thomas Hardy</t>
  </si>
  <si>
    <t>London</t>
  </si>
  <si>
    <t>UK</t>
  </si>
  <si>
    <t>BERGS</t>
  </si>
  <si>
    <t>Berglunds snabbköp</t>
  </si>
  <si>
    <t>Christina Berglund</t>
  </si>
  <si>
    <t>Order Administrator</t>
  </si>
  <si>
    <t>Luleå</t>
  </si>
  <si>
    <t>Sweden</t>
  </si>
  <si>
    <t>BLAUS</t>
  </si>
  <si>
    <t>Blauer See Delikatessen</t>
  </si>
  <si>
    <t>Hanna Moos</t>
  </si>
  <si>
    <t>Mannheim</t>
  </si>
  <si>
    <t>BLONP</t>
  </si>
  <si>
    <t>Blondesddsl père et fils</t>
  </si>
  <si>
    <t>Frédérique Citeaux</t>
  </si>
  <si>
    <t>Marketing Manager</t>
  </si>
  <si>
    <t>Strasbourg</t>
  </si>
  <si>
    <t>France</t>
  </si>
  <si>
    <t>BOLID</t>
  </si>
  <si>
    <t>Bólido Comidas preparadas</t>
  </si>
  <si>
    <t>Martín Sommer</t>
  </si>
  <si>
    <t>Madrid</t>
  </si>
  <si>
    <t>Spain</t>
  </si>
  <si>
    <t>BONAP</t>
  </si>
  <si>
    <t>Bon app'</t>
  </si>
  <si>
    <t>Laurence Lebihan</t>
  </si>
  <si>
    <t>Marseille</t>
  </si>
  <si>
    <t>BOTTM</t>
  </si>
  <si>
    <t>Bottom-Dollar Markets</t>
  </si>
  <si>
    <t>Elizabeth Lincoln</t>
  </si>
  <si>
    <t>Accounting Manager</t>
  </si>
  <si>
    <t>Tsawassen</t>
  </si>
  <si>
    <t>Canada</t>
  </si>
  <si>
    <t>BSBEV</t>
  </si>
  <si>
    <t>B's Beverages</t>
  </si>
  <si>
    <t>Victoria Ashworth</t>
  </si>
  <si>
    <t>CACTU</t>
  </si>
  <si>
    <t>Cactus Comidas para llevar</t>
  </si>
  <si>
    <t>Patricio Simpson</t>
  </si>
  <si>
    <t>Sales Agent</t>
  </si>
  <si>
    <t>Buenos Aires</t>
  </si>
  <si>
    <t>Argentina</t>
  </si>
  <si>
    <t>CENTC</t>
  </si>
  <si>
    <t>Centro comercial Moctezuma</t>
  </si>
  <si>
    <t>Francisco Chang</t>
  </si>
  <si>
    <t>CHOPS</t>
  </si>
  <si>
    <t>Chop-suey Chinese</t>
  </si>
  <si>
    <t>Yang Wang</t>
  </si>
  <si>
    <t>Bern</t>
  </si>
  <si>
    <t>Switzerland</t>
  </si>
  <si>
    <t>COMMI</t>
  </si>
  <si>
    <t>Comércio Mineiro</t>
  </si>
  <si>
    <t>Pedro Afonso</t>
  </si>
  <si>
    <t>Sales Associate</t>
  </si>
  <si>
    <t>Sao Paulo</t>
  </si>
  <si>
    <t>Brazil</t>
  </si>
  <si>
    <t>CONSH</t>
  </si>
  <si>
    <t>Consolidated Holdings</t>
  </si>
  <si>
    <t>Elizabeth Brown</t>
  </si>
  <si>
    <t>DRACD</t>
  </si>
  <si>
    <t>Drachenblut Delikatessen</t>
  </si>
  <si>
    <t>Sven Ottlieb</t>
  </si>
  <si>
    <t>Aachen</t>
  </si>
  <si>
    <t>DUMON</t>
  </si>
  <si>
    <t>Du monde entier</t>
  </si>
  <si>
    <t>Janine Labrune</t>
  </si>
  <si>
    <t>Nantes</t>
  </si>
  <si>
    <t>EASTC</t>
  </si>
  <si>
    <t>Eastern Connection</t>
  </si>
  <si>
    <t>Ann Devon</t>
  </si>
  <si>
    <t>ERNSH</t>
  </si>
  <si>
    <t>Ernst Handel</t>
  </si>
  <si>
    <t>Roland Mendel</t>
  </si>
  <si>
    <t>Sales Manager</t>
  </si>
  <si>
    <t>Graz</t>
  </si>
  <si>
    <t>Austria</t>
  </si>
  <si>
    <t>FAMIA</t>
  </si>
  <si>
    <t>Familia Arquibaldo</t>
  </si>
  <si>
    <t>Aria Cruz</t>
  </si>
  <si>
    <t>Marketing Assistant</t>
  </si>
  <si>
    <t>FISSA</t>
  </si>
  <si>
    <t>FISSA Fabrica Inter. Salchichas S.A.</t>
  </si>
  <si>
    <t>Diego Roel</t>
  </si>
  <si>
    <t>FOLIG</t>
  </si>
  <si>
    <t>Folies gourmandes</t>
  </si>
  <si>
    <t>Martine Rancé</t>
  </si>
  <si>
    <t>Assistant Sales Agent</t>
  </si>
  <si>
    <t>Lille</t>
  </si>
  <si>
    <t>FOLKO</t>
  </si>
  <si>
    <t>Folk och fä HB</t>
  </si>
  <si>
    <t>Maria Larsson</t>
  </si>
  <si>
    <t>Bräcke</t>
  </si>
  <si>
    <t>FRANK</t>
  </si>
  <si>
    <t>Frankenversand</t>
  </si>
  <si>
    <t>Peter Franken</t>
  </si>
  <si>
    <t>München</t>
  </si>
  <si>
    <t>FRANR</t>
  </si>
  <si>
    <t>France restauration</t>
  </si>
  <si>
    <t>Carine Schmitt</t>
  </si>
  <si>
    <t>FRANS</t>
  </si>
  <si>
    <t>Franchi S.p.A.</t>
  </si>
  <si>
    <t>Paolo Accorti</t>
  </si>
  <si>
    <t>Torino</t>
  </si>
  <si>
    <t>Italy</t>
  </si>
  <si>
    <t>FURIB</t>
  </si>
  <si>
    <t>Furia Bacalhau e Frutos do Mar</t>
  </si>
  <si>
    <t>Lino Rodriguez</t>
  </si>
  <si>
    <t>Lisboa</t>
  </si>
  <si>
    <t>Portugal</t>
  </si>
  <si>
    <t>GALED</t>
  </si>
  <si>
    <t>Galería del gastrónomo</t>
  </si>
  <si>
    <t>Eduardo Saavedra</t>
  </si>
  <si>
    <t>Barcelona</t>
  </si>
  <si>
    <t>GODOS</t>
  </si>
  <si>
    <t>Godos Cocina Típica</t>
  </si>
  <si>
    <t>José Pedro Freyre</t>
  </si>
  <si>
    <t>Sevilla</t>
  </si>
  <si>
    <t>GOURL</t>
  </si>
  <si>
    <t>Gourmet Lanchonetes</t>
  </si>
  <si>
    <t>André Fonseca</t>
  </si>
  <si>
    <t>Campinas</t>
  </si>
  <si>
    <t>GREAL</t>
  </si>
  <si>
    <t>Great Lakes Food Market</t>
  </si>
  <si>
    <t>Howard Snyder</t>
  </si>
  <si>
    <t>Eugene</t>
  </si>
  <si>
    <t>USA</t>
  </si>
  <si>
    <t>GROSR</t>
  </si>
  <si>
    <t>GROSELLA-Restaurante</t>
  </si>
  <si>
    <t>Manuel Pereira</t>
  </si>
  <si>
    <t>Caracas</t>
  </si>
  <si>
    <t>Venezuela</t>
  </si>
  <si>
    <t>HANAR</t>
  </si>
  <si>
    <t>Hanari Carnes</t>
  </si>
  <si>
    <t>Mario Pontes</t>
  </si>
  <si>
    <t>Rio de Janeiro</t>
  </si>
  <si>
    <t>HILAA</t>
  </si>
  <si>
    <t>HILARION-Abastos</t>
  </si>
  <si>
    <t>Carlos Hernández</t>
  </si>
  <si>
    <t>San Cristóbal</t>
  </si>
  <si>
    <t>HUNGC</t>
  </si>
  <si>
    <t>Hungry Coyote Import Store</t>
  </si>
  <si>
    <t>Yoshi Latimer</t>
  </si>
  <si>
    <t>Elgin</t>
  </si>
  <si>
    <t>HUNGO</t>
  </si>
  <si>
    <t>Hungry Owl All-Night Grocers</t>
  </si>
  <si>
    <t>Patricia McKenna</t>
  </si>
  <si>
    <t>Cork</t>
  </si>
  <si>
    <t>Ireland</t>
  </si>
  <si>
    <t>ISLAT</t>
  </si>
  <si>
    <t>Island Trading</t>
  </si>
  <si>
    <t>Helen Bennett</t>
  </si>
  <si>
    <t>Cowes</t>
  </si>
  <si>
    <t>KOENE</t>
  </si>
  <si>
    <t>Königlich Essen</t>
  </si>
  <si>
    <t>Philip Cramer</t>
  </si>
  <si>
    <t>Brandenburg</t>
  </si>
  <si>
    <t>LACOR</t>
  </si>
  <si>
    <t>La corne d'abondance</t>
  </si>
  <si>
    <t>Daniel Tonini</t>
  </si>
  <si>
    <t>Versailles</t>
  </si>
  <si>
    <t>LAMAI</t>
  </si>
  <si>
    <t>La maison d'Asie</t>
  </si>
  <si>
    <t>Annette Roulet</t>
  </si>
  <si>
    <t>Toulouse</t>
  </si>
  <si>
    <t>LAUGB</t>
  </si>
  <si>
    <t>Laughing Bacchus Wine Cellars</t>
  </si>
  <si>
    <t>Yoshi Tannamuri</t>
  </si>
  <si>
    <t>Vancouver</t>
  </si>
  <si>
    <t>LAZYK</t>
  </si>
  <si>
    <t>Lazy K Kountry Store</t>
  </si>
  <si>
    <t>John Steel</t>
  </si>
  <si>
    <t>Walla Walla</t>
  </si>
  <si>
    <t>LEHMS</t>
  </si>
  <si>
    <t>Lehmanns Marktstand</t>
  </si>
  <si>
    <t>Renate Messner</t>
  </si>
  <si>
    <t>Frankfurt a.M.</t>
  </si>
  <si>
    <t>LETSS</t>
  </si>
  <si>
    <t>Let's Stop N Shop</t>
  </si>
  <si>
    <t>Jaime Yorres</t>
  </si>
  <si>
    <t>San Francisco</t>
  </si>
  <si>
    <t>LILAS</t>
  </si>
  <si>
    <t>LILA-Supermercado</t>
  </si>
  <si>
    <t>Carlos González</t>
  </si>
  <si>
    <t>Barquisimeto</t>
  </si>
  <si>
    <t>LINOD</t>
  </si>
  <si>
    <t>LINO-Delicateses</t>
  </si>
  <si>
    <t>Felipe Izquierdo</t>
  </si>
  <si>
    <t>I. de Margarita</t>
  </si>
  <si>
    <t>LONEP</t>
  </si>
  <si>
    <t>Lonesome Pine Restaurant</t>
  </si>
  <si>
    <t>Fran Wilson</t>
  </si>
  <si>
    <t>Portland</t>
  </si>
  <si>
    <t>MAGAA</t>
  </si>
  <si>
    <t>Magazzini Alimentari Riuniti</t>
  </si>
  <si>
    <t>Giovanni Rovelli</t>
  </si>
  <si>
    <t>Bergamo</t>
  </si>
  <si>
    <t>MAISD</t>
  </si>
  <si>
    <t>Maison Dewey</t>
  </si>
  <si>
    <t>Catherine Dewey</t>
  </si>
  <si>
    <t>Bruxelles</t>
  </si>
  <si>
    <t>Belgium</t>
  </si>
  <si>
    <t>MEREP</t>
  </si>
  <si>
    <t>Mère Paillarde</t>
  </si>
  <si>
    <t>Jean Fresnière</t>
  </si>
  <si>
    <t>Montréal</t>
  </si>
  <si>
    <t>MORGK</t>
  </si>
  <si>
    <t>Morgenstern Gesundkost</t>
  </si>
  <si>
    <t>Alexander Feuer</t>
  </si>
  <si>
    <t>Leipzig</t>
  </si>
  <si>
    <t>NORTS</t>
  </si>
  <si>
    <t>North/South</t>
  </si>
  <si>
    <t>Simon Crowther</t>
  </si>
  <si>
    <t>OCEAN</t>
  </si>
  <si>
    <t>Océano Atlántico Ltda.</t>
  </si>
  <si>
    <t>Yvonne Moncada</t>
  </si>
  <si>
    <t>OLDWO</t>
  </si>
  <si>
    <t>Old World Delicatessen</t>
  </si>
  <si>
    <t>Rene Phillips</t>
  </si>
  <si>
    <t>Anchorage</t>
  </si>
  <si>
    <t>OTTIK</t>
  </si>
  <si>
    <t>Ottilies Käseladen</t>
  </si>
  <si>
    <t>Henriette Pfalzheim</t>
  </si>
  <si>
    <t>Köln</t>
  </si>
  <si>
    <t>PARIS</t>
  </si>
  <si>
    <t>Paris spécialités</t>
  </si>
  <si>
    <t>Marie Bertrand</t>
  </si>
  <si>
    <t>Paris</t>
  </si>
  <si>
    <t>PERIC</t>
  </si>
  <si>
    <t>Pericles Comidas clásicas</t>
  </si>
  <si>
    <t>Guillermo Fernández</t>
  </si>
  <si>
    <t>PICCO</t>
  </si>
  <si>
    <t>Piccolo und mehr</t>
  </si>
  <si>
    <t>Georg Pipps</t>
  </si>
  <si>
    <t>Salzburg</t>
  </si>
  <si>
    <t>PRINI</t>
  </si>
  <si>
    <t>Princesa Isabel Vinhos</t>
  </si>
  <si>
    <t>Isabel de Castro</t>
  </si>
  <si>
    <t>QUEDE</t>
  </si>
  <si>
    <t>Que Delícia</t>
  </si>
  <si>
    <t>Bernardo Batista</t>
  </si>
  <si>
    <t>QUEEN</t>
  </si>
  <si>
    <t>Queen Cozinha</t>
  </si>
  <si>
    <t>Lúcia Carvalho</t>
  </si>
  <si>
    <t>QUICK</t>
  </si>
  <si>
    <t>QUICK-Stop</t>
  </si>
  <si>
    <t>Horst Kloss</t>
  </si>
  <si>
    <t>Cunewalde</t>
  </si>
  <si>
    <t>RANCH</t>
  </si>
  <si>
    <t>Rancho grande</t>
  </si>
  <si>
    <t>Sergio Gutiérrez</t>
  </si>
  <si>
    <t>RATTC</t>
  </si>
  <si>
    <t>Rattlesnake Canyon Grocery</t>
  </si>
  <si>
    <t>Paula Wilson</t>
  </si>
  <si>
    <t>Assistant Sales Representative</t>
  </si>
  <si>
    <t>Albuquerque</t>
  </si>
  <si>
    <t>REGGC</t>
  </si>
  <si>
    <t>Reggiani Caseifici</t>
  </si>
  <si>
    <t>Maurizio Moroni</t>
  </si>
  <si>
    <t>Reggio Emilia</t>
  </si>
  <si>
    <t>RICAR</t>
  </si>
  <si>
    <t>Ricardo Adocicados</t>
  </si>
  <si>
    <t>Janete Limeira</t>
  </si>
  <si>
    <t>RICSU</t>
  </si>
  <si>
    <t>Richter Supermarkt</t>
  </si>
  <si>
    <t>Michael Holz</t>
  </si>
  <si>
    <t>Genève</t>
  </si>
  <si>
    <t>ROMEY</t>
  </si>
  <si>
    <t>Romero y tomillo</t>
  </si>
  <si>
    <t>Alejandra Camino</t>
  </si>
  <si>
    <t>SANTG</t>
  </si>
  <si>
    <t>Santé Gourmet</t>
  </si>
  <si>
    <t>Jonas Bergulfsen</t>
  </si>
  <si>
    <t>Stavern</t>
  </si>
  <si>
    <t>Norway</t>
  </si>
  <si>
    <t>SAVEA</t>
  </si>
  <si>
    <t>Save-a-lot Markets</t>
  </si>
  <si>
    <t>Jose Pavarotti</t>
  </si>
  <si>
    <t>Boise</t>
  </si>
  <si>
    <t>SEVES</t>
  </si>
  <si>
    <t>Seven Seas Imports</t>
  </si>
  <si>
    <t>Hari Kumar</t>
  </si>
  <si>
    <t>SIMOB</t>
  </si>
  <si>
    <t>Simons bistro</t>
  </si>
  <si>
    <t>Jytte Petersen</t>
  </si>
  <si>
    <t>Kobenhavn</t>
  </si>
  <si>
    <t>Denmark</t>
  </si>
  <si>
    <t>SPECD</t>
  </si>
  <si>
    <t>Spécialités du monde</t>
  </si>
  <si>
    <t>Dominique Perrier</t>
  </si>
  <si>
    <t>SPLIR</t>
  </si>
  <si>
    <t>Split Rail Beer &amp; Ale</t>
  </si>
  <si>
    <t>Art Braunschweiger</t>
  </si>
  <si>
    <t>Lander</t>
  </si>
  <si>
    <t>SUPRD</t>
  </si>
  <si>
    <t>Suprêmes délices</t>
  </si>
  <si>
    <t>Pascale Cartrain</t>
  </si>
  <si>
    <t>Charleroi</t>
  </si>
  <si>
    <t>THEBI</t>
  </si>
  <si>
    <t>The Big Cheese</t>
  </si>
  <si>
    <t>Liz Nixon</t>
  </si>
  <si>
    <t>THECR</t>
  </si>
  <si>
    <t>The Cracker Box</t>
  </si>
  <si>
    <t>Liu Wong</t>
  </si>
  <si>
    <t>Butte</t>
  </si>
  <si>
    <t>TOMSP</t>
  </si>
  <si>
    <t>Toms Spezialitäten</t>
  </si>
  <si>
    <t>Karin Josephs</t>
  </si>
  <si>
    <t>Münster</t>
  </si>
  <si>
    <t>TORTU</t>
  </si>
  <si>
    <t>Tortuga Restaurante</t>
  </si>
  <si>
    <t>Miguel Angel Paolino</t>
  </si>
  <si>
    <t>TRADH</t>
  </si>
  <si>
    <t>Tradição Hipermercados</t>
  </si>
  <si>
    <t>Anabela Domingues</t>
  </si>
  <si>
    <t>TRAIH</t>
  </si>
  <si>
    <t>Trail's Head Gourmet Provisioners</t>
  </si>
  <si>
    <t>Helvetius Nagy</t>
  </si>
  <si>
    <t>Kirkland</t>
  </si>
  <si>
    <t>VAFFE</t>
  </si>
  <si>
    <t>Vaffeljernet</t>
  </si>
  <si>
    <t>Palle Ibsen</t>
  </si>
  <si>
    <t>Århus</t>
  </si>
  <si>
    <t>VICTE</t>
  </si>
  <si>
    <t>Victuailles en stock</t>
  </si>
  <si>
    <t>Mary Saveley</t>
  </si>
  <si>
    <t>Lyon</t>
  </si>
  <si>
    <t>VINET</t>
  </si>
  <si>
    <t>Vins et alcools Chevalier</t>
  </si>
  <si>
    <t>Paul Henriot</t>
  </si>
  <si>
    <t>Reims</t>
  </si>
  <si>
    <t>WANDK</t>
  </si>
  <si>
    <t>Die Wandernde Kuh</t>
  </si>
  <si>
    <t>Rita Müller</t>
  </si>
  <si>
    <t>Stuttgart</t>
  </si>
  <si>
    <t>WARTH</t>
  </si>
  <si>
    <t>Wartian Herkku</t>
  </si>
  <si>
    <t>Pirkko Koskitalo</t>
  </si>
  <si>
    <t>Oulu</t>
  </si>
  <si>
    <t>Finland</t>
  </si>
  <si>
    <t>WELLI</t>
  </si>
  <si>
    <t>Wellington Importadora</t>
  </si>
  <si>
    <t>Paula Parente</t>
  </si>
  <si>
    <t>Resende</t>
  </si>
  <si>
    <t>WHITC</t>
  </si>
  <si>
    <t>White Clover Markets</t>
  </si>
  <si>
    <t>Karl Jablonski</t>
  </si>
  <si>
    <t>Seattle</t>
  </si>
  <si>
    <t>WILMK</t>
  </si>
  <si>
    <t>Wilman Kala</t>
  </si>
  <si>
    <t>Matti Karttunen</t>
  </si>
  <si>
    <t>Owner/Marketing Assistant</t>
  </si>
  <si>
    <t>Helsinki</t>
  </si>
  <si>
    <t>WOLZA</t>
  </si>
  <si>
    <t>Wolski  Zajazd</t>
  </si>
  <si>
    <t>Zbyszek Piestrzeniewicz</t>
  </si>
  <si>
    <t>Warszawa</t>
  </si>
  <si>
    <t>Poland</t>
  </si>
  <si>
    <t>employeeID</t>
  </si>
  <si>
    <t>employeeName</t>
  </si>
  <si>
    <t>title</t>
  </si>
  <si>
    <t>reportsTo</t>
  </si>
  <si>
    <t>Nancy Davolio</t>
  </si>
  <si>
    <t>New York</t>
  </si>
  <si>
    <t>Andrew Fuller</t>
  </si>
  <si>
    <t>Vice President Sales</t>
  </si>
  <si>
    <t>Janet Leverling</t>
  </si>
  <si>
    <t>Margaret Peacock</t>
  </si>
  <si>
    <t>Steven Buchanan</t>
  </si>
  <si>
    <t>Michael Suyama</t>
  </si>
  <si>
    <t>Robert King</t>
  </si>
  <si>
    <t>Laura Callahan</t>
  </si>
  <si>
    <t>Anne Dodsworth</t>
  </si>
  <si>
    <t>orderID</t>
  </si>
  <si>
    <t>productID</t>
  </si>
  <si>
    <t>unitPrice</t>
  </si>
  <si>
    <t>quantity</t>
  </si>
  <si>
    <t>discount</t>
  </si>
  <si>
    <t>orderDate</t>
  </si>
  <si>
    <t>requiredDate</t>
  </si>
  <si>
    <t>shippedDate</t>
  </si>
  <si>
    <t>shipperID</t>
  </si>
  <si>
    <t>freight</t>
  </si>
  <si>
    <t>productName</t>
  </si>
  <si>
    <t>quantityPerUnit</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</si>
  <si>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</si>
  <si>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</si>
  <si>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</si>
  <si>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</si>
  <si>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</si>
  <si>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</si>
  <si>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</si>
  <si>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</si>
  <si>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</si>
  <si>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</si>
  <si>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</si>
  <si>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</si>
  <si>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</si>
  <si>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</si>
  <si>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</si>
  <si>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</si>
  <si>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</si>
  <si>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</si>
  <si>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</si>
  <si>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</si>
  <si>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</si>
  <si>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</si>
  <si>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</si>
  <si>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</si>
  <si>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</si>
  <si>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</si>
  <si>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</si>
  <si>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</si>
  <si>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</si>
  <si>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</si>
  <si>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</si>
  <si>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</si>
  <si>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</si>
  <si>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</si>
  <si>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</si>
  <si>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</si>
  <si>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</si>
  <si>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</si>
  <si>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</si>
  <si>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</si>
  <si>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</si>
  <si>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</si>
  <si>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</si>
  <si>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Knackebröd</t>
  </si>
  <si>
    <t>24 - 500 g pkgs.</t>
  </si>
  <si>
    <t>Tunnbröd</t>
  </si>
  <si>
    <t>12 - 250 g pkgs.</t>
  </si>
  <si>
    <t>Guarana Fantastica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</si>
  <si>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</si>
  <si>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</si>
  <si>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</si>
  <si>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</si>
  <si>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</si>
  <si>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</si>
  <si>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</si>
  <si>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</si>
  <si>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</si>
  <si>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</si>
  <si>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</si>
  <si>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</si>
  <si>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</si>
  <si>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</si>
  <si>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</si>
  <si>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</si>
  <si>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</si>
  <si>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</si>
  <si>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</si>
  <si>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</si>
  <si>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</si>
  <si>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</si>
  <si>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</si>
  <si>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</si>
  <si>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</si>
  <si>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</si>
  <si>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</si>
  <si>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</si>
  <si>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</si>
  <si>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</si>
  <si>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</si>
  <si>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</si>
  <si>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</si>
  <si>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</si>
  <si>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</si>
  <si>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</si>
  <si>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</si>
  <si>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</si>
  <si>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</si>
  <si>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</si>
  <si>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</si>
  <si>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</si>
  <si>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</si>
  <si>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</si>
  <si>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</si>
  <si>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</si>
  <si>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</si>
  <si>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</si>
  <si>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</si>
  <si>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</si>
  <si>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</si>
  <si>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</si>
  <si>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</si>
  <si>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</si>
  <si>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</si>
  <si>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</si>
  <si>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</si>
  <si>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</si>
  <si>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</si>
  <si>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</si>
  <si>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</si>
  <si>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</si>
  <si>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</si>
  <si>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</si>
  <si>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</si>
  <si>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</si>
  <si>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</si>
  <si>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</si>
  <si>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</si>
  <si>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</si>
  <si>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</si>
  <si>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</si>
  <si>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</si>
  <si>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</si>
  <si>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</si>
  <si>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</si>
  <si>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</si>
  <si>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</si>
  <si>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</si>
  <si>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</si>
  <si>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</si>
  <si>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</si>
  <si>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</si>
  <si>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</si>
  <si>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</si>
  <si>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</si>
  <si>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</si>
  <si>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</si>
  <si>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</si>
  <si>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</si>
  <si>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</si>
  <si>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Röd Kaviar</t>
  </si>
  <si>
    <t>24 - 150 g jars</t>
  </si>
  <si>
    <t>Longlife Tofu</t>
  </si>
  <si>
    <t>Rhönbräu Klosterbier</t>
  </si>
  <si>
    <t>24 - 0.5 l bottles</t>
  </si>
  <si>
    <t>Lakkaliköri</t>
  </si>
  <si>
    <t>500 ml</t>
  </si>
  <si>
    <t>Original Frankfurter Grüne Soße</t>
  </si>
  <si>
    <t>12 boxes</t>
  </si>
  <si>
    <t>Speedy Express</t>
  </si>
  <si>
    <t>United Package</t>
  </si>
  <si>
    <t>Federal Shipping</t>
  </si>
  <si>
    <t>CATEGORY DATA</t>
  </si>
  <si>
    <t>EMPLOYEE DATA</t>
  </si>
  <si>
    <t>ORDER DETAILS DATA</t>
  </si>
  <si>
    <t>ORDER DATA</t>
  </si>
  <si>
    <t>PRODUCT DATA</t>
  </si>
  <si>
    <t>SHIPPING DATA</t>
  </si>
  <si>
    <t>Northwind Traders</t>
  </si>
  <si>
    <t>Calculations</t>
  </si>
  <si>
    <t>Total cost</t>
  </si>
  <si>
    <t>Sum of Total cost</t>
  </si>
  <si>
    <t>Count of customerID</t>
  </si>
  <si>
    <t>Count of productID</t>
  </si>
  <si>
    <t>Values</t>
  </si>
  <si>
    <t>Sum of unitPrice</t>
  </si>
  <si>
    <t>Average of orderID</t>
  </si>
  <si>
    <t>Sum of quantity</t>
  </si>
  <si>
    <t>Sum of freight</t>
  </si>
  <si>
    <t>Grand Total</t>
  </si>
  <si>
    <t>2015</t>
  </si>
  <si>
    <t>Jan</t>
  </si>
  <si>
    <t>Feb</t>
  </si>
  <si>
    <t>Mar</t>
  </si>
  <si>
    <t>Apr</t>
  </si>
  <si>
    <t>May</t>
  </si>
  <si>
    <t>orderDate (Year)</t>
  </si>
  <si>
    <t>orderDate (Month)</t>
  </si>
  <si>
    <t>Total</t>
  </si>
  <si>
    <t>KPI</t>
  </si>
  <si>
    <t>MOM%</t>
  </si>
  <si>
    <t>No of orders</t>
  </si>
  <si>
    <t>Sum of unitprice</t>
  </si>
  <si>
    <t>sum of freight</t>
  </si>
  <si>
    <t>This month</t>
  </si>
  <si>
    <t>Previous month</t>
  </si>
  <si>
    <t>Overall</t>
  </si>
  <si>
    <t>Selected</t>
  </si>
  <si>
    <t>Average of freight</t>
  </si>
  <si>
    <t>2014</t>
  </si>
  <si>
    <t>Dec</t>
  </si>
  <si>
    <t>Nov</t>
  </si>
  <si>
    <t>Oct</t>
  </si>
  <si>
    <t>Sep</t>
  </si>
  <si>
    <t>Aug</t>
  </si>
  <si>
    <t>Jul</t>
  </si>
  <si>
    <t>Jun</t>
  </si>
  <si>
    <t>2013</t>
  </si>
  <si>
    <t>Total cost price</t>
  </si>
  <si>
    <t>Row Labels</t>
  </si>
  <si>
    <t>Category Name</t>
  </si>
  <si>
    <t>Shipping Company</t>
  </si>
  <si>
    <t>Count of quantity</t>
  </si>
  <si>
    <t>Count of orderID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</si>
</sst>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 &quot;mn&quot;"/>
    <numFmt numFmtId="165" formatCode="#,###.0,&quot;k&quot;"/>
    <numFmt numFmtId="166" formatCode="\$#,##0.0;\-\$#,##0.0;\$#,##0.0"/>
  </numFmts>
  <fonts count="10" x14ac:knownFonts="1">
    <font>
      <sz val="11"/>
      <color theme="1"/>
      <name val="Calibri"/>
      <family val="2"/>
      <scheme val="minor"/>
    </font>
    <font>
      <b/>
      <sz val="11"/>
      <color theme="0"/>
      <name val="Calibri"/>
      <family val="2"/>
      <scheme val="minor"/>
    </font>
    <font>
      <b/>
      <sz val="18"/>
      <color rgb="FFFFC000"/>
      <name val="Cambria"/>
      <family val="1"/>
    </font>
    <font>
      <sz val="8"/>
      <name val="Calibri"/>
      <family val="2"/>
      <scheme val="minor"/>
    </font>
    <font>
      <b/>
      <sz val="20"/>
      <color theme="1"/>
      <name val="Cambria"/>
      <family val="1"/>
    </font>
    <font>
      <b/>
      <sz val="11"/>
      <color theme="1"/>
      <name val="Calibri"/>
      <family val="2"/>
      <scheme val="minor"/>
    </font>
    <font>
      <sz val="20"/>
      <color rgb="FF33CCFF"/>
      <name val="Britannic Bold"/>
      <family val="2"/>
    </font>
    <font>
      <sz val="11"/>
      <color rgb="FF33CCFF"/>
      <name val="Calibri"/>
      <family val="2"/>
      <scheme val="minor"/>
    </font>
    <font>
      <sz val="20"/>
      <color rgb="FF33CCFF"/>
      <name val="Bahnschrift SemiCondensed"/>
      <family val="2"/>
    </font>
    <font>
      <b/>
      <sz val="20"/>
      <color rgb="FF33CCFF"/>
      <name val="Bodoni MT Condensed"/>
      <family val="1"/>
    </font>
  </fonts>
  <fills count="6">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s>
  <borders count="6">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32">
    <xf numFmtId="0" fontId="0" fillId="0" borderId="0" xfId="0"/>
    <xf numFmtId="14" fontId="0" fillId="0" borderId="0" xfId="0" applyNumberFormat="1"/>
    <xf numFmtId="0" fontId="0" fillId="2" borderId="0" xfId="0" applyFill="1"/>
    <xf numFmtId="0" fontId="0" fillId="0" borderId="0" xfId="0" applyAlignment="1">
      <alignment horizontal="center"/>
    </xf>
    <xf numFmtId="0" fontId="0" fillId="4" borderId="1" xfId="0" applyFill="1" applyBorder="1"/>
    <xf numFmtId="0" fontId="0" fillId="0" borderId="1" xfId="0" applyBorder="1"/>
    <xf numFmtId="1" fontId="0" fillId="4" borderId="1" xfId="0" applyNumberFormat="1" applyFill="1" applyBorder="1" applyAlignment="1">
      <alignment horizontal="center"/>
    </xf>
    <xf numFmtId="1" fontId="0" fillId="0" borderId="1" xfId="0" applyNumberFormat="1" applyBorder="1" applyAlignment="1">
      <alignment horizontal="center"/>
    </xf>
    <xf numFmtId="0" fontId="1" fillId="3" borderId="0" xfId="0" applyFont="1" applyFill="1"/>
    <xf numFmtId="0" fontId="0" fillId="0" borderId="2" xfId="0" pivotButton="1" applyBorder="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1" fontId="0" fillId="0" borderId="0" xfId="0" applyNumberFormat="1"/>
    <xf numFmtId="0" fontId="5" fillId="0" borderId="3" xfId="0" applyFont="1" applyBorder="1"/>
    <xf numFmtId="0" fontId="5" fillId="0" borderId="4" xfId="0" applyFont="1" applyBorder="1"/>
    <xf numFmtId="0" fontId="5" fillId="0" borderId="5" xfId="0" applyFont="1" applyBorder="1"/>
    <xf numFmtId="9" fontId="0" fillId="0" borderId="0" xfId="0" applyNumberFormat="1"/>
    <xf numFmtId="164" fontId="6" fillId="0" borderId="0" xfId="0" applyNumberFormat="1" applyFont="1"/>
    <xf numFmtId="0" fontId="6" fillId="0" borderId="0" xfId="0" applyFont="1" applyAlignment="1">
      <alignment horizontal="center"/>
    </xf>
    <xf numFmtId="1" fontId="6" fillId="0" borderId="0" xfId="0" applyNumberFormat="1" applyFont="1" applyAlignment="1">
      <alignment horizontal="center"/>
    </xf>
    <xf numFmtId="0" fontId="7" fillId="2" borderId="0" xfId="0" applyFont="1" applyFill="1"/>
    <xf numFmtId="0" fontId="2" fillId="2" borderId="0" xfId="0" applyFont="1" applyFill="1"/>
    <xf numFmtId="166" fontId="0" fillId="0" borderId="0" xfId="0" applyNumberFormat="1"/>
    <xf numFmtId="0" fontId="0" fillId="0" borderId="0" xfId="0" pivotButton="1"/>
    <xf numFmtId="0" fontId="0" fillId="0" borderId="0" xfId="0" applyAlignment="1">
      <alignment horizontal="left"/>
    </xf>
    <xf numFmtId="0" fontId="4" fillId="5" borderId="0" xfId="0" applyFont="1" applyFill="1" applyAlignment="1">
      <alignment horizontal="center"/>
    </xf>
    <xf numFmtId="165" fontId="9" fillId="2" borderId="0" xfId="0" applyNumberFormat="1" applyFont="1" applyFill="1" applyAlignment="1">
      <alignment horizontal="center"/>
    </xf>
    <xf numFmtId="0" fontId="9" fillId="2" borderId="0" xfId="0" applyFont="1" applyFill="1" applyAlignment="1">
      <alignment horizontal="center"/>
    </xf>
    <xf numFmtId="1" fontId="9" fillId="2" borderId="0" xfId="0" applyNumberFormat="1" applyFont="1" applyFill="1" applyAlignment="1">
      <alignment horizontal="center"/>
    </xf>
    <xf numFmtId="0" fontId="2" fillId="2" borderId="0" xfId="0" applyFont="1" applyFill="1" applyAlignment="1">
      <alignment horizontal="center"/>
    </xf>
    <xf numFmtId="164" fontId="8" fillId="2" borderId="0" xfId="0" applyNumberFormat="1" applyFont="1" applyFill="1" applyAlignment="1">
      <alignment horizontal="center"/>
    </xf>
    <xf numFmtId="0" fontId="0" fillId="0" borderId="0" xfId="0" applyNumberFormat="1"/>
  </cellXfs>
  <cellStyles count="1">
    <cellStyle name="Normal" xfId="0" builtinId="0"/>
  </cellStyles>
  <dxfs count="50">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double">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yyyy/mm/dd"/>
    </dxf>
    <dxf>
      <numFmt numFmtId="19" formatCode="yyyy/mm/dd"/>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 by Category</a:t>
            </a:r>
          </a:p>
        </c:rich>
      </c:tx>
      <c:layout>
        <c:manualLayout>
          <c:xMode val="edge"/>
          <c:yMode val="edge"/>
          <c:x val="0.29066666666666668"/>
          <c:y val="0.13786818314377369"/>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047025371828521E-2"/>
          <c:y val="0.25812299504228636"/>
          <c:w val="0.80055489938757651"/>
          <c:h val="0.32807195975503062"/>
        </c:manualLayout>
      </c:layout>
      <c:bar3DChart>
        <c:barDir val="col"/>
        <c:grouping val="clustered"/>
        <c:varyColors val="0"/>
        <c:ser>
          <c:idx val="0"/>
          <c:order val="0"/>
          <c:tx>
            <c:strRef>
              <c:f>Calculations!$D$76</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Calculations!$C$77:$C$85</c:f>
              <c:strCache>
                <c:ptCount val="8"/>
                <c:pt idx="0">
                  <c:v>Beverages</c:v>
                </c:pt>
                <c:pt idx="1">
                  <c:v>Condiments</c:v>
                </c:pt>
                <c:pt idx="2">
                  <c:v>Confections</c:v>
                </c:pt>
                <c:pt idx="3">
                  <c:v>Dairy Products</c:v>
                </c:pt>
                <c:pt idx="4">
                  <c:v>Grains &amp; Cereals</c:v>
                </c:pt>
                <c:pt idx="5">
                  <c:v>Meat &amp; Poultry</c:v>
                </c:pt>
                <c:pt idx="6">
                  <c:v>Produce</c:v>
                </c:pt>
                <c:pt idx="7">
                  <c:v>Seafood</c:v>
                </c:pt>
              </c:strCache>
            </c:strRef>
          </c:cat>
          <c:val>
            <c:numRef>
              <c:f>Calculations!$D$77:$D$85</c:f>
              <c:numCache>
                <c:formatCode>\$#,##0.0;\-\$#,##0.0;\$#,##0.0</c:formatCode>
                <c:ptCount val="8"/>
                <c:pt idx="0">
                  <c:v>309582.25</c:v>
                </c:pt>
                <c:pt idx="1">
                  <c:v>122343.00000000003</c:v>
                </c:pt>
                <c:pt idx="2">
                  <c:v>190328.53999999992</c:v>
                </c:pt>
                <c:pt idx="3">
                  <c:v>269128.3</c:v>
                </c:pt>
                <c:pt idx="4">
                  <c:v>106848</c:v>
                </c:pt>
                <c:pt idx="5">
                  <c:v>190682.68999999997</c:v>
                </c:pt>
                <c:pt idx="6">
                  <c:v>111395</c:v>
                </c:pt>
                <c:pt idx="7">
                  <c:v>149059.53000000009</c:v>
                </c:pt>
              </c:numCache>
            </c:numRef>
          </c:val>
          <c:extLst>
            <c:ext xmlns:c16="http://schemas.microsoft.com/office/drawing/2014/chart" uri="{C3380CC4-5D6E-409C-BE32-E72D297353CC}">
              <c16:uniqueId val="{00000000-A777-44FF-9ACF-8ACA509C0EF5}"/>
            </c:ext>
          </c:extLst>
        </c:ser>
        <c:dLbls>
          <c:showLegendKey val="0"/>
          <c:showVal val="1"/>
          <c:showCatName val="0"/>
          <c:showSerName val="0"/>
          <c:showPercent val="0"/>
          <c:showBubbleSize val="0"/>
        </c:dLbls>
        <c:gapWidth val="84"/>
        <c:gapDepth val="53"/>
        <c:shape val="box"/>
        <c:axId val="732130744"/>
        <c:axId val="732131464"/>
        <c:axId val="0"/>
      </c:bar3DChart>
      <c:catAx>
        <c:axId val="73213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732131464"/>
        <c:crosses val="autoZero"/>
        <c:auto val="1"/>
        <c:lblAlgn val="ctr"/>
        <c:lblOffset val="100"/>
        <c:noMultiLvlLbl val="0"/>
      </c:catAx>
      <c:valAx>
        <c:axId val="732131464"/>
        <c:scaling>
          <c:orientation val="minMax"/>
        </c:scaling>
        <c:delete val="1"/>
        <c:axPos val="l"/>
        <c:numFmt formatCode="\$#,##0.0;\-\$#,##0.0;\$#,##0.0" sourceLinked="1"/>
        <c:majorTickMark val="out"/>
        <c:minorTickMark val="none"/>
        <c:tickLblPos val="nextTo"/>
        <c:crossAx val="7321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1).xlsx]Calculations!PivotTable13</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400">
                <a:latin typeface="Arial" panose="020B0604020202020204" pitchFamily="34" charset="0"/>
                <a:cs typeface="Arial" panose="020B0604020202020204" pitchFamily="34" charset="0"/>
              </a:rPr>
              <a:t>Shipping</a:t>
            </a:r>
            <a:r>
              <a:rPr lang="en-US" sz="1400" baseline="0">
                <a:latin typeface="Arial" panose="020B0604020202020204" pitchFamily="34" charset="0"/>
                <a:cs typeface="Arial" panose="020B0604020202020204" pitchFamily="34" charset="0"/>
              </a:rPr>
              <a:t> Company wise sales data</a:t>
            </a:r>
            <a:endParaRPr lang="en-US"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Calculations!$D$131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C7-452F-967A-A17CB4B7B0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C7-452F-967A-A17CB4B7B0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C7-452F-967A-A17CB4B7B0E1}"/>
              </c:ext>
            </c:extLst>
          </c:dPt>
          <c:dLbls>
            <c:dLbl>
              <c:idx val="0"/>
              <c:layout>
                <c:manualLayout>
                  <c:x val="7.4999999999999997E-2"/>
                  <c:y val="-8.3333333333333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C7-452F-967A-A17CB4B7B0E1}"/>
                </c:ext>
              </c:extLst>
            </c:dLbl>
            <c:dLbl>
              <c:idx val="1"/>
              <c:layout>
                <c:manualLayout>
                  <c:x val="0.11111111111111101"/>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C7-452F-967A-A17CB4B7B0E1}"/>
                </c:ext>
              </c:extLst>
            </c:dLbl>
            <c:dLbl>
              <c:idx val="2"/>
              <c:layout>
                <c:manualLayout>
                  <c:x val="-7.5000000000000011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C7-452F-967A-A17CB4B7B0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Calculations!$C$132:$C$135</c:f>
              <c:strCache>
                <c:ptCount val="3"/>
                <c:pt idx="0">
                  <c:v>Federal Shipping</c:v>
                </c:pt>
                <c:pt idx="1">
                  <c:v>Speedy Express</c:v>
                </c:pt>
                <c:pt idx="2">
                  <c:v>United Package</c:v>
                </c:pt>
              </c:strCache>
            </c:strRef>
          </c:cat>
          <c:val>
            <c:numRef>
              <c:f>Calculations!$D$132:$D$135</c:f>
              <c:numCache>
                <c:formatCode>\$#,##0.0;\-\$#,##0.0;\$#,##0.0</c:formatCode>
                <c:ptCount val="3"/>
                <c:pt idx="0">
                  <c:v>442546.25</c:v>
                </c:pt>
                <c:pt idx="1">
                  <c:v>395931.16999999993</c:v>
                </c:pt>
                <c:pt idx="2">
                  <c:v>610889.89000000013</c:v>
                </c:pt>
              </c:numCache>
            </c:numRef>
          </c:val>
          <c:extLst>
            <c:ext xmlns:c16="http://schemas.microsoft.com/office/drawing/2014/chart" uri="{C3380CC4-5D6E-409C-BE32-E72D297353CC}">
              <c16:uniqueId val="{00000006-A2C7-452F-967A-A17CB4B7B0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Quanity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Calculations!$D$149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Calculations!$C$150:$C$153</c:f>
              <c:strCache>
                <c:ptCount val="3"/>
                <c:pt idx="0">
                  <c:v>2013</c:v>
                </c:pt>
                <c:pt idx="1">
                  <c:v>2014</c:v>
                </c:pt>
                <c:pt idx="2">
                  <c:v>2015</c:v>
                </c:pt>
              </c:strCache>
            </c:strRef>
          </c:cat>
          <c:val>
            <c:numRef>
              <c:f>Calculations!$D$150:$D$153</c:f>
              <c:numCache>
                <c:formatCode>General</c:formatCode>
                <c:ptCount val="3"/>
                <c:pt idx="0">
                  <c:v>405</c:v>
                </c:pt>
                <c:pt idx="1">
                  <c:v>1059</c:v>
                </c:pt>
                <c:pt idx="2">
                  <c:v>691</c:v>
                </c:pt>
              </c:numCache>
            </c:numRef>
          </c:val>
          <c:smooth val="0"/>
          <c:extLst>
            <c:ext xmlns:c16="http://schemas.microsoft.com/office/drawing/2014/chart" uri="{C3380CC4-5D6E-409C-BE32-E72D297353CC}">
              <c16:uniqueId val="{00000001-F620-4F5F-A4A9-0C4A73AD6B8F}"/>
            </c:ext>
          </c:extLst>
        </c:ser>
        <c:dLbls>
          <c:dLblPos val="t"/>
          <c:showLegendKey val="0"/>
          <c:showVal val="1"/>
          <c:showCatName val="0"/>
          <c:showSerName val="0"/>
          <c:showPercent val="0"/>
          <c:showBubbleSize val="0"/>
        </c:dLbls>
        <c:marker val="1"/>
        <c:smooth val="0"/>
        <c:axId val="391790080"/>
        <c:axId val="391790440"/>
      </c:lineChart>
      <c:catAx>
        <c:axId val="391790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790440"/>
        <c:crosses val="autoZero"/>
        <c:auto val="1"/>
        <c:lblAlgn val="ctr"/>
        <c:lblOffset val="100"/>
        <c:noMultiLvlLbl val="0"/>
      </c:catAx>
      <c:valAx>
        <c:axId val="391790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79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1).xlsx]Calculations!PivotTable2</c:name>
    <c:fmtId val="16"/>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Overall</a:t>
            </a:r>
            <a:r>
              <a:rPr lang="en-US" sz="1200" baseline="0">
                <a:latin typeface="Arial" panose="020B0604020202020204" pitchFamily="34" charset="0"/>
                <a:cs typeface="Arial" panose="020B0604020202020204" pitchFamily="34" charset="0"/>
              </a:rPr>
              <a:t> Sales by Year</a:t>
            </a: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Calculations!$D$164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Calculations!$C$165:$C$168</c:f>
              <c:strCache>
                <c:ptCount val="3"/>
                <c:pt idx="0">
                  <c:v>2013</c:v>
                </c:pt>
                <c:pt idx="1">
                  <c:v>2014</c:v>
                </c:pt>
                <c:pt idx="2">
                  <c:v>2015</c:v>
                </c:pt>
              </c:strCache>
            </c:strRef>
          </c:cat>
          <c:val>
            <c:numRef>
              <c:f>Calculations!$D$165:$D$168</c:f>
              <c:numCache>
                <c:formatCode>\$#,##0.0;\-\$#,##0.0;\$#,##0.0</c:formatCode>
                <c:ptCount val="3"/>
                <c:pt idx="0">
                  <c:v>283044.84999999986</c:v>
                </c:pt>
                <c:pt idx="1">
                  <c:v>696551.11999999976</c:v>
                </c:pt>
                <c:pt idx="2">
                  <c:v>469771.34</c:v>
                </c:pt>
              </c:numCache>
            </c:numRef>
          </c:val>
          <c:smooth val="0"/>
          <c:extLst>
            <c:ext xmlns:c16="http://schemas.microsoft.com/office/drawing/2014/chart" uri="{C3380CC4-5D6E-409C-BE32-E72D297353CC}">
              <c16:uniqueId val="{00000001-E62D-4EC7-AF0C-906905930359}"/>
            </c:ext>
          </c:extLst>
        </c:ser>
        <c:dLbls>
          <c:showLegendKey val="0"/>
          <c:showVal val="0"/>
          <c:showCatName val="0"/>
          <c:showSerName val="0"/>
          <c:showPercent val="0"/>
          <c:showBubbleSize val="0"/>
        </c:dLbls>
        <c:marker val="1"/>
        <c:smooth val="0"/>
        <c:axId val="904088152"/>
        <c:axId val="904078792"/>
      </c:lineChart>
      <c:catAx>
        <c:axId val="904088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04078792"/>
        <c:crosses val="autoZero"/>
        <c:auto val="1"/>
        <c:lblAlgn val="ctr"/>
        <c:lblOffset val="100"/>
        <c:noMultiLvlLbl val="0"/>
      </c:catAx>
      <c:valAx>
        <c:axId val="904078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0408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1).xlsx]Calculations!PivotTable3</c:name>
    <c:fmtId val="1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Top 10 Countries with maximum Sales order</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Calculations!$D$184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Calculations!$C$185:$C$206</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Calculations!$D$185:$D$206</c:f>
              <c:numCache>
                <c:formatCode>General</c:formatCode>
                <c:ptCount val="21"/>
                <c:pt idx="0">
                  <c:v>34</c:v>
                </c:pt>
                <c:pt idx="1">
                  <c:v>125</c:v>
                </c:pt>
                <c:pt idx="2">
                  <c:v>56</c:v>
                </c:pt>
                <c:pt idx="3">
                  <c:v>203</c:v>
                </c:pt>
                <c:pt idx="4">
                  <c:v>75</c:v>
                </c:pt>
                <c:pt idx="5">
                  <c:v>46</c:v>
                </c:pt>
                <c:pt idx="6">
                  <c:v>54</c:v>
                </c:pt>
                <c:pt idx="7">
                  <c:v>184</c:v>
                </c:pt>
                <c:pt idx="8">
                  <c:v>328</c:v>
                </c:pt>
                <c:pt idx="9">
                  <c:v>55</c:v>
                </c:pt>
                <c:pt idx="10">
                  <c:v>53</c:v>
                </c:pt>
                <c:pt idx="11">
                  <c:v>72</c:v>
                </c:pt>
                <c:pt idx="12">
                  <c:v>16</c:v>
                </c:pt>
                <c:pt idx="13">
                  <c:v>16</c:v>
                </c:pt>
                <c:pt idx="14">
                  <c:v>30</c:v>
                </c:pt>
                <c:pt idx="15">
                  <c:v>54</c:v>
                </c:pt>
                <c:pt idx="16">
                  <c:v>97</c:v>
                </c:pt>
                <c:pt idx="17">
                  <c:v>52</c:v>
                </c:pt>
                <c:pt idx="18">
                  <c:v>135</c:v>
                </c:pt>
                <c:pt idx="19">
                  <c:v>352</c:v>
                </c:pt>
                <c:pt idx="20">
                  <c:v>118</c:v>
                </c:pt>
              </c:numCache>
            </c:numRef>
          </c:val>
          <c:extLst>
            <c:ext xmlns:c16="http://schemas.microsoft.com/office/drawing/2014/chart" uri="{C3380CC4-5D6E-409C-BE32-E72D297353CC}">
              <c16:uniqueId val="{00000000-525C-47CE-8C95-8239D31FD61A}"/>
            </c:ext>
          </c:extLst>
        </c:ser>
        <c:dLbls>
          <c:showLegendKey val="0"/>
          <c:showVal val="1"/>
          <c:showCatName val="0"/>
          <c:showSerName val="0"/>
          <c:showPercent val="0"/>
          <c:showBubbleSize val="0"/>
        </c:dLbls>
        <c:axId val="907770984"/>
        <c:axId val="907774584"/>
      </c:areaChart>
      <c:catAx>
        <c:axId val="907770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74584"/>
        <c:crosses val="autoZero"/>
        <c:auto val="1"/>
        <c:lblAlgn val="ctr"/>
        <c:lblOffset val="100"/>
        <c:noMultiLvlLbl val="0"/>
      </c:catAx>
      <c:valAx>
        <c:axId val="907774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ORDER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70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1).xlsx]Calculations!PivotTable9</c:name>
    <c:fmtId val="12"/>
  </c:pivotSource>
  <c:chart>
    <c:title>
      <c:tx>
        <c:rich>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rPr>
              <a:t>Top 10 Customers</a:t>
            </a:r>
          </a:p>
        </c:rich>
      </c:tx>
      <c:overlay val="0"/>
      <c:spPr>
        <a:noFill/>
        <a:ln>
          <a:noFill/>
        </a:ln>
        <a:effectLst/>
      </c:spPr>
      <c:txPr>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4.9382716049383166E-3"/>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9382716049383166E-3"/>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9382716049383166E-3"/>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Calculations!$D$210</c:f>
              <c:strCache>
                <c:ptCount val="1"/>
                <c:pt idx="0">
                  <c:v>Total</c:v>
                </c:pt>
              </c:strCache>
            </c:strRef>
          </c:tx>
          <c:spPr>
            <a:solidFill>
              <a:schemeClr val="accent1"/>
            </a:solidFill>
            <a:ln>
              <a:noFill/>
            </a:ln>
            <a:effectLst/>
          </c:spPr>
          <c:invertIfNegative val="0"/>
          <c:dLbls>
            <c:dLbl>
              <c:idx val="1"/>
              <c:layout>
                <c:manualLayout>
                  <c:x val="-4.9382716049383166E-3"/>
                  <c:y val="-8.10810810810810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C4-47F4-BDA7-17503C07189E}"/>
                </c:ext>
              </c:extLst>
            </c:dLbl>
            <c:dLbl>
              <c:idx val="5"/>
              <c:layout>
                <c:manualLayout>
                  <c:x val="0"/>
                  <c:y val="-8.10810810810810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C4-47F4-BDA7-17503C0718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Calculations!$C$211:$C$221</c:f>
              <c:strCache>
                <c:ptCount val="10"/>
                <c:pt idx="0">
                  <c:v>ERNSH</c:v>
                </c:pt>
                <c:pt idx="1">
                  <c:v>FOLKO</c:v>
                </c:pt>
                <c:pt idx="2">
                  <c:v>HANAR</c:v>
                </c:pt>
                <c:pt idx="3">
                  <c:v>HUNGO</c:v>
                </c:pt>
                <c:pt idx="4">
                  <c:v>KOENE</c:v>
                </c:pt>
                <c:pt idx="5">
                  <c:v>MEREP</c:v>
                </c:pt>
                <c:pt idx="6">
                  <c:v>QUEEN</c:v>
                </c:pt>
                <c:pt idx="7">
                  <c:v>QUICK</c:v>
                </c:pt>
                <c:pt idx="8">
                  <c:v>RATTC</c:v>
                </c:pt>
                <c:pt idx="9">
                  <c:v>SAVEA</c:v>
                </c:pt>
              </c:strCache>
            </c:strRef>
          </c:cat>
          <c:val>
            <c:numRef>
              <c:f>Calculations!$D$211:$D$221</c:f>
              <c:numCache>
                <c:formatCode>\$#,##0.0;\-\$#,##0.0;\$#,##0.0</c:formatCode>
                <c:ptCount val="10"/>
                <c:pt idx="0">
                  <c:v>120390.09</c:v>
                </c:pt>
                <c:pt idx="1">
                  <c:v>33477.949999999997</c:v>
                </c:pt>
                <c:pt idx="2">
                  <c:v>34916.6</c:v>
                </c:pt>
                <c:pt idx="3">
                  <c:v>60397.91</c:v>
                </c:pt>
                <c:pt idx="4">
                  <c:v>32902.620000000003</c:v>
                </c:pt>
                <c:pt idx="5">
                  <c:v>36878.5</c:v>
                </c:pt>
                <c:pt idx="6">
                  <c:v>34043.899999999994</c:v>
                </c:pt>
                <c:pt idx="7">
                  <c:v>122199.74</c:v>
                </c:pt>
                <c:pt idx="8">
                  <c:v>58562.42</c:v>
                </c:pt>
                <c:pt idx="9">
                  <c:v>120718.84999999999</c:v>
                </c:pt>
              </c:numCache>
            </c:numRef>
          </c:val>
          <c:extLst>
            <c:ext xmlns:c16="http://schemas.microsoft.com/office/drawing/2014/chart" uri="{C3380CC4-5D6E-409C-BE32-E72D297353CC}">
              <c16:uniqueId val="{00000002-17C4-47F4-BDA7-17503C07189E}"/>
            </c:ext>
          </c:extLst>
        </c:ser>
        <c:dLbls>
          <c:dLblPos val="outEnd"/>
          <c:showLegendKey val="0"/>
          <c:showVal val="1"/>
          <c:showCatName val="0"/>
          <c:showSerName val="0"/>
          <c:showPercent val="0"/>
          <c:showBubbleSize val="0"/>
        </c:dLbls>
        <c:gapWidth val="219"/>
        <c:overlap val="-27"/>
        <c:axId val="904058272"/>
        <c:axId val="904065112"/>
      </c:barChart>
      <c:catAx>
        <c:axId val="90405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65112"/>
        <c:crosses val="autoZero"/>
        <c:auto val="1"/>
        <c:lblAlgn val="ctr"/>
        <c:lblOffset val="100"/>
        <c:noMultiLvlLbl val="0"/>
      </c:catAx>
      <c:valAx>
        <c:axId val="904065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1).xlsx]Calculations!PivotTable12</c:name>
    <c:fmtId val="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Sales</a:t>
            </a:r>
            <a:r>
              <a:rPr lang="en-US" sz="1200" baseline="0">
                <a:latin typeface="Arial" panose="020B0604020202020204" pitchFamily="34" charset="0"/>
                <a:cs typeface="Arial" panose="020B0604020202020204" pitchFamily="34" charset="0"/>
              </a:rPr>
              <a:t> by Employees</a:t>
            </a: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Calculations!$D$108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Calculations!$C$109:$C$118</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Calculations!$D$109:$D$118</c:f>
              <c:numCache>
                <c:formatCode>\$#,##0.0;\-\$#,##0.0;\$#,##0.0</c:formatCode>
                <c:ptCount val="9"/>
                <c:pt idx="0">
                  <c:v>185395.12000000005</c:v>
                </c:pt>
                <c:pt idx="1">
                  <c:v>86566.599999999977</c:v>
                </c:pt>
                <c:pt idx="2">
                  <c:v>225605.46999999994</c:v>
                </c:pt>
                <c:pt idx="3">
                  <c:v>143950.85999999999</c:v>
                </c:pt>
                <c:pt idx="4">
                  <c:v>275109.97999999986</c:v>
                </c:pt>
                <c:pt idx="5">
                  <c:v>83673.449999999968</c:v>
                </c:pt>
                <c:pt idx="6">
                  <c:v>215717.79</c:v>
                </c:pt>
                <c:pt idx="7">
                  <c:v>151602.19000000003</c:v>
                </c:pt>
                <c:pt idx="8">
                  <c:v>81745.85000000002</c:v>
                </c:pt>
              </c:numCache>
            </c:numRef>
          </c:val>
          <c:extLst>
            <c:ext xmlns:c16="http://schemas.microsoft.com/office/drawing/2014/chart" uri="{C3380CC4-5D6E-409C-BE32-E72D297353CC}">
              <c16:uniqueId val="{00000000-705B-4056-A469-2D870BD3A1FA}"/>
            </c:ext>
          </c:extLst>
        </c:ser>
        <c:dLbls>
          <c:dLblPos val="outEnd"/>
          <c:showLegendKey val="0"/>
          <c:showVal val="1"/>
          <c:showCatName val="0"/>
          <c:showSerName val="0"/>
          <c:showPercent val="0"/>
          <c:showBubbleSize val="0"/>
        </c:dLbls>
        <c:gapWidth val="115"/>
        <c:overlap val="-20"/>
        <c:axId val="813039200"/>
        <c:axId val="813035600"/>
      </c:barChart>
      <c:catAx>
        <c:axId val="8130392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Employees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3035600"/>
        <c:crosses val="autoZero"/>
        <c:auto val="1"/>
        <c:lblAlgn val="ctr"/>
        <c:lblOffset val="100"/>
        <c:noMultiLvlLbl val="0"/>
      </c:catAx>
      <c:valAx>
        <c:axId val="813035600"/>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0.0" sourceLinked="1"/>
        <c:majorTickMark val="none"/>
        <c:minorTickMark val="none"/>
        <c:tickLblPos val="nextTo"/>
        <c:crossAx val="8130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1).xlsx]Calculations!PivotTable13</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400">
                <a:latin typeface="Arial" panose="020B0604020202020204" pitchFamily="34" charset="0"/>
                <a:cs typeface="Arial" panose="020B0604020202020204" pitchFamily="34" charset="0"/>
              </a:rPr>
              <a:t>Shipping</a:t>
            </a:r>
            <a:r>
              <a:rPr lang="en-US" sz="1400" baseline="0">
                <a:latin typeface="Arial" panose="020B0604020202020204" pitchFamily="34" charset="0"/>
                <a:cs typeface="Arial" panose="020B0604020202020204" pitchFamily="34" charset="0"/>
              </a:rPr>
              <a:t> Company wise sales data</a:t>
            </a:r>
            <a:endParaRPr lang="en-US"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8.333333333333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1111111111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Calculations!$D$131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63-4925-972E-0148655CFF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963-4925-972E-0148655CFF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963-4925-972E-0148655CFF24}"/>
              </c:ext>
            </c:extLst>
          </c:dPt>
          <c:dLbls>
            <c:dLbl>
              <c:idx val="0"/>
              <c:layout>
                <c:manualLayout>
                  <c:x val="7.4999999999999997E-2"/>
                  <c:y val="-8.3333333333333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63-4925-972E-0148655CFF24}"/>
                </c:ext>
              </c:extLst>
            </c:dLbl>
            <c:dLbl>
              <c:idx val="1"/>
              <c:layout>
                <c:manualLayout>
                  <c:x val="0.11111111111111101"/>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63-4925-972E-0148655CFF24}"/>
                </c:ext>
              </c:extLst>
            </c:dLbl>
            <c:dLbl>
              <c:idx val="2"/>
              <c:layout>
                <c:manualLayout>
                  <c:x val="-7.5000000000000011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63-4925-972E-0148655CFF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Calculations!$C$132:$C$135</c:f>
              <c:strCache>
                <c:ptCount val="3"/>
                <c:pt idx="0">
                  <c:v>Federal Shipping</c:v>
                </c:pt>
                <c:pt idx="1">
                  <c:v>Speedy Express</c:v>
                </c:pt>
                <c:pt idx="2">
                  <c:v>United Package</c:v>
                </c:pt>
              </c:strCache>
            </c:strRef>
          </c:cat>
          <c:val>
            <c:numRef>
              <c:f>Calculations!$D$132:$D$135</c:f>
              <c:numCache>
                <c:formatCode>\$#,##0.0;\-\$#,##0.0;\$#,##0.0</c:formatCode>
                <c:ptCount val="3"/>
                <c:pt idx="0">
                  <c:v>442546.25</c:v>
                </c:pt>
                <c:pt idx="1">
                  <c:v>395931.16999999993</c:v>
                </c:pt>
                <c:pt idx="2">
                  <c:v>610889.89000000013</c:v>
                </c:pt>
              </c:numCache>
            </c:numRef>
          </c:val>
          <c:extLst>
            <c:ext xmlns:c16="http://schemas.microsoft.com/office/drawing/2014/chart" uri="{C3380CC4-5D6E-409C-BE32-E72D297353CC}">
              <c16:uniqueId val="{00000000-9963-4925-972E-0148655CFF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1).xlsx]Calculations!PivotTable15</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Order</a:t>
            </a:r>
            <a:r>
              <a:rPr lang="en-US" baseline="0">
                <a:solidFill>
                  <a:sysClr val="windowText" lastClr="000000"/>
                </a:solidFill>
                <a:latin typeface="Arial" panose="020B0604020202020204" pitchFamily="34" charset="0"/>
                <a:cs typeface="Arial" panose="020B0604020202020204" pitchFamily="34" charset="0"/>
              </a:rPr>
              <a:t> Quanity by Year</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Calculations!$D$149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Calculations!$C$150:$C$153</c:f>
              <c:strCache>
                <c:ptCount val="3"/>
                <c:pt idx="0">
                  <c:v>2013</c:v>
                </c:pt>
                <c:pt idx="1">
                  <c:v>2014</c:v>
                </c:pt>
                <c:pt idx="2">
                  <c:v>2015</c:v>
                </c:pt>
              </c:strCache>
            </c:strRef>
          </c:cat>
          <c:val>
            <c:numRef>
              <c:f>Calculations!$D$150:$D$153</c:f>
              <c:numCache>
                <c:formatCode>General</c:formatCode>
                <c:ptCount val="3"/>
                <c:pt idx="0">
                  <c:v>405</c:v>
                </c:pt>
                <c:pt idx="1">
                  <c:v>1059</c:v>
                </c:pt>
                <c:pt idx="2">
                  <c:v>691</c:v>
                </c:pt>
              </c:numCache>
            </c:numRef>
          </c:val>
          <c:smooth val="0"/>
          <c:extLst>
            <c:ext xmlns:c16="http://schemas.microsoft.com/office/drawing/2014/chart" uri="{C3380CC4-5D6E-409C-BE32-E72D297353CC}">
              <c16:uniqueId val="{00000000-1DD9-453F-84D8-4EADF922EEED}"/>
            </c:ext>
          </c:extLst>
        </c:ser>
        <c:dLbls>
          <c:dLblPos val="t"/>
          <c:showLegendKey val="0"/>
          <c:showVal val="1"/>
          <c:showCatName val="0"/>
          <c:showSerName val="0"/>
          <c:showPercent val="0"/>
          <c:showBubbleSize val="0"/>
        </c:dLbls>
        <c:smooth val="0"/>
        <c:axId val="391790080"/>
        <c:axId val="391790440"/>
      </c:lineChart>
      <c:catAx>
        <c:axId val="3917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90440"/>
        <c:crosses val="autoZero"/>
        <c:auto val="1"/>
        <c:lblAlgn val="ctr"/>
        <c:lblOffset val="100"/>
        <c:noMultiLvlLbl val="0"/>
      </c:catAx>
      <c:valAx>
        <c:axId val="39179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9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1).xlsx]Calculations!PivotTable2</c:name>
    <c:fmtId val="13"/>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Overall</a:t>
            </a:r>
            <a:r>
              <a:rPr lang="en-US" sz="1200" baseline="0">
                <a:latin typeface="Arial" panose="020B0604020202020204" pitchFamily="34" charset="0"/>
                <a:cs typeface="Arial" panose="020B0604020202020204" pitchFamily="34" charset="0"/>
              </a:rPr>
              <a:t> Sales by Year</a:t>
            </a: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Calculations!$D$164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Calculations!$C$165:$C$168</c:f>
              <c:strCache>
                <c:ptCount val="3"/>
                <c:pt idx="0">
                  <c:v>2013</c:v>
                </c:pt>
                <c:pt idx="1">
                  <c:v>2014</c:v>
                </c:pt>
                <c:pt idx="2">
                  <c:v>2015</c:v>
                </c:pt>
              </c:strCache>
            </c:strRef>
          </c:cat>
          <c:val>
            <c:numRef>
              <c:f>Calculations!$D$165:$D$168</c:f>
              <c:numCache>
                <c:formatCode>\$#,##0.0;\-\$#,##0.0;\$#,##0.0</c:formatCode>
                <c:ptCount val="3"/>
                <c:pt idx="0">
                  <c:v>283044.84999999986</c:v>
                </c:pt>
                <c:pt idx="1">
                  <c:v>696551.11999999976</c:v>
                </c:pt>
                <c:pt idx="2">
                  <c:v>469771.34</c:v>
                </c:pt>
              </c:numCache>
            </c:numRef>
          </c:val>
          <c:smooth val="0"/>
          <c:extLst>
            <c:ext xmlns:c16="http://schemas.microsoft.com/office/drawing/2014/chart" uri="{C3380CC4-5D6E-409C-BE32-E72D297353CC}">
              <c16:uniqueId val="{00000000-8F4B-4BE3-A650-2815E0173949}"/>
            </c:ext>
          </c:extLst>
        </c:ser>
        <c:dLbls>
          <c:showLegendKey val="0"/>
          <c:showVal val="0"/>
          <c:showCatName val="0"/>
          <c:showSerName val="0"/>
          <c:showPercent val="0"/>
          <c:showBubbleSize val="0"/>
        </c:dLbls>
        <c:marker val="1"/>
        <c:smooth val="0"/>
        <c:axId val="904088152"/>
        <c:axId val="904078792"/>
      </c:lineChart>
      <c:catAx>
        <c:axId val="904088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04078792"/>
        <c:crosses val="autoZero"/>
        <c:auto val="1"/>
        <c:lblAlgn val="ctr"/>
        <c:lblOffset val="100"/>
        <c:noMultiLvlLbl val="0"/>
      </c:catAx>
      <c:valAx>
        <c:axId val="904078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0408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1).xlsx]Calculations!PivotTable3</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Top 10 Countries with maximum Sales order</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Calculations!$D$184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Calculations!$C$185:$C$206</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Calculations!$D$185:$D$206</c:f>
              <c:numCache>
                <c:formatCode>General</c:formatCode>
                <c:ptCount val="21"/>
                <c:pt idx="0">
                  <c:v>34</c:v>
                </c:pt>
                <c:pt idx="1">
                  <c:v>125</c:v>
                </c:pt>
                <c:pt idx="2">
                  <c:v>56</c:v>
                </c:pt>
                <c:pt idx="3">
                  <c:v>203</c:v>
                </c:pt>
                <c:pt idx="4">
                  <c:v>75</c:v>
                </c:pt>
                <c:pt idx="5">
                  <c:v>46</c:v>
                </c:pt>
                <c:pt idx="6">
                  <c:v>54</c:v>
                </c:pt>
                <c:pt idx="7">
                  <c:v>184</c:v>
                </c:pt>
                <c:pt idx="8">
                  <c:v>328</c:v>
                </c:pt>
                <c:pt idx="9">
                  <c:v>55</c:v>
                </c:pt>
                <c:pt idx="10">
                  <c:v>53</c:v>
                </c:pt>
                <c:pt idx="11">
                  <c:v>72</c:v>
                </c:pt>
                <c:pt idx="12">
                  <c:v>16</c:v>
                </c:pt>
                <c:pt idx="13">
                  <c:v>16</c:v>
                </c:pt>
                <c:pt idx="14">
                  <c:v>30</c:v>
                </c:pt>
                <c:pt idx="15">
                  <c:v>54</c:v>
                </c:pt>
                <c:pt idx="16">
                  <c:v>97</c:v>
                </c:pt>
                <c:pt idx="17">
                  <c:v>52</c:v>
                </c:pt>
                <c:pt idx="18">
                  <c:v>135</c:v>
                </c:pt>
                <c:pt idx="19">
                  <c:v>352</c:v>
                </c:pt>
                <c:pt idx="20">
                  <c:v>118</c:v>
                </c:pt>
              </c:numCache>
            </c:numRef>
          </c:val>
          <c:extLst>
            <c:ext xmlns:c16="http://schemas.microsoft.com/office/drawing/2014/chart" uri="{C3380CC4-5D6E-409C-BE32-E72D297353CC}">
              <c16:uniqueId val="{00000000-803F-4B08-B78D-770E764D5205}"/>
            </c:ext>
          </c:extLst>
        </c:ser>
        <c:dLbls>
          <c:showLegendKey val="0"/>
          <c:showVal val="1"/>
          <c:showCatName val="0"/>
          <c:showSerName val="0"/>
          <c:showPercent val="0"/>
          <c:showBubbleSize val="0"/>
        </c:dLbls>
        <c:axId val="907770984"/>
        <c:axId val="907774584"/>
      </c:areaChart>
      <c:catAx>
        <c:axId val="907770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74584"/>
        <c:crosses val="autoZero"/>
        <c:auto val="1"/>
        <c:lblAlgn val="ctr"/>
        <c:lblOffset val="100"/>
        <c:noMultiLvlLbl val="0"/>
      </c:catAx>
      <c:valAx>
        <c:axId val="907774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ORDER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70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4.9382716049383166E-3"/>
              <c:y val="-8.1081081081081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Calculations!$D$210</c:f>
              <c:strCache>
                <c:ptCount val="1"/>
                <c:pt idx="0">
                  <c:v>Total</c:v>
                </c:pt>
              </c:strCache>
            </c:strRef>
          </c:tx>
          <c:spPr>
            <a:solidFill>
              <a:schemeClr val="accent1"/>
            </a:solidFill>
            <a:ln>
              <a:noFill/>
            </a:ln>
            <a:effectLst/>
          </c:spPr>
          <c:invertIfNegative val="0"/>
          <c:dLbls>
            <c:dLbl>
              <c:idx val="1"/>
              <c:layout>
                <c:manualLayout>
                  <c:x val="-4.9382716049383166E-3"/>
                  <c:y val="-8.10810810810810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28-4FB2-9F13-0BB972E4ECBE}"/>
                </c:ext>
              </c:extLst>
            </c:dLbl>
            <c:dLbl>
              <c:idx val="5"/>
              <c:layout>
                <c:manualLayout>
                  <c:x val="0"/>
                  <c:y val="-8.10810810810810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28-4FB2-9F13-0BB972E4EC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Calculations!$C$211:$C$221</c:f>
              <c:strCache>
                <c:ptCount val="10"/>
                <c:pt idx="0">
                  <c:v>ERNSH</c:v>
                </c:pt>
                <c:pt idx="1">
                  <c:v>FOLKO</c:v>
                </c:pt>
                <c:pt idx="2">
                  <c:v>HANAR</c:v>
                </c:pt>
                <c:pt idx="3">
                  <c:v>HUNGO</c:v>
                </c:pt>
                <c:pt idx="4">
                  <c:v>KOENE</c:v>
                </c:pt>
                <c:pt idx="5">
                  <c:v>MEREP</c:v>
                </c:pt>
                <c:pt idx="6">
                  <c:v>QUEEN</c:v>
                </c:pt>
                <c:pt idx="7">
                  <c:v>QUICK</c:v>
                </c:pt>
                <c:pt idx="8">
                  <c:v>RATTC</c:v>
                </c:pt>
                <c:pt idx="9">
                  <c:v>SAVEA</c:v>
                </c:pt>
              </c:strCache>
            </c:strRef>
          </c:cat>
          <c:val>
            <c:numRef>
              <c:f>Calculations!$D$211:$D$221</c:f>
              <c:numCache>
                <c:formatCode>\$#,##0.0;\-\$#,##0.0;\$#,##0.0</c:formatCode>
                <c:ptCount val="10"/>
                <c:pt idx="0">
                  <c:v>120390.09</c:v>
                </c:pt>
                <c:pt idx="1">
                  <c:v>33477.949999999997</c:v>
                </c:pt>
                <c:pt idx="2">
                  <c:v>34916.6</c:v>
                </c:pt>
                <c:pt idx="3">
                  <c:v>60397.91</c:v>
                </c:pt>
                <c:pt idx="4">
                  <c:v>32902.620000000003</c:v>
                </c:pt>
                <c:pt idx="5">
                  <c:v>36878.5</c:v>
                </c:pt>
                <c:pt idx="6">
                  <c:v>34043.899999999994</c:v>
                </c:pt>
                <c:pt idx="7">
                  <c:v>122199.74</c:v>
                </c:pt>
                <c:pt idx="8">
                  <c:v>58562.42</c:v>
                </c:pt>
                <c:pt idx="9">
                  <c:v>120718.84999999999</c:v>
                </c:pt>
              </c:numCache>
            </c:numRef>
          </c:val>
          <c:extLst>
            <c:ext xmlns:c16="http://schemas.microsoft.com/office/drawing/2014/chart" uri="{C3380CC4-5D6E-409C-BE32-E72D297353CC}">
              <c16:uniqueId val="{00000000-9228-4FB2-9F13-0BB972E4ECBE}"/>
            </c:ext>
          </c:extLst>
        </c:ser>
        <c:dLbls>
          <c:dLblPos val="outEnd"/>
          <c:showLegendKey val="0"/>
          <c:showVal val="1"/>
          <c:showCatName val="0"/>
          <c:showSerName val="0"/>
          <c:showPercent val="0"/>
          <c:showBubbleSize val="0"/>
        </c:dLbls>
        <c:gapWidth val="219"/>
        <c:overlap val="-27"/>
        <c:axId val="904058272"/>
        <c:axId val="904065112"/>
      </c:barChart>
      <c:catAx>
        <c:axId val="90405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65112"/>
        <c:crosses val="autoZero"/>
        <c:auto val="1"/>
        <c:lblAlgn val="ctr"/>
        <c:lblOffset val="100"/>
        <c:noMultiLvlLbl val="0"/>
      </c:catAx>
      <c:valAx>
        <c:axId val="904065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1).xlsx]Calculations!PivotTable11</c:name>
    <c:fmtId val="5"/>
  </c:pivotSource>
  <c:chart>
    <c:title>
      <c:tx>
        <c:rich>
          <a:bodyPr rot="0" spcFirstLastPara="1" vertOverflow="ellipsis" vert="horz" wrap="square" anchor="ctr" anchorCtr="1"/>
          <a:lstStyle/>
          <a:p>
            <a:pPr>
              <a:defRPr sz="1100" b="1" i="0" u="none" strike="noStrike" kern="1200" cap="all" baseline="0">
                <a:solidFill>
                  <a:schemeClr val="lt1"/>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Sales by Category</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lt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507951916969285E-2"/>
          <c:y val="0.30050884150430102"/>
          <c:w val="0.80283392658109509"/>
          <c:h val="0.33266931049677184"/>
        </c:manualLayout>
      </c:layout>
      <c:bar3DChart>
        <c:barDir val="col"/>
        <c:grouping val="clustered"/>
        <c:varyColors val="0"/>
        <c:ser>
          <c:idx val="0"/>
          <c:order val="0"/>
          <c:tx>
            <c:strRef>
              <c:f>Calculations!$D$76</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Calculations!$C$77:$C$85</c:f>
              <c:strCache>
                <c:ptCount val="8"/>
                <c:pt idx="0">
                  <c:v>Beverages</c:v>
                </c:pt>
                <c:pt idx="1">
                  <c:v>Condiments</c:v>
                </c:pt>
                <c:pt idx="2">
                  <c:v>Confections</c:v>
                </c:pt>
                <c:pt idx="3">
                  <c:v>Dairy Products</c:v>
                </c:pt>
                <c:pt idx="4">
                  <c:v>Grains &amp; Cereals</c:v>
                </c:pt>
                <c:pt idx="5">
                  <c:v>Meat &amp; Poultry</c:v>
                </c:pt>
                <c:pt idx="6">
                  <c:v>Produce</c:v>
                </c:pt>
                <c:pt idx="7">
                  <c:v>Seafood</c:v>
                </c:pt>
              </c:strCache>
            </c:strRef>
          </c:cat>
          <c:val>
            <c:numRef>
              <c:f>Calculations!$D$77:$D$85</c:f>
              <c:numCache>
                <c:formatCode>\$#,##0.0;\-\$#,##0.0;\$#,##0.0</c:formatCode>
                <c:ptCount val="8"/>
                <c:pt idx="0">
                  <c:v>309582.25</c:v>
                </c:pt>
                <c:pt idx="1">
                  <c:v>122343.00000000003</c:v>
                </c:pt>
                <c:pt idx="2">
                  <c:v>190328.53999999992</c:v>
                </c:pt>
                <c:pt idx="3">
                  <c:v>269128.3</c:v>
                </c:pt>
                <c:pt idx="4">
                  <c:v>106848</c:v>
                </c:pt>
                <c:pt idx="5">
                  <c:v>190682.68999999997</c:v>
                </c:pt>
                <c:pt idx="6">
                  <c:v>111395</c:v>
                </c:pt>
                <c:pt idx="7">
                  <c:v>149059.53000000009</c:v>
                </c:pt>
              </c:numCache>
            </c:numRef>
          </c:val>
          <c:extLst>
            <c:ext xmlns:c16="http://schemas.microsoft.com/office/drawing/2014/chart" uri="{C3380CC4-5D6E-409C-BE32-E72D297353CC}">
              <c16:uniqueId val="{00000000-9910-43E8-85CE-167BC407A180}"/>
            </c:ext>
          </c:extLst>
        </c:ser>
        <c:dLbls>
          <c:showLegendKey val="0"/>
          <c:showVal val="1"/>
          <c:showCatName val="0"/>
          <c:showSerName val="0"/>
          <c:showPercent val="0"/>
          <c:showBubbleSize val="0"/>
        </c:dLbls>
        <c:gapWidth val="84"/>
        <c:gapDepth val="53"/>
        <c:shape val="box"/>
        <c:axId val="732130744"/>
        <c:axId val="732131464"/>
        <c:axId val="0"/>
      </c:bar3DChart>
      <c:catAx>
        <c:axId val="73213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732131464"/>
        <c:crosses val="autoZero"/>
        <c:auto val="1"/>
        <c:lblAlgn val="ctr"/>
        <c:lblOffset val="100"/>
        <c:noMultiLvlLbl val="0"/>
      </c:catAx>
      <c:valAx>
        <c:axId val="732131464"/>
        <c:scaling>
          <c:orientation val="minMax"/>
        </c:scaling>
        <c:delete val="1"/>
        <c:axPos val="l"/>
        <c:numFmt formatCode="\$#,##0.0;\-\$#,##0.0;\$#,##0.0" sourceLinked="1"/>
        <c:majorTickMark val="out"/>
        <c:minorTickMark val="none"/>
        <c:tickLblPos val="nextTo"/>
        <c:crossAx val="7321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Northwind Traders Sales Anaysis (version 1).xlsx]Calculations!PivotTable12</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Sales</a:t>
            </a:r>
            <a:r>
              <a:rPr lang="en-US" sz="1200" baseline="0">
                <a:latin typeface="Arial" panose="020B0604020202020204" pitchFamily="34" charset="0"/>
                <a:cs typeface="Arial" panose="020B0604020202020204" pitchFamily="34" charset="0"/>
              </a:rPr>
              <a:t> by Employees</a:t>
            </a: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Calculations!$D$108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Calculations!$C$109:$C$118</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Calculations!$D$109:$D$118</c:f>
              <c:numCache>
                <c:formatCode>\$#,##0.0;\-\$#,##0.0;\$#,##0.0</c:formatCode>
                <c:ptCount val="9"/>
                <c:pt idx="0">
                  <c:v>185395.12000000005</c:v>
                </c:pt>
                <c:pt idx="1">
                  <c:v>86566.599999999977</c:v>
                </c:pt>
                <c:pt idx="2">
                  <c:v>225605.46999999994</c:v>
                </c:pt>
                <c:pt idx="3">
                  <c:v>143950.85999999999</c:v>
                </c:pt>
                <c:pt idx="4">
                  <c:v>275109.97999999986</c:v>
                </c:pt>
                <c:pt idx="5">
                  <c:v>83673.449999999968</c:v>
                </c:pt>
                <c:pt idx="6">
                  <c:v>215717.79</c:v>
                </c:pt>
                <c:pt idx="7">
                  <c:v>151602.19000000003</c:v>
                </c:pt>
                <c:pt idx="8">
                  <c:v>81745.85000000002</c:v>
                </c:pt>
              </c:numCache>
            </c:numRef>
          </c:val>
          <c:extLst>
            <c:ext xmlns:c16="http://schemas.microsoft.com/office/drawing/2014/chart" uri="{C3380CC4-5D6E-409C-BE32-E72D297353CC}">
              <c16:uniqueId val="{00000000-2973-4FCC-A1A0-E2E68ACC812A}"/>
            </c:ext>
          </c:extLst>
        </c:ser>
        <c:dLbls>
          <c:dLblPos val="outEnd"/>
          <c:showLegendKey val="0"/>
          <c:showVal val="1"/>
          <c:showCatName val="0"/>
          <c:showSerName val="0"/>
          <c:showPercent val="0"/>
          <c:showBubbleSize val="0"/>
        </c:dLbls>
        <c:gapWidth val="115"/>
        <c:overlap val="-20"/>
        <c:axId val="813039200"/>
        <c:axId val="813035600"/>
      </c:barChart>
      <c:catAx>
        <c:axId val="8130392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Employees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3035600"/>
        <c:crosses val="autoZero"/>
        <c:auto val="1"/>
        <c:lblAlgn val="ctr"/>
        <c:lblOffset val="100"/>
        <c:noMultiLvlLbl val="0"/>
      </c:catAx>
      <c:valAx>
        <c:axId val="813035600"/>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0.0" sourceLinked="1"/>
        <c:majorTickMark val="none"/>
        <c:minorTickMark val="none"/>
        <c:tickLblPos val="nextTo"/>
        <c:crossAx val="8130392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image" Target="../media/image13.svg"/><Relationship Id="rId7" Type="http://schemas.openxmlformats.org/officeDocument/2006/relationships/image" Target="../media/image17.svg"/><Relationship Id="rId12" Type="http://schemas.openxmlformats.org/officeDocument/2006/relationships/chart" Target="../charts/chart8.xml"/><Relationship Id="rId17" Type="http://schemas.openxmlformats.org/officeDocument/2006/relationships/chart" Target="../charts/chart13.xml"/><Relationship Id="rId2" Type="http://schemas.openxmlformats.org/officeDocument/2006/relationships/image" Target="../media/image12.png"/><Relationship Id="rId16" Type="http://schemas.openxmlformats.org/officeDocument/2006/relationships/chart" Target="../charts/chart12.xml"/><Relationship Id="rId1" Type="http://schemas.openxmlformats.org/officeDocument/2006/relationships/image" Target="../media/image11.jpeg"/><Relationship Id="rId6" Type="http://schemas.openxmlformats.org/officeDocument/2006/relationships/image" Target="../media/image16.png"/><Relationship Id="rId11" Type="http://schemas.openxmlformats.org/officeDocument/2006/relationships/image" Target="../media/image21.svg"/><Relationship Id="rId5" Type="http://schemas.openxmlformats.org/officeDocument/2006/relationships/image" Target="../media/image15.svg"/><Relationship Id="rId15" Type="http://schemas.openxmlformats.org/officeDocument/2006/relationships/chart" Target="../charts/chart11.xml"/><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sv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9</xdr:col>
      <xdr:colOff>9527</xdr:colOff>
      <xdr:row>57</xdr:row>
      <xdr:rowOff>152401</xdr:rowOff>
    </xdr:from>
    <xdr:to>
      <xdr:col>9</xdr:col>
      <xdr:colOff>285751</xdr:colOff>
      <xdr:row>59</xdr:row>
      <xdr:rowOff>47625</xdr:rowOff>
    </xdr:to>
    <xdr:pic>
      <xdr:nvPicPr>
        <xdr:cNvPr id="5" name="Graphic 4" descr="Shopping cart outline">
          <a:extLst>
            <a:ext uri="{FF2B5EF4-FFF2-40B4-BE49-F238E27FC236}">
              <a16:creationId xmlns:a16="http://schemas.microsoft.com/office/drawing/2014/main" id="{AFCB0AD4-0D0A-D6DF-7396-EADA8FCEFE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77177" y="11010901"/>
          <a:ext cx="276224" cy="276224"/>
        </a:xfrm>
        <a:prstGeom prst="rect">
          <a:avLst/>
        </a:prstGeom>
      </xdr:spPr>
    </xdr:pic>
    <xdr:clientData/>
  </xdr:twoCellAnchor>
  <xdr:twoCellAnchor>
    <xdr:from>
      <xdr:col>9</xdr:col>
      <xdr:colOff>295275</xdr:colOff>
      <xdr:row>57</xdr:row>
      <xdr:rowOff>104775</xdr:rowOff>
    </xdr:from>
    <xdr:to>
      <xdr:col>9</xdr:col>
      <xdr:colOff>1057275</xdr:colOff>
      <xdr:row>59</xdr:row>
      <xdr:rowOff>1</xdr:rowOff>
    </xdr:to>
    <xdr:sp macro="" textlink="">
      <xdr:nvSpPr>
        <xdr:cNvPr id="6" name="TextBox 5">
          <a:extLst>
            <a:ext uri="{FF2B5EF4-FFF2-40B4-BE49-F238E27FC236}">
              <a16:creationId xmlns:a16="http://schemas.microsoft.com/office/drawing/2014/main" id="{B64C4E73-0B7B-724B-526D-6078A8BBD934}"/>
            </a:ext>
          </a:extLst>
        </xdr:cNvPr>
        <xdr:cNvSpPr txBox="1"/>
      </xdr:nvSpPr>
      <xdr:spPr>
        <a:xfrm>
          <a:off x="8162925" y="10963275"/>
          <a:ext cx="762000" cy="276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Cambria" panose="02040503050406030204" pitchFamily="18" charset="0"/>
              <a:ea typeface="Cambria" panose="02040503050406030204" pitchFamily="18" charset="0"/>
            </a:rPr>
            <a:t>SALES</a:t>
          </a:r>
        </a:p>
      </xdr:txBody>
    </xdr:sp>
    <xdr:clientData/>
  </xdr:twoCellAnchor>
  <xdr:twoCellAnchor editAs="oneCell">
    <xdr:from>
      <xdr:col>11</xdr:col>
      <xdr:colOff>9525</xdr:colOff>
      <xdr:row>57</xdr:row>
      <xdr:rowOff>171450</xdr:rowOff>
    </xdr:from>
    <xdr:to>
      <xdr:col>11</xdr:col>
      <xdr:colOff>314325</xdr:colOff>
      <xdr:row>59</xdr:row>
      <xdr:rowOff>95250</xdr:rowOff>
    </xdr:to>
    <xdr:pic>
      <xdr:nvPicPr>
        <xdr:cNvPr id="8" name="Graphic 7" descr="Customer review outline">
          <a:extLst>
            <a:ext uri="{FF2B5EF4-FFF2-40B4-BE49-F238E27FC236}">
              <a16:creationId xmlns:a16="http://schemas.microsoft.com/office/drawing/2014/main" id="{F9A2B0EE-5CA0-427D-DA82-05187A3DAF7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77475" y="11029950"/>
          <a:ext cx="304800" cy="304800"/>
        </a:xfrm>
        <a:prstGeom prst="rect">
          <a:avLst/>
        </a:prstGeom>
      </xdr:spPr>
    </xdr:pic>
    <xdr:clientData/>
  </xdr:twoCellAnchor>
  <xdr:oneCellAnchor>
    <xdr:from>
      <xdr:col>11</xdr:col>
      <xdr:colOff>295275</xdr:colOff>
      <xdr:row>57</xdr:row>
      <xdr:rowOff>123825</xdr:rowOff>
    </xdr:from>
    <xdr:ext cx="1697260" cy="302840"/>
    <xdr:sp macro="" textlink="">
      <xdr:nvSpPr>
        <xdr:cNvPr id="9" name="TextBox 8">
          <a:extLst>
            <a:ext uri="{FF2B5EF4-FFF2-40B4-BE49-F238E27FC236}">
              <a16:creationId xmlns:a16="http://schemas.microsoft.com/office/drawing/2014/main" id="{81DCFC28-D951-6B1C-DEA1-00A0C7E97DCC}"/>
            </a:ext>
          </a:extLst>
        </xdr:cNvPr>
        <xdr:cNvSpPr txBox="1"/>
      </xdr:nvSpPr>
      <xdr:spPr>
        <a:xfrm>
          <a:off x="10563225" y="10982325"/>
          <a:ext cx="1697260"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latin typeface="Cambria" panose="02040503050406030204" pitchFamily="18" charset="0"/>
              <a:ea typeface="Cambria" panose="02040503050406030204" pitchFamily="18" charset="0"/>
            </a:rPr>
            <a:t>NO</a:t>
          </a:r>
          <a:r>
            <a:rPr lang="en-US" sz="1400" b="0" baseline="0">
              <a:latin typeface="Cambria" panose="02040503050406030204" pitchFamily="18" charset="0"/>
              <a:ea typeface="Cambria" panose="02040503050406030204" pitchFamily="18" charset="0"/>
            </a:rPr>
            <a:t> OF CUSTOMERS</a:t>
          </a:r>
          <a:endParaRPr lang="en-US" sz="1400" b="0">
            <a:latin typeface="Cambria" panose="02040503050406030204" pitchFamily="18" charset="0"/>
            <a:ea typeface="Cambria" panose="02040503050406030204" pitchFamily="18" charset="0"/>
          </a:endParaRPr>
        </a:p>
      </xdr:txBody>
    </xdr:sp>
    <xdr:clientData/>
  </xdr:oneCellAnchor>
  <xdr:twoCellAnchor editAs="oneCell">
    <xdr:from>
      <xdr:col>9</xdr:col>
      <xdr:colOff>9525</xdr:colOff>
      <xdr:row>62</xdr:row>
      <xdr:rowOff>114300</xdr:rowOff>
    </xdr:from>
    <xdr:to>
      <xdr:col>9</xdr:col>
      <xdr:colOff>333375</xdr:colOff>
      <xdr:row>64</xdr:row>
      <xdr:rowOff>57150</xdr:rowOff>
    </xdr:to>
    <xdr:pic>
      <xdr:nvPicPr>
        <xdr:cNvPr id="11" name="Graphic 10" descr="Continuous Improvement outline">
          <a:extLst>
            <a:ext uri="{FF2B5EF4-FFF2-40B4-BE49-F238E27FC236}">
              <a16:creationId xmlns:a16="http://schemas.microsoft.com/office/drawing/2014/main" id="{8D4DD734-CCFC-02D2-7B36-99465935FA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77175" y="12058650"/>
          <a:ext cx="323850" cy="323850"/>
        </a:xfrm>
        <a:prstGeom prst="rect">
          <a:avLst/>
        </a:prstGeom>
      </xdr:spPr>
    </xdr:pic>
    <xdr:clientData/>
  </xdr:twoCellAnchor>
  <xdr:oneCellAnchor>
    <xdr:from>
      <xdr:col>9</xdr:col>
      <xdr:colOff>342900</xdr:colOff>
      <xdr:row>62</xdr:row>
      <xdr:rowOff>133350</xdr:rowOff>
    </xdr:from>
    <xdr:ext cx="1571584" cy="302840"/>
    <xdr:sp macro="" textlink="">
      <xdr:nvSpPr>
        <xdr:cNvPr id="12" name="TextBox 11">
          <a:extLst>
            <a:ext uri="{FF2B5EF4-FFF2-40B4-BE49-F238E27FC236}">
              <a16:creationId xmlns:a16="http://schemas.microsoft.com/office/drawing/2014/main" id="{C0DD7052-D861-E4F0-A6FB-EB5F1B949FD9}"/>
            </a:ext>
          </a:extLst>
        </xdr:cNvPr>
        <xdr:cNvSpPr txBox="1"/>
      </xdr:nvSpPr>
      <xdr:spPr>
        <a:xfrm>
          <a:off x="8210550" y="12077700"/>
          <a:ext cx="1571584"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baseline="0">
              <a:solidFill>
                <a:schemeClr val="tx1"/>
              </a:solidFill>
              <a:latin typeface="Cambria" panose="02040503050406030204" pitchFamily="18" charset="0"/>
              <a:ea typeface="Cambria" panose="02040503050406030204" pitchFamily="18" charset="0"/>
              <a:cs typeface="+mn-cs"/>
            </a:rPr>
            <a:t>NO</a:t>
          </a:r>
          <a:r>
            <a:rPr lang="en-US" sz="1100" baseline="0"/>
            <a:t> </a:t>
          </a:r>
          <a:r>
            <a:rPr lang="en-US" sz="1400" baseline="0">
              <a:latin typeface="Cambria" panose="02040503050406030204" pitchFamily="18" charset="0"/>
              <a:ea typeface="Cambria" panose="02040503050406030204" pitchFamily="18" charset="0"/>
            </a:rPr>
            <a:t>OF </a:t>
          </a:r>
          <a:r>
            <a:rPr lang="en-US" sz="1400" b="0" baseline="0">
              <a:solidFill>
                <a:schemeClr val="tx1"/>
              </a:solidFill>
              <a:latin typeface="Cambria" panose="02040503050406030204" pitchFamily="18" charset="0"/>
              <a:ea typeface="Cambria" panose="02040503050406030204" pitchFamily="18" charset="0"/>
              <a:cs typeface="+mn-cs"/>
            </a:rPr>
            <a:t>PRODUCTS</a:t>
          </a:r>
        </a:p>
      </xdr:txBody>
    </xdr:sp>
    <xdr:clientData/>
  </xdr:oneCellAnchor>
  <xdr:twoCellAnchor editAs="oneCell">
    <xdr:from>
      <xdr:col>11</xdr:col>
      <xdr:colOff>57150</xdr:colOff>
      <xdr:row>63</xdr:row>
      <xdr:rowOff>0</xdr:rowOff>
    </xdr:from>
    <xdr:to>
      <xdr:col>11</xdr:col>
      <xdr:colOff>323850</xdr:colOff>
      <xdr:row>64</xdr:row>
      <xdr:rowOff>76200</xdr:rowOff>
    </xdr:to>
    <xdr:pic>
      <xdr:nvPicPr>
        <xdr:cNvPr id="14" name="Graphic 13" descr="Settings outline">
          <a:extLst>
            <a:ext uri="{FF2B5EF4-FFF2-40B4-BE49-F238E27FC236}">
              <a16:creationId xmlns:a16="http://schemas.microsoft.com/office/drawing/2014/main" id="{F6701DB3-3B41-6F3B-2120-6C4013B5D1D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25100" y="12134850"/>
          <a:ext cx="266700" cy="266700"/>
        </a:xfrm>
        <a:prstGeom prst="rect">
          <a:avLst/>
        </a:prstGeom>
      </xdr:spPr>
    </xdr:pic>
    <xdr:clientData/>
  </xdr:twoCellAnchor>
  <xdr:oneCellAnchor>
    <xdr:from>
      <xdr:col>11</xdr:col>
      <xdr:colOff>390525</xdr:colOff>
      <xdr:row>62</xdr:row>
      <xdr:rowOff>133350</xdr:rowOff>
    </xdr:from>
    <xdr:ext cx="1279325" cy="302840"/>
    <xdr:sp macro="" textlink="">
      <xdr:nvSpPr>
        <xdr:cNvPr id="15" name="TextBox 14">
          <a:extLst>
            <a:ext uri="{FF2B5EF4-FFF2-40B4-BE49-F238E27FC236}">
              <a16:creationId xmlns:a16="http://schemas.microsoft.com/office/drawing/2014/main" id="{583780EB-990F-4E96-4CE5-714B9D3D02A2}"/>
            </a:ext>
          </a:extLst>
        </xdr:cNvPr>
        <xdr:cNvSpPr txBox="1"/>
      </xdr:nvSpPr>
      <xdr:spPr>
        <a:xfrm>
          <a:off x="10658475" y="12077700"/>
          <a:ext cx="1279325"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tx1"/>
              </a:solidFill>
              <a:latin typeface="Cambria" panose="02040503050406030204" pitchFamily="18" charset="0"/>
              <a:ea typeface="Cambria" panose="02040503050406030204" pitchFamily="18" charset="0"/>
              <a:cs typeface="+mn-cs"/>
            </a:rPr>
            <a:t>NO OF ORDER</a:t>
          </a:r>
        </a:p>
      </xdr:txBody>
    </xdr:sp>
    <xdr:clientData/>
  </xdr:oneCellAnchor>
  <xdr:twoCellAnchor editAs="oneCell">
    <xdr:from>
      <xdr:col>9</xdr:col>
      <xdr:colOff>0</xdr:colOff>
      <xdr:row>67</xdr:row>
      <xdr:rowOff>0</xdr:rowOff>
    </xdr:from>
    <xdr:to>
      <xdr:col>9</xdr:col>
      <xdr:colOff>266700</xdr:colOff>
      <xdr:row>68</xdr:row>
      <xdr:rowOff>76200</xdr:rowOff>
    </xdr:to>
    <xdr:pic>
      <xdr:nvPicPr>
        <xdr:cNvPr id="16" name="Graphic 15" descr="Settings outline">
          <a:extLst>
            <a:ext uri="{FF2B5EF4-FFF2-40B4-BE49-F238E27FC236}">
              <a16:creationId xmlns:a16="http://schemas.microsoft.com/office/drawing/2014/main" id="{A563240E-7EAB-42EC-BB31-3CA78010BBD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867650" y="13030200"/>
          <a:ext cx="266700" cy="266700"/>
        </a:xfrm>
        <a:prstGeom prst="rect">
          <a:avLst/>
        </a:prstGeom>
      </xdr:spPr>
    </xdr:pic>
    <xdr:clientData/>
  </xdr:twoCellAnchor>
  <xdr:oneCellAnchor>
    <xdr:from>
      <xdr:col>9</xdr:col>
      <xdr:colOff>352425</xdr:colOff>
      <xdr:row>66</xdr:row>
      <xdr:rowOff>142875</xdr:rowOff>
    </xdr:from>
    <xdr:ext cx="1692323" cy="302840"/>
    <xdr:sp macro="" textlink="">
      <xdr:nvSpPr>
        <xdr:cNvPr id="17" name="TextBox 16">
          <a:extLst>
            <a:ext uri="{FF2B5EF4-FFF2-40B4-BE49-F238E27FC236}">
              <a16:creationId xmlns:a16="http://schemas.microsoft.com/office/drawing/2014/main" id="{737A5CAF-0059-49C0-BD45-16DB7131F4C2}"/>
            </a:ext>
          </a:extLst>
        </xdr:cNvPr>
        <xdr:cNvSpPr txBox="1"/>
      </xdr:nvSpPr>
      <xdr:spPr>
        <a:xfrm>
          <a:off x="8220075" y="12982575"/>
          <a:ext cx="1692323"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tx1"/>
              </a:solidFill>
              <a:latin typeface="Cambria" panose="02040503050406030204" pitchFamily="18" charset="0"/>
              <a:ea typeface="Cambria" panose="02040503050406030204" pitchFamily="18" charset="0"/>
              <a:cs typeface="+mn-cs"/>
            </a:rPr>
            <a:t>AVG</a:t>
          </a:r>
          <a:r>
            <a:rPr lang="en-US" sz="1400" b="0" baseline="0">
              <a:solidFill>
                <a:schemeClr val="tx1"/>
              </a:solidFill>
              <a:latin typeface="Cambria" panose="02040503050406030204" pitchFamily="18" charset="0"/>
              <a:ea typeface="Cambria" panose="02040503050406030204" pitchFamily="18" charset="0"/>
              <a:cs typeface="+mn-cs"/>
            </a:rPr>
            <a:t> ORDER VALUE</a:t>
          </a:r>
          <a:endParaRPr lang="en-US" sz="1400" b="0">
            <a:solidFill>
              <a:schemeClr val="tx1"/>
            </a:solidFill>
            <a:latin typeface="Cambria" panose="02040503050406030204" pitchFamily="18" charset="0"/>
            <a:ea typeface="Cambria" panose="02040503050406030204" pitchFamily="18" charset="0"/>
            <a:cs typeface="+mn-cs"/>
          </a:endParaRPr>
        </a:p>
      </xdr:txBody>
    </xdr:sp>
    <xdr:clientData/>
  </xdr:oneCellAnchor>
  <xdr:oneCellAnchor>
    <xdr:from>
      <xdr:col>11</xdr:col>
      <xdr:colOff>0</xdr:colOff>
      <xdr:row>66</xdr:row>
      <xdr:rowOff>142875</xdr:rowOff>
    </xdr:from>
    <xdr:ext cx="850746" cy="302840"/>
    <xdr:sp macro="" textlink="">
      <xdr:nvSpPr>
        <xdr:cNvPr id="18" name="TextBox 17">
          <a:extLst>
            <a:ext uri="{FF2B5EF4-FFF2-40B4-BE49-F238E27FC236}">
              <a16:creationId xmlns:a16="http://schemas.microsoft.com/office/drawing/2014/main" id="{C020761C-191A-4066-ACA4-AC853891D66A}"/>
            </a:ext>
          </a:extLst>
        </xdr:cNvPr>
        <xdr:cNvSpPr txBox="1"/>
      </xdr:nvSpPr>
      <xdr:spPr>
        <a:xfrm>
          <a:off x="10267950" y="12982575"/>
          <a:ext cx="850746"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tx1"/>
              </a:solidFill>
              <a:latin typeface="Cambria" panose="02040503050406030204" pitchFamily="18" charset="0"/>
              <a:ea typeface="Cambria" panose="02040503050406030204" pitchFamily="18" charset="0"/>
              <a:cs typeface="+mn-cs"/>
            </a:rPr>
            <a:t>Quantity</a:t>
          </a:r>
        </a:p>
      </xdr:txBody>
    </xdr:sp>
    <xdr:clientData/>
  </xdr:oneCellAnchor>
  <xdr:twoCellAnchor editAs="oneCell">
    <xdr:from>
      <xdr:col>9</xdr:col>
      <xdr:colOff>85725</xdr:colOff>
      <xdr:row>70</xdr:row>
      <xdr:rowOff>171450</xdr:rowOff>
    </xdr:from>
    <xdr:to>
      <xdr:col>9</xdr:col>
      <xdr:colOff>381000</xdr:colOff>
      <xdr:row>72</xdr:row>
      <xdr:rowOff>85725</xdr:rowOff>
    </xdr:to>
    <xdr:pic>
      <xdr:nvPicPr>
        <xdr:cNvPr id="20" name="Graphic 19" descr="Freight outline">
          <a:extLst>
            <a:ext uri="{FF2B5EF4-FFF2-40B4-BE49-F238E27FC236}">
              <a16:creationId xmlns:a16="http://schemas.microsoft.com/office/drawing/2014/main" id="{62B0D29A-B6D7-84DE-34A0-80636FDE12F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3375" y="13906500"/>
          <a:ext cx="295275" cy="295275"/>
        </a:xfrm>
        <a:prstGeom prst="rect">
          <a:avLst/>
        </a:prstGeom>
      </xdr:spPr>
    </xdr:pic>
    <xdr:clientData/>
  </xdr:twoCellAnchor>
  <xdr:oneCellAnchor>
    <xdr:from>
      <xdr:col>9</xdr:col>
      <xdr:colOff>523875</xdr:colOff>
      <xdr:row>70</xdr:row>
      <xdr:rowOff>171450</xdr:rowOff>
    </xdr:from>
    <xdr:ext cx="893386" cy="302840"/>
    <xdr:sp macro="" textlink="">
      <xdr:nvSpPr>
        <xdr:cNvPr id="21" name="TextBox 20">
          <a:extLst>
            <a:ext uri="{FF2B5EF4-FFF2-40B4-BE49-F238E27FC236}">
              <a16:creationId xmlns:a16="http://schemas.microsoft.com/office/drawing/2014/main" id="{9CB32A58-C68A-4153-82CC-C84B4A59AFAA}"/>
            </a:ext>
          </a:extLst>
        </xdr:cNvPr>
        <xdr:cNvSpPr txBox="1"/>
      </xdr:nvSpPr>
      <xdr:spPr>
        <a:xfrm>
          <a:off x="8391525" y="13906500"/>
          <a:ext cx="893386"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tx1"/>
              </a:solidFill>
              <a:latin typeface="Cambria" panose="02040503050406030204" pitchFamily="18" charset="0"/>
              <a:ea typeface="Cambria" panose="02040503050406030204" pitchFamily="18" charset="0"/>
              <a:cs typeface="+mn-cs"/>
            </a:rPr>
            <a:t>FREIGHT</a:t>
          </a:r>
        </a:p>
      </xdr:txBody>
    </xdr:sp>
    <xdr:clientData/>
  </xdr:oneCellAnchor>
  <xdr:twoCellAnchor editAs="oneCell">
    <xdr:from>
      <xdr:col>6</xdr:col>
      <xdr:colOff>238125</xdr:colOff>
      <xdr:row>74</xdr:row>
      <xdr:rowOff>142875</xdr:rowOff>
    </xdr:from>
    <xdr:to>
      <xdr:col>7</xdr:col>
      <xdr:colOff>981075</xdr:colOff>
      <xdr:row>88</xdr:row>
      <xdr:rowOff>0</xdr:rowOff>
    </xdr:to>
    <mc:AlternateContent xmlns:mc="http://schemas.openxmlformats.org/markup-compatibility/2006" xmlns:a14="http://schemas.microsoft.com/office/drawing/2010/main">
      <mc:Choice Requires="a14">
        <xdr:graphicFrame macro="">
          <xdr:nvGraphicFramePr>
            <xdr:cNvPr id="19" name="orderDate (Year)">
              <a:extLst>
                <a:ext uri="{FF2B5EF4-FFF2-40B4-BE49-F238E27FC236}">
                  <a16:creationId xmlns:a16="http://schemas.microsoft.com/office/drawing/2014/main" id="{5E01D064-5C44-32CE-03B7-207342FDADDD}"/>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5219700" y="14773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238125</xdr:colOff>
      <xdr:row>74</xdr:row>
      <xdr:rowOff>142875</xdr:rowOff>
    </xdr:from>
    <xdr:to>
      <xdr:col>7</xdr:col>
      <xdr:colOff>981075</xdr:colOff>
      <xdr:row>88</xdr:row>
      <xdr:rowOff>0</xdr:rowOff>
    </xdr:to>
    <mc:AlternateContent xmlns:mc="http://schemas.openxmlformats.org/markup-compatibility/2006" xmlns:a14="http://schemas.microsoft.com/office/drawing/2010/main">
      <mc:Choice Requires="a14">
        <xdr:graphicFrame macro="">
          <xdr:nvGraphicFramePr>
            <xdr:cNvPr id="22" name="country">
              <a:extLst>
                <a:ext uri="{FF2B5EF4-FFF2-40B4-BE49-F238E27FC236}">
                  <a16:creationId xmlns:a16="http://schemas.microsoft.com/office/drawing/2014/main" id="{54433E30-1DB2-FDF5-B857-7B9A2DC71F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219700" y="14773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238125</xdr:colOff>
      <xdr:row>74</xdr:row>
      <xdr:rowOff>142875</xdr:rowOff>
    </xdr:from>
    <xdr:to>
      <xdr:col>7</xdr:col>
      <xdr:colOff>981075</xdr:colOff>
      <xdr:row>88</xdr:row>
      <xdr:rowOff>0</xdr:rowOff>
    </xdr:to>
    <mc:AlternateContent xmlns:mc="http://schemas.openxmlformats.org/markup-compatibility/2006" xmlns:a14="http://schemas.microsoft.com/office/drawing/2010/main">
      <mc:Choice Requires="a14">
        <xdr:graphicFrame macro="">
          <xdr:nvGraphicFramePr>
            <xdr:cNvPr id="24" name="orderDate (Year) 1">
              <a:extLst>
                <a:ext uri="{FF2B5EF4-FFF2-40B4-BE49-F238E27FC236}">
                  <a16:creationId xmlns:a16="http://schemas.microsoft.com/office/drawing/2014/main" id="{3DA19CF0-CC1A-BD4E-F158-6ABE2FF7F1D2}"/>
                </a:ext>
              </a:extLst>
            </xdr:cNvPr>
            <xdr:cNvGraphicFramePr/>
          </xdr:nvGraphicFramePr>
          <xdr:xfrm>
            <a:off x="0" y="0"/>
            <a:ext cx="0" cy="0"/>
          </xdr:xfrm>
          <a:graphic>
            <a:graphicData uri="http://schemas.microsoft.com/office/drawing/2010/slicer">
              <sle:slicer xmlns:sle="http://schemas.microsoft.com/office/drawing/2010/slicer" name="orderDate (Year) 1"/>
            </a:graphicData>
          </a:graphic>
        </xdr:graphicFrame>
      </mc:Choice>
      <mc:Fallback xmlns="">
        <xdr:sp macro="" textlink="">
          <xdr:nvSpPr>
            <xdr:cNvPr id="0" name=""/>
            <xdr:cNvSpPr>
              <a:spLocks noTextEdit="1"/>
            </xdr:cNvSpPr>
          </xdr:nvSpPr>
          <xdr:spPr>
            <a:xfrm>
              <a:off x="5219700" y="14773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742950</xdr:colOff>
      <xdr:row>90</xdr:row>
      <xdr:rowOff>142875</xdr:rowOff>
    </xdr:from>
    <xdr:to>
      <xdr:col>8</xdr:col>
      <xdr:colOff>695325</xdr:colOff>
      <xdr:row>105</xdr:row>
      <xdr:rowOff>28575</xdr:rowOff>
    </xdr:to>
    <xdr:graphicFrame macro="">
      <xdr:nvGraphicFramePr>
        <xdr:cNvPr id="25" name="Chart 24">
          <a:extLst>
            <a:ext uri="{FF2B5EF4-FFF2-40B4-BE49-F238E27FC236}">
              <a16:creationId xmlns:a16="http://schemas.microsoft.com/office/drawing/2014/main" id="{DFC54FC0-5BC8-75F7-71EF-F3D7E46F9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76200</xdr:colOff>
      <xdr:row>112</xdr:row>
      <xdr:rowOff>28574</xdr:rowOff>
    </xdr:from>
    <xdr:to>
      <xdr:col>11</xdr:col>
      <xdr:colOff>381000</xdr:colOff>
      <xdr:row>127</xdr:row>
      <xdr:rowOff>19049</xdr:rowOff>
    </xdr:to>
    <xdr:graphicFrame macro="">
      <xdr:nvGraphicFramePr>
        <xdr:cNvPr id="26" name="Chart 25">
          <a:extLst>
            <a:ext uri="{FF2B5EF4-FFF2-40B4-BE49-F238E27FC236}">
              <a16:creationId xmlns:a16="http://schemas.microsoft.com/office/drawing/2014/main" id="{482CFA9B-5951-1AF8-7478-1730D2D55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85725</xdr:colOff>
      <xdr:row>110</xdr:row>
      <xdr:rowOff>76200</xdr:rowOff>
    </xdr:from>
    <xdr:to>
      <xdr:col>13</xdr:col>
      <xdr:colOff>828675</xdr:colOff>
      <xdr:row>123</xdr:row>
      <xdr:rowOff>123825</xdr:rowOff>
    </xdr:to>
    <mc:AlternateContent xmlns:mc="http://schemas.openxmlformats.org/markup-compatibility/2006" xmlns:a14="http://schemas.microsoft.com/office/drawing/2010/main">
      <mc:Choice Requires="a14">
        <xdr:graphicFrame macro="">
          <xdr:nvGraphicFramePr>
            <xdr:cNvPr id="27" name="country 1">
              <a:extLst>
                <a:ext uri="{FF2B5EF4-FFF2-40B4-BE49-F238E27FC236}">
                  <a16:creationId xmlns:a16="http://schemas.microsoft.com/office/drawing/2014/main" id="{03A40799-7C55-9FFC-3E16-9F5AC7BD832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82400" y="21564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130</xdr:row>
      <xdr:rowOff>0</xdr:rowOff>
    </xdr:from>
    <xdr:to>
      <xdr:col>10</xdr:col>
      <xdr:colOff>190500</xdr:colOff>
      <xdr:row>144</xdr:row>
      <xdr:rowOff>76200</xdr:rowOff>
    </xdr:to>
    <xdr:graphicFrame macro="">
      <xdr:nvGraphicFramePr>
        <xdr:cNvPr id="28" name="Chart 27">
          <a:extLst>
            <a:ext uri="{FF2B5EF4-FFF2-40B4-BE49-F238E27FC236}">
              <a16:creationId xmlns:a16="http://schemas.microsoft.com/office/drawing/2014/main" id="{9309F183-D553-9880-FB09-530C47617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714375</xdr:colOff>
      <xdr:row>145</xdr:row>
      <xdr:rowOff>66675</xdr:rowOff>
    </xdr:from>
    <xdr:to>
      <xdr:col>8</xdr:col>
      <xdr:colOff>381001</xdr:colOff>
      <xdr:row>160</xdr:row>
      <xdr:rowOff>19051</xdr:rowOff>
    </xdr:to>
    <xdr:graphicFrame macro="">
      <xdr:nvGraphicFramePr>
        <xdr:cNvPr id="29" name="Chart 28">
          <a:extLst>
            <a:ext uri="{FF2B5EF4-FFF2-40B4-BE49-F238E27FC236}">
              <a16:creationId xmlns:a16="http://schemas.microsoft.com/office/drawing/2014/main" id="{0AD7D782-D821-62DD-BC3D-FE269CAB0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762000</xdr:colOff>
      <xdr:row>161</xdr:row>
      <xdr:rowOff>180975</xdr:rowOff>
    </xdr:from>
    <xdr:to>
      <xdr:col>8</xdr:col>
      <xdr:colOff>990600</xdr:colOff>
      <xdr:row>176</xdr:row>
      <xdr:rowOff>66675</xdr:rowOff>
    </xdr:to>
    <xdr:graphicFrame macro="">
      <xdr:nvGraphicFramePr>
        <xdr:cNvPr id="2" name="Chart 1">
          <a:extLst>
            <a:ext uri="{FF2B5EF4-FFF2-40B4-BE49-F238E27FC236}">
              <a16:creationId xmlns:a16="http://schemas.microsoft.com/office/drawing/2014/main" id="{648332F8-4CF2-F04F-99CD-B428381A4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638175</xdr:colOff>
      <xdr:row>187</xdr:row>
      <xdr:rowOff>104775</xdr:rowOff>
    </xdr:from>
    <xdr:to>
      <xdr:col>8</xdr:col>
      <xdr:colOff>866775</xdr:colOff>
      <xdr:row>201</xdr:row>
      <xdr:rowOff>180975</xdr:rowOff>
    </xdr:to>
    <xdr:graphicFrame macro="">
      <xdr:nvGraphicFramePr>
        <xdr:cNvPr id="3" name="Chart 2">
          <a:extLst>
            <a:ext uri="{FF2B5EF4-FFF2-40B4-BE49-F238E27FC236}">
              <a16:creationId xmlns:a16="http://schemas.microsoft.com/office/drawing/2014/main" id="{69A1DCFA-4971-F8F6-6A91-8F6A7B71D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733425</xdr:colOff>
      <xdr:row>214</xdr:row>
      <xdr:rowOff>180975</xdr:rowOff>
    </xdr:from>
    <xdr:to>
      <xdr:col>9</xdr:col>
      <xdr:colOff>447675</xdr:colOff>
      <xdr:row>229</xdr:row>
      <xdr:rowOff>142875</xdr:rowOff>
    </xdr:to>
    <xdr:graphicFrame macro="">
      <xdr:nvGraphicFramePr>
        <xdr:cNvPr id="4" name="Chart 3">
          <a:extLst>
            <a:ext uri="{FF2B5EF4-FFF2-40B4-BE49-F238E27FC236}">
              <a16:creationId xmlns:a16="http://schemas.microsoft.com/office/drawing/2014/main" id="{31E007C7-EEFC-C1B8-6BAC-8B520B99F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14</xdr:col>
      <xdr:colOff>390525</xdr:colOff>
      <xdr:row>5</xdr:row>
      <xdr:rowOff>156117</xdr:rowOff>
    </xdr:to>
    <xdr:pic>
      <xdr:nvPicPr>
        <xdr:cNvPr id="3" name="Picture 2">
          <a:extLst>
            <a:ext uri="{FF2B5EF4-FFF2-40B4-BE49-F238E27FC236}">
              <a16:creationId xmlns:a16="http://schemas.microsoft.com/office/drawing/2014/main" id="{4FDF9D29-C0F7-A165-97CC-355680CEF30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597" t="4063" r="2201" b="4698"/>
        <a:stretch/>
      </xdr:blipFill>
      <xdr:spPr>
        <a:xfrm>
          <a:off x="4648200" y="0"/>
          <a:ext cx="3324225" cy="1203867"/>
        </a:xfrm>
        <a:prstGeom prst="rect">
          <a:avLst/>
        </a:prstGeom>
        <a:ln>
          <a:noFill/>
        </a:ln>
        <a:effectLst>
          <a:softEdge rad="112500"/>
        </a:effectLst>
      </xdr:spPr>
    </xdr:pic>
    <xdr:clientData/>
  </xdr:twoCellAnchor>
  <xdr:twoCellAnchor editAs="oneCell">
    <xdr:from>
      <xdr:col>2</xdr:col>
      <xdr:colOff>57150</xdr:colOff>
      <xdr:row>3</xdr:row>
      <xdr:rowOff>85725</xdr:rowOff>
    </xdr:from>
    <xdr:to>
      <xdr:col>2</xdr:col>
      <xdr:colOff>371475</xdr:colOff>
      <xdr:row>5</xdr:row>
      <xdr:rowOff>19050</xdr:rowOff>
    </xdr:to>
    <xdr:pic>
      <xdr:nvPicPr>
        <xdr:cNvPr id="10" name="Graphic 9" descr="Shopping cart outline">
          <a:extLst>
            <a:ext uri="{FF2B5EF4-FFF2-40B4-BE49-F238E27FC236}">
              <a16:creationId xmlns:a16="http://schemas.microsoft.com/office/drawing/2014/main" id="{663D3AC6-7668-A6B7-DC87-4020D7B4A9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3850" y="752475"/>
          <a:ext cx="314325" cy="314325"/>
        </a:xfrm>
        <a:prstGeom prst="rect">
          <a:avLst/>
        </a:prstGeom>
      </xdr:spPr>
    </xdr:pic>
    <xdr:clientData/>
  </xdr:twoCellAnchor>
  <xdr:twoCellAnchor>
    <xdr:from>
      <xdr:col>2</xdr:col>
      <xdr:colOff>361950</xdr:colOff>
      <xdr:row>3</xdr:row>
      <xdr:rowOff>123825</xdr:rowOff>
    </xdr:from>
    <xdr:to>
      <xdr:col>3</xdr:col>
      <xdr:colOff>561975</xdr:colOff>
      <xdr:row>5</xdr:row>
      <xdr:rowOff>9525</xdr:rowOff>
    </xdr:to>
    <xdr:sp macro="" textlink="">
      <xdr:nvSpPr>
        <xdr:cNvPr id="12" name="TextBox 11">
          <a:extLst>
            <a:ext uri="{FF2B5EF4-FFF2-40B4-BE49-F238E27FC236}">
              <a16:creationId xmlns:a16="http://schemas.microsoft.com/office/drawing/2014/main" id="{C1440F46-2943-AFA3-5FDC-EEF92807F862}"/>
            </a:ext>
          </a:extLst>
        </xdr:cNvPr>
        <xdr:cNvSpPr txBox="1"/>
      </xdr:nvSpPr>
      <xdr:spPr>
        <a:xfrm>
          <a:off x="628650" y="695325"/>
          <a:ext cx="809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SALES</a:t>
          </a:r>
        </a:p>
      </xdr:txBody>
    </xdr:sp>
    <xdr:clientData/>
  </xdr:twoCellAnchor>
  <xdr:twoCellAnchor editAs="oneCell">
    <xdr:from>
      <xdr:col>2</xdr:col>
      <xdr:colOff>0</xdr:colOff>
      <xdr:row>8</xdr:row>
      <xdr:rowOff>0</xdr:rowOff>
    </xdr:from>
    <xdr:to>
      <xdr:col>2</xdr:col>
      <xdr:colOff>342900</xdr:colOff>
      <xdr:row>9</xdr:row>
      <xdr:rowOff>152400</xdr:rowOff>
    </xdr:to>
    <xdr:pic>
      <xdr:nvPicPr>
        <xdr:cNvPr id="15" name="Graphic 14" descr="Customer review outline">
          <a:extLst>
            <a:ext uri="{FF2B5EF4-FFF2-40B4-BE49-F238E27FC236}">
              <a16:creationId xmlns:a16="http://schemas.microsoft.com/office/drawing/2014/main" id="{94486376-4E32-1FB2-4B57-95685B5CE38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 y="1619250"/>
          <a:ext cx="342900" cy="342900"/>
        </a:xfrm>
        <a:prstGeom prst="rect">
          <a:avLst/>
        </a:prstGeom>
      </xdr:spPr>
    </xdr:pic>
    <xdr:clientData/>
  </xdr:twoCellAnchor>
  <xdr:twoCellAnchor>
    <xdr:from>
      <xdr:col>2</xdr:col>
      <xdr:colOff>428625</xdr:colOff>
      <xdr:row>7</xdr:row>
      <xdr:rowOff>180975</xdr:rowOff>
    </xdr:from>
    <xdr:to>
      <xdr:col>5</xdr:col>
      <xdr:colOff>38100</xdr:colOff>
      <xdr:row>8</xdr:row>
      <xdr:rowOff>180975</xdr:rowOff>
    </xdr:to>
    <xdr:sp macro="" textlink="">
      <xdr:nvSpPr>
        <xdr:cNvPr id="16" name="TextBox 15">
          <a:extLst>
            <a:ext uri="{FF2B5EF4-FFF2-40B4-BE49-F238E27FC236}">
              <a16:creationId xmlns:a16="http://schemas.microsoft.com/office/drawing/2014/main" id="{7AB12F64-EB12-4012-A51E-946BA38FC07F}"/>
            </a:ext>
          </a:extLst>
        </xdr:cNvPr>
        <xdr:cNvSpPr txBox="1"/>
      </xdr:nvSpPr>
      <xdr:spPr>
        <a:xfrm>
          <a:off x="695325" y="1838325"/>
          <a:ext cx="14382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NO OF CUSTOMERS</a:t>
          </a:r>
        </a:p>
      </xdr:txBody>
    </xdr:sp>
    <xdr:clientData/>
  </xdr:twoCellAnchor>
  <xdr:twoCellAnchor>
    <xdr:from>
      <xdr:col>2</xdr:col>
      <xdr:colOff>342901</xdr:colOff>
      <xdr:row>11</xdr:row>
      <xdr:rowOff>9525</xdr:rowOff>
    </xdr:from>
    <xdr:to>
      <xdr:col>5</xdr:col>
      <xdr:colOff>19051</xdr:colOff>
      <xdr:row>12</xdr:row>
      <xdr:rowOff>9525</xdr:rowOff>
    </xdr:to>
    <xdr:sp macro="" textlink="">
      <xdr:nvSpPr>
        <xdr:cNvPr id="17" name="TextBox 16">
          <a:extLst>
            <a:ext uri="{FF2B5EF4-FFF2-40B4-BE49-F238E27FC236}">
              <a16:creationId xmlns:a16="http://schemas.microsoft.com/office/drawing/2014/main" id="{A9DCF2FE-B074-41FD-A0E8-A80CF029009C}"/>
            </a:ext>
          </a:extLst>
        </xdr:cNvPr>
        <xdr:cNvSpPr txBox="1"/>
      </xdr:nvSpPr>
      <xdr:spPr>
        <a:xfrm>
          <a:off x="609601" y="2571750"/>
          <a:ext cx="15049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indent="0"/>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NO OF PRODUCTS</a:t>
          </a:r>
        </a:p>
      </xdr:txBody>
    </xdr:sp>
    <xdr:clientData/>
  </xdr:twoCellAnchor>
  <xdr:twoCellAnchor editAs="oneCell">
    <xdr:from>
      <xdr:col>1</xdr:col>
      <xdr:colOff>95250</xdr:colOff>
      <xdr:row>10</xdr:row>
      <xdr:rowOff>133350</xdr:rowOff>
    </xdr:from>
    <xdr:to>
      <xdr:col>2</xdr:col>
      <xdr:colOff>400050</xdr:colOff>
      <xdr:row>12</xdr:row>
      <xdr:rowOff>190500</xdr:rowOff>
    </xdr:to>
    <xdr:pic>
      <xdr:nvPicPr>
        <xdr:cNvPr id="19" name="Graphic 18" descr="Continuous Improvement outline">
          <a:extLst>
            <a:ext uri="{FF2B5EF4-FFF2-40B4-BE49-F238E27FC236}">
              <a16:creationId xmlns:a16="http://schemas.microsoft.com/office/drawing/2014/main" id="{A6647C79-F529-7D15-2544-F2BC541FFD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28600" y="2705100"/>
          <a:ext cx="438150" cy="438150"/>
        </a:xfrm>
        <a:prstGeom prst="rect">
          <a:avLst/>
        </a:prstGeom>
      </xdr:spPr>
    </xdr:pic>
    <xdr:clientData/>
  </xdr:twoCellAnchor>
  <xdr:twoCellAnchor editAs="oneCell">
    <xdr:from>
      <xdr:col>2</xdr:col>
      <xdr:colOff>0</xdr:colOff>
      <xdr:row>14</xdr:row>
      <xdr:rowOff>0</xdr:rowOff>
    </xdr:from>
    <xdr:to>
      <xdr:col>2</xdr:col>
      <xdr:colOff>352425</xdr:colOff>
      <xdr:row>15</xdr:row>
      <xdr:rowOff>161925</xdr:rowOff>
    </xdr:to>
    <xdr:pic>
      <xdr:nvPicPr>
        <xdr:cNvPr id="21" name="Graphic 20" descr="Settings outline">
          <a:extLst>
            <a:ext uri="{FF2B5EF4-FFF2-40B4-BE49-F238E27FC236}">
              <a16:creationId xmlns:a16="http://schemas.microsoft.com/office/drawing/2014/main" id="{D673DC5B-E4D4-E79F-89B6-7A070AE07FD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6700" y="3714750"/>
          <a:ext cx="352425" cy="352425"/>
        </a:xfrm>
        <a:prstGeom prst="rect">
          <a:avLst/>
        </a:prstGeom>
      </xdr:spPr>
    </xdr:pic>
    <xdr:clientData/>
  </xdr:twoCellAnchor>
  <xdr:twoCellAnchor>
    <xdr:from>
      <xdr:col>2</xdr:col>
      <xdr:colOff>342900</xdr:colOff>
      <xdr:row>13</xdr:row>
      <xdr:rowOff>142875</xdr:rowOff>
    </xdr:from>
    <xdr:to>
      <xdr:col>4</xdr:col>
      <xdr:colOff>476249</xdr:colOff>
      <xdr:row>15</xdr:row>
      <xdr:rowOff>0</xdr:rowOff>
    </xdr:to>
    <xdr:sp macro="" textlink="">
      <xdr:nvSpPr>
        <xdr:cNvPr id="22" name="TextBox 21">
          <a:extLst>
            <a:ext uri="{FF2B5EF4-FFF2-40B4-BE49-F238E27FC236}">
              <a16:creationId xmlns:a16="http://schemas.microsoft.com/office/drawing/2014/main" id="{FF7BC865-68C6-4140-8A3D-4436B4AAD686}"/>
            </a:ext>
          </a:extLst>
        </xdr:cNvPr>
        <xdr:cNvSpPr txBox="1"/>
      </xdr:nvSpPr>
      <xdr:spPr>
        <a:xfrm>
          <a:off x="609600" y="3228975"/>
          <a:ext cx="13525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NO OF ORDER</a:t>
          </a:r>
        </a:p>
      </xdr:txBody>
    </xdr:sp>
    <xdr:clientData/>
  </xdr:twoCellAnchor>
  <xdr:twoCellAnchor editAs="oneCell">
    <xdr:from>
      <xdr:col>2</xdr:col>
      <xdr:colOff>38100</xdr:colOff>
      <xdr:row>16</xdr:row>
      <xdr:rowOff>123825</xdr:rowOff>
    </xdr:from>
    <xdr:to>
      <xdr:col>2</xdr:col>
      <xdr:colOff>390525</xdr:colOff>
      <xdr:row>18</xdr:row>
      <xdr:rowOff>95250</xdr:rowOff>
    </xdr:to>
    <xdr:pic>
      <xdr:nvPicPr>
        <xdr:cNvPr id="23" name="Graphic 22" descr="Settings outline">
          <a:extLst>
            <a:ext uri="{FF2B5EF4-FFF2-40B4-BE49-F238E27FC236}">
              <a16:creationId xmlns:a16="http://schemas.microsoft.com/office/drawing/2014/main" id="{1DE4375A-B245-4508-87B6-4D2BFEA858B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04800" y="4600575"/>
          <a:ext cx="352425" cy="352425"/>
        </a:xfrm>
        <a:prstGeom prst="rect">
          <a:avLst/>
        </a:prstGeom>
      </xdr:spPr>
    </xdr:pic>
    <xdr:clientData/>
  </xdr:twoCellAnchor>
  <xdr:twoCellAnchor>
    <xdr:from>
      <xdr:col>2</xdr:col>
      <xdr:colOff>380998</xdr:colOff>
      <xdr:row>16</xdr:row>
      <xdr:rowOff>123825</xdr:rowOff>
    </xdr:from>
    <xdr:to>
      <xdr:col>5</xdr:col>
      <xdr:colOff>390525</xdr:colOff>
      <xdr:row>18</xdr:row>
      <xdr:rowOff>9525</xdr:rowOff>
    </xdr:to>
    <xdr:sp macro="" textlink="">
      <xdr:nvSpPr>
        <xdr:cNvPr id="24" name="TextBox 23">
          <a:extLst>
            <a:ext uri="{FF2B5EF4-FFF2-40B4-BE49-F238E27FC236}">
              <a16:creationId xmlns:a16="http://schemas.microsoft.com/office/drawing/2014/main" id="{FBAA1878-598E-4C21-92AF-E256F4BC9DBA}"/>
            </a:ext>
          </a:extLst>
        </xdr:cNvPr>
        <xdr:cNvSpPr txBox="1"/>
      </xdr:nvSpPr>
      <xdr:spPr>
        <a:xfrm>
          <a:off x="647698" y="3924300"/>
          <a:ext cx="183832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AVERAGE ORDER VALUE</a:t>
          </a:r>
        </a:p>
      </xdr:txBody>
    </xdr:sp>
    <xdr:clientData/>
  </xdr:twoCellAnchor>
  <xdr:twoCellAnchor>
    <xdr:from>
      <xdr:col>2</xdr:col>
      <xdr:colOff>295275</xdr:colOff>
      <xdr:row>19</xdr:row>
      <xdr:rowOff>161925</xdr:rowOff>
    </xdr:from>
    <xdr:to>
      <xdr:col>4</xdr:col>
      <xdr:colOff>38100</xdr:colOff>
      <xdr:row>21</xdr:row>
      <xdr:rowOff>9525</xdr:rowOff>
    </xdr:to>
    <xdr:sp macro="" textlink="">
      <xdr:nvSpPr>
        <xdr:cNvPr id="25" name="TextBox 24">
          <a:extLst>
            <a:ext uri="{FF2B5EF4-FFF2-40B4-BE49-F238E27FC236}">
              <a16:creationId xmlns:a16="http://schemas.microsoft.com/office/drawing/2014/main" id="{89A97D69-387F-4158-A191-3F8D971A77D1}"/>
            </a:ext>
          </a:extLst>
        </xdr:cNvPr>
        <xdr:cNvSpPr txBox="1"/>
      </xdr:nvSpPr>
      <xdr:spPr>
        <a:xfrm>
          <a:off x="561975" y="4676775"/>
          <a:ext cx="9620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QUANTITY</a:t>
          </a:r>
        </a:p>
      </xdr:txBody>
    </xdr:sp>
    <xdr:clientData/>
  </xdr:twoCellAnchor>
  <xdr:twoCellAnchor editAs="oneCell">
    <xdr:from>
      <xdr:col>2</xdr:col>
      <xdr:colOff>1</xdr:colOff>
      <xdr:row>22</xdr:row>
      <xdr:rowOff>85726</xdr:rowOff>
    </xdr:from>
    <xdr:to>
      <xdr:col>2</xdr:col>
      <xdr:colOff>361951</xdr:colOff>
      <xdr:row>24</xdr:row>
      <xdr:rowOff>66676</xdr:rowOff>
    </xdr:to>
    <xdr:pic>
      <xdr:nvPicPr>
        <xdr:cNvPr id="27" name="Graphic 26" descr="Freight outline">
          <a:extLst>
            <a:ext uri="{FF2B5EF4-FFF2-40B4-BE49-F238E27FC236}">
              <a16:creationId xmlns:a16="http://schemas.microsoft.com/office/drawing/2014/main" id="{03DCADE1-D361-2738-1C9A-24E8208644A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66701" y="5314951"/>
          <a:ext cx="361950" cy="361950"/>
        </a:xfrm>
        <a:prstGeom prst="rect">
          <a:avLst/>
        </a:prstGeom>
      </xdr:spPr>
    </xdr:pic>
    <xdr:clientData/>
  </xdr:twoCellAnchor>
  <xdr:twoCellAnchor>
    <xdr:from>
      <xdr:col>2</xdr:col>
      <xdr:colOff>361949</xdr:colOff>
      <xdr:row>22</xdr:row>
      <xdr:rowOff>171450</xdr:rowOff>
    </xdr:from>
    <xdr:to>
      <xdr:col>5</xdr:col>
      <xdr:colOff>66675</xdr:colOff>
      <xdr:row>23</xdr:row>
      <xdr:rowOff>171450</xdr:rowOff>
    </xdr:to>
    <xdr:sp macro="" textlink="">
      <xdr:nvSpPr>
        <xdr:cNvPr id="28" name="TextBox 27">
          <a:extLst>
            <a:ext uri="{FF2B5EF4-FFF2-40B4-BE49-F238E27FC236}">
              <a16:creationId xmlns:a16="http://schemas.microsoft.com/office/drawing/2014/main" id="{9F8B6BFD-C424-423A-8C9F-5200FF6AD11D}"/>
            </a:ext>
          </a:extLst>
        </xdr:cNvPr>
        <xdr:cNvSpPr txBox="1"/>
      </xdr:nvSpPr>
      <xdr:spPr>
        <a:xfrm>
          <a:off x="628649" y="5400675"/>
          <a:ext cx="153352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1">
              <a:solidFill>
                <a:schemeClr val="bg1">
                  <a:lumMod val="75000"/>
                </a:schemeClr>
              </a:solidFill>
              <a:latin typeface="Arial" panose="020B0604020202020204" pitchFamily="34" charset="0"/>
              <a:ea typeface="Cambria" panose="02040503050406030204" pitchFamily="18" charset="0"/>
              <a:cs typeface="Arial" panose="020B0604020202020204" pitchFamily="34" charset="0"/>
            </a:rPr>
            <a:t>AVERAGE FREIGHT</a:t>
          </a:r>
        </a:p>
      </xdr:txBody>
    </xdr:sp>
    <xdr:clientData/>
  </xdr:twoCellAnchor>
  <xdr:twoCellAnchor>
    <xdr:from>
      <xdr:col>12</xdr:col>
      <xdr:colOff>276225</xdr:colOff>
      <xdr:row>9</xdr:row>
      <xdr:rowOff>123825</xdr:rowOff>
    </xdr:from>
    <xdr:to>
      <xdr:col>13</xdr:col>
      <xdr:colOff>581025</xdr:colOff>
      <xdr:row>12</xdr:row>
      <xdr:rowOff>104775</xdr:rowOff>
    </xdr:to>
    <xdr:sp macro="" textlink="">
      <xdr:nvSpPr>
        <xdr:cNvPr id="4" name="TextBox 3">
          <a:extLst>
            <a:ext uri="{FF2B5EF4-FFF2-40B4-BE49-F238E27FC236}">
              <a16:creationId xmlns:a16="http://schemas.microsoft.com/office/drawing/2014/main" id="{7E00AA35-2DF2-2D93-0A6A-3EB956CE3A1D}"/>
            </a:ext>
          </a:extLst>
        </xdr:cNvPr>
        <xdr:cNvSpPr txBox="1"/>
      </xdr:nvSpPr>
      <xdr:spPr>
        <a:xfrm>
          <a:off x="6638925" y="2314575"/>
          <a:ext cx="914400" cy="914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xdr:clientData/>
  </xdr:twoCellAnchor>
  <xdr:oneCellAnchor>
    <xdr:from>
      <xdr:col>15</xdr:col>
      <xdr:colOff>476250</xdr:colOff>
      <xdr:row>13</xdr:row>
      <xdr:rowOff>114300</xdr:rowOff>
    </xdr:from>
    <xdr:ext cx="184731" cy="264560"/>
    <xdr:sp macro="" textlink="">
      <xdr:nvSpPr>
        <xdr:cNvPr id="5" name="TextBox 4">
          <a:extLst>
            <a:ext uri="{FF2B5EF4-FFF2-40B4-BE49-F238E27FC236}">
              <a16:creationId xmlns:a16="http://schemas.microsoft.com/office/drawing/2014/main" id="{11F1203A-31CC-B61D-B123-F4C4E61F13B6}"/>
            </a:ext>
          </a:extLst>
        </xdr:cNvPr>
        <xdr:cNvSpPr txBox="1"/>
      </xdr:nvSpPr>
      <xdr:spPr>
        <a:xfrm>
          <a:off x="8667750" y="360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276225</xdr:colOff>
      <xdr:row>6</xdr:row>
      <xdr:rowOff>19050</xdr:rowOff>
    </xdr:from>
    <xdr:to>
      <xdr:col>13</xdr:col>
      <xdr:colOff>180975</xdr:colOff>
      <xdr:row>17</xdr:row>
      <xdr:rowOff>9525</xdr:rowOff>
    </xdr:to>
    <xdr:graphicFrame macro="">
      <xdr:nvGraphicFramePr>
        <xdr:cNvPr id="9" name="Chart 8">
          <a:extLst>
            <a:ext uri="{FF2B5EF4-FFF2-40B4-BE49-F238E27FC236}">
              <a16:creationId xmlns:a16="http://schemas.microsoft.com/office/drawing/2014/main" id="{EE0D75C2-3234-4247-A281-62E945998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114300</xdr:colOff>
      <xdr:row>0</xdr:row>
      <xdr:rowOff>142876</xdr:rowOff>
    </xdr:from>
    <xdr:to>
      <xdr:col>23</xdr:col>
      <xdr:colOff>114300</xdr:colOff>
      <xdr:row>6</xdr:row>
      <xdr:rowOff>142876</xdr:rowOff>
    </xdr:to>
    <mc:AlternateContent xmlns:mc="http://schemas.openxmlformats.org/markup-compatibility/2006">
      <mc:Choice xmlns:a14="http://schemas.microsoft.com/office/drawing/2010/main" Requires="a14">
        <xdr:graphicFrame macro="">
          <xdr:nvGraphicFramePr>
            <xdr:cNvPr id="11" name="orderDate (Year) 2">
              <a:extLst>
                <a:ext uri="{FF2B5EF4-FFF2-40B4-BE49-F238E27FC236}">
                  <a16:creationId xmlns:a16="http://schemas.microsoft.com/office/drawing/2014/main" id="{B2B2445C-446F-43CB-880E-E0ED0DE269D2}"/>
                </a:ext>
              </a:extLst>
            </xdr:cNvPr>
            <xdr:cNvGraphicFramePr/>
          </xdr:nvGraphicFramePr>
          <xdr:xfrm>
            <a:off x="0" y="0"/>
            <a:ext cx="0" cy="0"/>
          </xdr:xfrm>
          <a:graphic>
            <a:graphicData uri="http://schemas.microsoft.com/office/drawing/2010/slicer">
              <sle:slicer xmlns:sle="http://schemas.microsoft.com/office/drawing/2010/slicer" name="orderDate (Year) 2"/>
            </a:graphicData>
          </a:graphic>
        </xdr:graphicFrame>
      </mc:Choice>
      <mc:Fallback>
        <xdr:sp macro="" textlink="">
          <xdr:nvSpPr>
            <xdr:cNvPr id="0" name=""/>
            <xdr:cNvSpPr>
              <a:spLocks noTextEdit="1"/>
            </xdr:cNvSpPr>
          </xdr:nvSpPr>
          <xdr:spPr>
            <a:xfrm>
              <a:off x="11353800" y="14287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219075</xdr:colOff>
      <xdr:row>15</xdr:row>
      <xdr:rowOff>285750</xdr:rowOff>
    </xdr:from>
    <xdr:to>
      <xdr:col>11</xdr:col>
      <xdr:colOff>542925</xdr:colOff>
      <xdr:row>28</xdr:row>
      <xdr:rowOff>85725</xdr:rowOff>
    </xdr:to>
    <xdr:graphicFrame macro="">
      <xdr:nvGraphicFramePr>
        <xdr:cNvPr id="13" name="Chart 12">
          <a:extLst>
            <a:ext uri="{FF2B5EF4-FFF2-40B4-BE49-F238E27FC236}">
              <a16:creationId xmlns:a16="http://schemas.microsoft.com/office/drawing/2014/main" id="{8F101F4F-C5EE-43C3-8FCD-920DC3737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23</xdr:col>
      <xdr:colOff>342900</xdr:colOff>
      <xdr:row>0</xdr:row>
      <xdr:rowOff>161925</xdr:rowOff>
    </xdr:from>
    <xdr:to>
      <xdr:col>26</xdr:col>
      <xdr:colOff>342900</xdr:colOff>
      <xdr:row>12</xdr:row>
      <xdr:rowOff>66675</xdr:rowOff>
    </xdr:to>
    <mc:AlternateContent xmlns:mc="http://schemas.openxmlformats.org/markup-compatibility/2006">
      <mc:Choice xmlns:a14="http://schemas.microsoft.com/office/drawing/2010/main" Requires="a14">
        <xdr:graphicFrame macro="">
          <xdr:nvGraphicFramePr>
            <xdr:cNvPr id="14" name="country 2">
              <a:extLst>
                <a:ext uri="{FF2B5EF4-FFF2-40B4-BE49-F238E27FC236}">
                  <a16:creationId xmlns:a16="http://schemas.microsoft.com/office/drawing/2014/main" id="{5D44490E-DF65-4C72-9034-14B7C554719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34112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238125</xdr:colOff>
      <xdr:row>6</xdr:row>
      <xdr:rowOff>47626</xdr:rowOff>
    </xdr:from>
    <xdr:to>
      <xdr:col>20</xdr:col>
      <xdr:colOff>285750</xdr:colOff>
      <xdr:row>15</xdr:row>
      <xdr:rowOff>257176</xdr:rowOff>
    </xdr:to>
    <xdr:graphicFrame macro="">
      <xdr:nvGraphicFramePr>
        <xdr:cNvPr id="18" name="Chart 17">
          <a:extLst>
            <a:ext uri="{FF2B5EF4-FFF2-40B4-BE49-F238E27FC236}">
              <a16:creationId xmlns:a16="http://schemas.microsoft.com/office/drawing/2014/main" id="{2A95C0EC-C96E-44B0-BE0F-5A46ACA26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466725</xdr:colOff>
      <xdr:row>16</xdr:row>
      <xdr:rowOff>85725</xdr:rowOff>
    </xdr:from>
    <xdr:to>
      <xdr:col>19</xdr:col>
      <xdr:colOff>209551</xdr:colOff>
      <xdr:row>28</xdr:row>
      <xdr:rowOff>180976</xdr:rowOff>
    </xdr:to>
    <xdr:graphicFrame macro="">
      <xdr:nvGraphicFramePr>
        <xdr:cNvPr id="20" name="Chart 19">
          <a:extLst>
            <a:ext uri="{FF2B5EF4-FFF2-40B4-BE49-F238E27FC236}">
              <a16:creationId xmlns:a16="http://schemas.microsoft.com/office/drawing/2014/main" id="{73A6096C-AF34-4BB7-B212-9D4A9E333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0</xdr:colOff>
      <xdr:row>18</xdr:row>
      <xdr:rowOff>0</xdr:rowOff>
    </xdr:from>
    <xdr:to>
      <xdr:col>27</xdr:col>
      <xdr:colOff>304800</xdr:colOff>
      <xdr:row>30</xdr:row>
      <xdr:rowOff>28575</xdr:rowOff>
    </xdr:to>
    <xdr:graphicFrame macro="">
      <xdr:nvGraphicFramePr>
        <xdr:cNvPr id="2" name="Chart 1">
          <a:extLst>
            <a:ext uri="{FF2B5EF4-FFF2-40B4-BE49-F238E27FC236}">
              <a16:creationId xmlns:a16="http://schemas.microsoft.com/office/drawing/2014/main" id="{E179ED95-DE9A-49FD-B043-CC55F7BFA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609599</xdr:colOff>
      <xdr:row>29</xdr:row>
      <xdr:rowOff>123825</xdr:rowOff>
    </xdr:from>
    <xdr:to>
      <xdr:col>16</xdr:col>
      <xdr:colOff>28574</xdr:colOff>
      <xdr:row>44</xdr:row>
      <xdr:rowOff>76200</xdr:rowOff>
    </xdr:to>
    <xdr:graphicFrame macro="">
      <xdr:nvGraphicFramePr>
        <xdr:cNvPr id="6" name="Chart 5">
          <a:extLst>
            <a:ext uri="{FF2B5EF4-FFF2-40B4-BE49-F238E27FC236}">
              <a16:creationId xmlns:a16="http://schemas.microsoft.com/office/drawing/2014/main" id="{821295D4-EB07-4B44-9805-D70EF854E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29</xdr:row>
      <xdr:rowOff>0</xdr:rowOff>
    </xdr:from>
    <xdr:to>
      <xdr:col>24</xdr:col>
      <xdr:colOff>266700</xdr:colOff>
      <xdr:row>43</xdr:row>
      <xdr:rowOff>152400</xdr:rowOff>
    </xdr:to>
    <xdr:graphicFrame macro="">
      <xdr:nvGraphicFramePr>
        <xdr:cNvPr id="7" name="Chart 6">
          <a:extLst>
            <a:ext uri="{FF2B5EF4-FFF2-40B4-BE49-F238E27FC236}">
              <a16:creationId xmlns:a16="http://schemas.microsoft.com/office/drawing/2014/main" id="{33637276-8B40-433D-A65A-9A4347235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xdr:row>
      <xdr:rowOff>57150</xdr:rowOff>
    </xdr:from>
    <xdr:to>
      <xdr:col>21</xdr:col>
      <xdr:colOff>581025</xdr:colOff>
      <xdr:row>26</xdr:row>
      <xdr:rowOff>133350</xdr:rowOff>
    </xdr:to>
    <xdr:sp macro="" textlink="">
      <xdr:nvSpPr>
        <xdr:cNvPr id="2" name="TextBox 1">
          <a:extLst>
            <a:ext uri="{FF2B5EF4-FFF2-40B4-BE49-F238E27FC236}">
              <a16:creationId xmlns:a16="http://schemas.microsoft.com/office/drawing/2014/main" id="{9804F841-649E-BFF9-05D2-B6D3C2EDEB3A}"/>
            </a:ext>
          </a:extLst>
        </xdr:cNvPr>
        <xdr:cNvSpPr txBox="1"/>
      </xdr:nvSpPr>
      <xdr:spPr>
        <a:xfrm>
          <a:off x="190500" y="247650"/>
          <a:ext cx="13192125" cy="483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i="0">
              <a:solidFill>
                <a:schemeClr val="dk1"/>
              </a:solidFill>
              <a:effectLst/>
              <a:latin typeface="+mn-lt"/>
              <a:ea typeface="+mn-ea"/>
              <a:cs typeface="+mn-cs"/>
            </a:rPr>
            <a:t>About this project</a:t>
          </a:r>
          <a:r>
            <a:rPr lang="en-US" sz="1100" b="0" i="0">
              <a:solidFill>
                <a:schemeClr val="dk1"/>
              </a:solidFill>
              <a:effectLst/>
              <a:latin typeface="+mn-lt"/>
              <a:ea typeface="+mn-ea"/>
              <a:cs typeface="+mn-cs"/>
            </a:rPr>
            <a:t> </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the Maven Northwind Challenge, I am working</a:t>
          </a:r>
          <a:r>
            <a:rPr lang="en-US" sz="1100" b="0" i="0" baseline="0">
              <a:solidFill>
                <a:schemeClr val="dk1"/>
              </a:solidFill>
              <a:effectLst/>
              <a:latin typeface="+mn-lt"/>
              <a:ea typeface="+mn-ea"/>
              <a:cs typeface="+mn-cs"/>
            </a:rPr>
            <a:t> with Microsoft Excel </a:t>
          </a:r>
          <a:r>
            <a:rPr lang="en-US" sz="1100" b="0" i="0">
              <a:solidFill>
                <a:schemeClr val="dk1"/>
              </a:solidFill>
              <a:effectLst/>
              <a:latin typeface="+mn-lt"/>
              <a:ea typeface="+mn-ea"/>
              <a:cs typeface="+mn-cs"/>
            </a:rPr>
            <a:t>for Northwind Traders, a global import and export company that specializes in supplying high-quality gourmet food products to restaurants, cafes, and specialty food retailers around the world.</a:t>
          </a: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I have created this dashboard, which will give a quick understanding to the manager about the company's performance in key areas, including:</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Sales trends</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pPr fontAlgn="base"/>
          <a:r>
            <a:rPr lang="en-US" sz="1100" b="0" i="0">
              <a:solidFill>
                <a:schemeClr val="dk1"/>
              </a:solidFill>
              <a:effectLst/>
              <a:latin typeface="+mn-lt"/>
              <a:ea typeface="+mn-ea"/>
              <a:cs typeface="+mn-cs"/>
            </a:rPr>
            <a:t>Employee performance</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pPr fontAlgn="base"/>
          <a:r>
            <a:rPr lang="en-US" sz="1100" b="0" i="0">
              <a:solidFill>
                <a:schemeClr val="dk1"/>
              </a:solidFill>
              <a:effectLst/>
              <a:latin typeface="+mn-lt"/>
              <a:ea typeface="+mn-ea"/>
              <a:cs typeface="+mn-cs"/>
            </a:rPr>
            <a:t>Key countries</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pPr fontAlgn="base"/>
          <a:r>
            <a:rPr lang="en-US" sz="1100" b="0" i="0">
              <a:solidFill>
                <a:schemeClr val="dk1"/>
              </a:solidFill>
              <a:effectLst/>
              <a:latin typeface="+mn-lt"/>
              <a:ea typeface="+mn-ea"/>
              <a:cs typeface="+mn-cs"/>
            </a:rPr>
            <a:t>Shipping costs</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Insights &amp; Recommendations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sales trend clearly shows that over the period it has grown, but there is huge decline in sales from April 2015 to May 2015. The forecast for the next 6 months shows steady growth.</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top 3 categories are Beverages (21.15%), Dairy Products (18.56%) and Meat &amp; Poultry (13.16%) which provided almost 53% of the total sales of the company.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QUICK STOP of Germany, SAVE- A -LOT MARKETS of USA and ERNST HANDEL of Austria are the key customers in general results. Managing and expanding the relation with them can give huge profits in the long run to the company, as they provide a big income.</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Company products shipment</a:t>
          </a:r>
          <a:r>
            <a:rPr lang="en-US" sz="1100" b="0" i="0" baseline="0">
              <a:solidFill>
                <a:schemeClr val="dk1"/>
              </a:solidFill>
              <a:effectLst/>
              <a:latin typeface="+mn-lt"/>
              <a:ea typeface="+mn-ea"/>
              <a:cs typeface="+mn-cs"/>
            </a:rPr>
            <a:t> is mostly done through the United Package Company compared to Federal shipping and Speedy Recovery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Overall Margaret Peacock is the Top employee who did the sales about $275,000 </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r>
            <a:rPr lang="en-US" sz="1100"/>
            <a:t>ERNSH, QUICK &amp; SAVEA are the 3 Top Customes for the company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99308680555" backgroundQuery="1" createdVersion="8" refreshedVersion="8" minRefreshableVersion="3" recordCount="0" supportSubquery="1" supportAdvancedDrill="1" xr:uid="{E45CE203-0FEC-4A16-B130-EEC41B5843EB}">
  <cacheSource type="external" connectionId="1"/>
  <cacheFields count="2">
    <cacheField name="[Orderdata].[orderDate (Year)].[orderDate (Year)]" caption="orderDate (Year)" numFmtId="0" hierarchy="23" level="1">
      <sharedItems count="3">
        <s v="2013"/>
        <s v="2014"/>
        <s v="2015"/>
      </sharedItems>
    </cacheField>
    <cacheField name="[Measures].[Total cost price]" caption="Total cost price" numFmtId="0" hierarchy="54" level="32767"/>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fieldsUsage count="2">
        <fieldUsage x="-1"/>
        <fieldUsage x="0"/>
      </fieldsUsage>
    </cacheHierarchy>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oneField="1">
      <fieldsUsage count="1">
        <fieldUsage x="1"/>
      </fieldsUsage>
    </cacheHierarchy>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515769791666" backgroundQuery="1" createdVersion="8" refreshedVersion="8" minRefreshableVersion="3" recordCount="0" supportSubquery="1" supportAdvancedDrill="1" xr:uid="{80385804-063F-4E4B-81DD-8E94A28196E1}">
  <cacheSource type="external" connectionId="1"/>
  <cacheFields count="3">
    <cacheField name="[Measures].[Total cost price]" caption="Total cost price" numFmtId="0" hierarchy="54" level="32767"/>
    <cacheField name="[Customer].[customerID].[customerID]" caption="customerID" numFmtId="0" hierarchy="3" level="1">
      <sharedItems count="10">
        <s v="ERNSH"/>
        <s v="FOLKO"/>
        <s v="HANAR"/>
        <s v="HUNGO"/>
        <s v="KOENE"/>
        <s v="MEREP"/>
        <s v="QUEEN"/>
        <s v="QUICK"/>
        <s v="RATTC"/>
        <s v="SAVEA"/>
      </sharedItems>
    </cacheField>
    <cacheField name="[Customer].[country].[country]" caption="country" numFmtId="0" hierarchy="8" level="1">
      <sharedItems containsSemiMixedTypes="0" containsNonDate="0" containsString="0"/>
    </cacheField>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2" memberValueDatatype="130" unbalanced="0">
      <fieldsUsage count="2">
        <fieldUsage x="-1"/>
        <fieldUsage x="1"/>
      </fieldsUsage>
    </cacheHierarchy>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2"/>
      </fieldsUsage>
    </cacheHierarchy>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2"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0"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oneField="1">
      <fieldsUsage count="1">
        <fieldUsage x="0"/>
      </fieldsUsage>
    </cacheHierarchy>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62555787039" backgroundQuery="1" createdVersion="3" refreshedVersion="8" minRefreshableVersion="3" recordCount="0" supportSubquery="1" supportAdvancedDrill="1" xr:uid="{ED85D7AA-D158-411F-9E24-EBF4788232DA}">
  <cacheSource type="external" connectionId="1">
    <extLst>
      <ext xmlns:x14="http://schemas.microsoft.com/office/spreadsheetml/2009/9/main" uri="{F057638F-6D5F-4e77-A914-E7F072B9BCA8}">
        <x14:sourceConnection name="ThisWorkbookDataModel"/>
      </ext>
    </extLst>
  </cacheSource>
  <cacheFields count="0"/>
  <cacheHierarchies count="76">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ies>
  <kpis count="0"/>
  <extLst>
    <ext xmlns:x14="http://schemas.microsoft.com/office/spreadsheetml/2009/9/main" uri="{725AE2AE-9491-48be-B2B4-4EB974FC3084}">
      <x14:pivotCacheDefinition slicerData="1" pivotCacheId="17923493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99307754631" backgroundQuery="1" createdVersion="8" refreshedVersion="8" minRefreshableVersion="3" recordCount="0" supportSubquery="1" supportAdvancedDrill="1" xr:uid="{3C502491-5658-4C9F-9184-76DC45A37622}">
  <cacheSource type="external" connectionId="1"/>
  <cacheFields count="3">
    <cacheField name="[category].[categoryName].[categoryName]" caption="categoryName" numFmtId="0" hierarchy="1" level="1">
      <sharedItems count="8">
        <s v="Beverages"/>
        <s v="Condiments"/>
        <s v="Confections"/>
        <s v="Dairy Products"/>
        <s v="Grains &amp; Cereals"/>
        <s v="Meat &amp; Poultry"/>
        <s v="Produce"/>
        <s v="Seafood"/>
      </sharedItems>
    </cacheField>
    <cacheField name="[Measures].[Total cost price]" caption="Total cost price" numFmtId="0" hierarchy="54" level="32767"/>
    <cacheField name="[Orderdata].[orderDate (Year)].[orderDate (Year)]" caption="orderDate (Year)" numFmtId="0" hierarchy="23" level="1">
      <sharedItems containsSemiMixedTypes="0" containsNonDate="0" containsString="0"/>
    </cacheField>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0"/>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fieldsUsage count="2">
        <fieldUsage x="-1"/>
        <fieldUsage x="2"/>
      </fieldsUsage>
    </cacheHierarchy>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oneField="1">
      <fieldsUsage count="1">
        <fieldUsage x="1"/>
      </fieldsUsage>
    </cacheHierarchy>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57965393522" backgroundQuery="1" createdVersion="8" refreshedVersion="8" minRefreshableVersion="3" recordCount="0" supportSubquery="1" supportAdvancedDrill="1" xr:uid="{0C388CE7-8E75-47D9-A6CF-10DC42E46DD9}">
  <cacheSource type="external" connectionId="1"/>
  <cacheFields count="11">
    <cacheField name="[Measures].[Sum of Total cost]" caption="Sum of Total cost" numFmtId="0" hierarchy="65" level="32767"/>
    <cacheField name="[Measures].[Count of customerID]" caption="Count of customerID" numFmtId="0" hierarchy="66" level="32767"/>
    <cacheField name="[Measures].[Count of productID]" caption="Count of productID" numFmtId="0" hierarchy="68" level="32767"/>
    <cacheField name="[Measures].[No of orders]" caption="No of orders" numFmtId="0" hierarchy="53" level="32767"/>
    <cacheField name="[Measures].[Sum of unitPrice]" caption="Sum of unitPrice" numFmtId="0" hierarchy="69" level="32767"/>
    <cacheField name="[Measures].[Average of orderID]" caption="Average of orderID" numFmtId="0" hierarchy="71" level="32767"/>
    <cacheField name="[Measures].[Sum of quantity]" caption="Sum of quantity" numFmtId="0" hierarchy="72" level="32767"/>
    <cacheField name="[Measures].[Sum of freight]" caption="Sum of freight" numFmtId="0" hierarchy="73" level="32767"/>
    <cacheField name="[Orderdata].[orderDate (Month)].[orderDate (Month)]" caption="orderDate (Month)" numFmtId="0" hierarchy="25" level="1">
      <sharedItems count="12">
        <s v="Jan"/>
        <s v="Feb"/>
        <s v="Mar"/>
        <s v="Apr"/>
        <s v="May"/>
        <s v="Jun"/>
        <s v="Jul"/>
        <s v="Aug"/>
        <s v="Sep"/>
        <s v="Oct"/>
        <s v="Nov"/>
        <s v="Dec"/>
      </sharedItems>
    </cacheField>
    <cacheField name="[Orderdata].[orderDate (Year)].[orderDate (Year)]" caption="orderDate (Year)" numFmtId="0" hierarchy="23" level="1">
      <sharedItems count="3">
        <s v="2013"/>
        <s v="2014"/>
        <s v="2015"/>
      </sharedItems>
    </cacheField>
    <cacheField name="[Product].[categoryID].[categoryID]" caption="categoryID" numFmtId="0" hierarchy="36" level="1">
      <sharedItems containsSemiMixedTypes="0" containsNonDate="0" containsString="0"/>
    </cacheField>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fieldsUsage count="2">
        <fieldUsage x="-1"/>
        <fieldUsage x="9"/>
      </fieldsUsage>
    </cacheHierarchy>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2" memberValueDatatype="130" unbalanced="0">
      <fieldsUsage count="2">
        <fieldUsage x="-1"/>
        <fieldUsage x="8"/>
      </fieldsUsage>
    </cacheHierarchy>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2" memberValueDatatype="20" unbalanced="0">
      <fieldsUsage count="2">
        <fieldUsage x="-1"/>
        <fieldUsage x="10"/>
      </fieldsUsage>
    </cacheHierarchy>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oneField="1">
      <fieldsUsage count="1">
        <fieldUsage x="3"/>
      </fieldsUsage>
    </cacheHierarchy>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oneField="1" hidden="1">
      <fieldsUsage count="1">
        <fieldUsage x="0"/>
      </fieldsUsage>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oneField="1" hidden="1">
      <fieldsUsage count="1">
        <fieldUsage x="7"/>
      </fieldsUsage>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5.991258101851" backgroundQuery="1" createdVersion="8" refreshedVersion="8" minRefreshableVersion="3" recordCount="0" supportSubquery="1" supportAdvancedDrill="1" xr:uid="{63133809-3874-4DAA-BB21-3101C57612B0}">
  <cacheSource type="external" connectionId="1"/>
  <cacheFields count="11">
    <cacheField name="[Measures].[Sum of Total cost]" caption="Sum of Total cost" numFmtId="0" hierarchy="65" level="32767"/>
    <cacheField name="[Measures].[Count of customerID]" caption="Count of customerID" numFmtId="0" hierarchy="66" level="32767"/>
    <cacheField name="[Measures].[Count of productID]" caption="Count of productID" numFmtId="0" hierarchy="68" level="32767"/>
    <cacheField name="[Measures].[No of orders]" caption="No of orders" numFmtId="0" hierarchy="53" level="32767"/>
    <cacheField name="[Measures].[Sum of unitPrice]" caption="Sum of unitPrice" numFmtId="0" hierarchy="69" level="32767"/>
    <cacheField name="[Measures].[Average of orderID]" caption="Average of orderID" numFmtId="0" hierarchy="71" level="32767"/>
    <cacheField name="[Measures].[Sum of quantity]" caption="Sum of quantity" numFmtId="0" hierarchy="72" level="32767"/>
    <cacheField name="[Measures].[Sum of freight]" caption="Sum of freight" numFmtId="0" hierarchy="73" level="32767"/>
    <cacheField name="[Orderdata].[orderDate (Month)].[orderDate (Month)]" caption="orderDate (Month)" numFmtId="0" hierarchy="25" level="1">
      <sharedItems count="12">
        <s v="Jul"/>
        <s v="Aug"/>
        <s v="Sep"/>
        <s v="Oct"/>
        <s v="Nov"/>
        <s v="Dec"/>
        <s v="Jan"/>
        <s v="Feb"/>
        <s v="Mar"/>
        <s v="Apr"/>
        <s v="May"/>
        <s v="Jun"/>
      </sharedItems>
    </cacheField>
    <cacheField name="[Orderdata].[orderDate (Year)].[orderDate (Year)]" caption="orderDate (Year)" numFmtId="0" hierarchy="23" level="1">
      <sharedItems count="3">
        <s v="2013"/>
        <s v="2014"/>
        <s v="2015"/>
      </sharedItems>
    </cacheField>
    <cacheField name="[Product].[categoryID].[categoryID]" caption="categoryID" numFmtId="0" hierarchy="36" level="1">
      <sharedItems containsSemiMixedTypes="0" containsNonDate="0" containsString="0"/>
    </cacheField>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fieldsUsage count="2">
        <fieldUsage x="-1"/>
        <fieldUsage x="9"/>
      </fieldsUsage>
    </cacheHierarchy>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2" memberValueDatatype="130" unbalanced="0">
      <fieldsUsage count="2">
        <fieldUsage x="-1"/>
        <fieldUsage x="8"/>
      </fieldsUsage>
    </cacheHierarchy>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2" memberValueDatatype="20" unbalanced="0">
      <fieldsUsage count="2">
        <fieldUsage x="-1"/>
        <fieldUsage x="10"/>
      </fieldsUsage>
    </cacheHierarchy>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oneField="1">
      <fieldsUsage count="1">
        <fieldUsage x="3"/>
      </fieldsUsage>
    </cacheHierarchy>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oneField="1" hidden="1">
      <fieldsUsage count="1">
        <fieldUsage x="0"/>
      </fieldsUsage>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oneField="1" hidden="1">
      <fieldsUsage count="1">
        <fieldUsage x="7"/>
      </fieldsUsage>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99308333332" backgroundQuery="1" createdVersion="8" refreshedVersion="8" minRefreshableVersion="3" recordCount="0" supportSubquery="1" supportAdvancedDrill="1" xr:uid="{22767B90-A5ED-41F8-BC35-11E6FF84C61D}">
  <cacheSource type="external" connectionId="1"/>
  <cacheFields count="2">
    <cacheField name="[Orderdata].[orderDate (Year)].[orderDate (Year)]" caption="orderDate (Year)" numFmtId="0" hierarchy="23" level="1">
      <sharedItems count="3">
        <s v="2013"/>
        <s v="2014"/>
        <s v="2015"/>
      </sharedItems>
    </cacheField>
    <cacheField name="[Measures].[Count of quantity]" caption="Count of quantity" numFmtId="0" hierarchy="78" level="32767"/>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2" memberValueDatatype="130" unbalanced="0">
      <fieldsUsage count="2">
        <fieldUsage x="-1"/>
        <fieldUsage x="0"/>
      </fieldsUsage>
    </cacheHierarchy>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476787731481" backgroundQuery="1" createdVersion="8" refreshedVersion="8" minRefreshableVersion="3" recordCount="0" supportSubquery="1" supportAdvancedDrill="1" xr:uid="{9C45C45F-1177-485F-844D-92593A8F97A5}">
  <cacheSource type="external" connectionId="1"/>
  <cacheFields count="2">
    <cacheField name="[Shippingdata].[companyName].[companyName]" caption="companyName" numFmtId="0" hierarchy="38" level="1">
      <sharedItems count="3">
        <s v="Federal Shipping"/>
        <s v="Speedy Express"/>
        <s v="United Package"/>
      </sharedItems>
    </cacheField>
    <cacheField name="[Measures].[Total cost price]" caption="Total cost price" numFmtId="0" hierarchy="54" level="32767"/>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0"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2" memberValueDatatype="130" unbalanced="0">
      <fieldsUsage count="2">
        <fieldUsage x="-1"/>
        <fieldUsage x="0"/>
      </fieldsUsage>
    </cacheHierarchy>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oneField="1">
      <fieldsUsage count="1">
        <fieldUsage x="1"/>
      </fieldsUsage>
    </cacheHierarchy>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5.701467824074" backgroundQuery="1" createdVersion="8" refreshedVersion="8" minRefreshableVersion="3" recordCount="0" supportSubquery="1" supportAdvancedDrill="1" xr:uid="{860D0D75-E30C-49D9-B18D-586A274C923B}">
  <cacheSource type="external" connectionId="1"/>
  <cacheFields count="8">
    <cacheField name="[Measures].[Sum of Total cost]" caption="Sum of Total cost" numFmtId="0" hierarchy="65" level="32767"/>
    <cacheField name="[Measures].[Count of customerID]" caption="Count of customerID" numFmtId="0" hierarchy="66" level="32767"/>
    <cacheField name="[Measures].[Count of productID]" caption="Count of productID" numFmtId="0" hierarchy="68" level="32767"/>
    <cacheField name="[Measures].[No of orders]" caption="No of orders" numFmtId="0" hierarchy="53" level="32767"/>
    <cacheField name="[Measures].[Sum of unitPrice]" caption="Sum of unitPrice" numFmtId="0" hierarchy="69" level="32767"/>
    <cacheField name="[Measures].[Average of orderID]" caption="Average of orderID" numFmtId="0" hierarchy="71" level="32767"/>
    <cacheField name="[Measures].[Sum of quantity]" caption="Sum of quantity" numFmtId="0" hierarchy="72" level="32767"/>
    <cacheField name="[Measures].[Average of freight]" caption="Average of freight" numFmtId="0" hierarchy="74" level="32767"/>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0"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oneField="1">
      <fieldsUsage count="1">
        <fieldUsage x="3"/>
      </fieldsUsage>
    </cacheHierarchy>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oneField="1" hidden="1">
      <fieldsUsage count="1">
        <fieldUsage x="0"/>
      </fieldsUsage>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515768750003" backgroundQuery="1" createdVersion="8" refreshedVersion="8" minRefreshableVersion="3" recordCount="0" supportSubquery="1" supportAdvancedDrill="1" xr:uid="{7BE2BF09-F47E-4590-952C-50FDEA4284AF}">
  <cacheSource type="external" connectionId="1"/>
  <cacheFields count="3">
    <cacheField name="[Employee].[employeeName].[employeeName]" caption="employeeName" numFmtId="0" hierarchy="10" level="1">
      <sharedItems count="9">
        <s v="Andrew Fuller"/>
        <s v="Anne Dodsworth"/>
        <s v="Janet Leverling"/>
        <s v="Laura Callahan"/>
        <s v="Margaret Peacock"/>
        <s v="Michael Suyama"/>
        <s v="Nancy Davolio"/>
        <s v="Robert King"/>
        <s v="Steven Buchanan"/>
      </sharedItems>
    </cacheField>
    <cacheField name="[Measures].[Total cost price]" caption="Total cost price" numFmtId="0" hierarchy="54" level="32767"/>
    <cacheField name="[Customer].[country].[country]" caption="country" numFmtId="0" hierarchy="8" level="1">
      <sharedItems containsSemiMixedTypes="0" containsNonDate="0" containsString="0"/>
    </cacheField>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2"/>
      </fieldsUsage>
    </cacheHierarchy>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2" memberValueDatatype="130" unbalanced="0">
      <fieldsUsage count="2">
        <fieldUsage x="-1"/>
        <fieldUsage x="0"/>
      </fieldsUsage>
    </cacheHierarchy>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0"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oneField="1">
      <fieldsUsage count="1">
        <fieldUsage x="1"/>
      </fieldsUsage>
    </cacheHierarchy>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hidden="1">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166.515769328704" backgroundQuery="1" createdVersion="8" refreshedVersion="8" minRefreshableVersion="3" recordCount="0" supportSubquery="1" supportAdvancedDrill="1" xr:uid="{EEB73EBA-3022-404A-A63B-A93D5CA109E8}">
  <cacheSource type="external" connectionId="1"/>
  <cacheFields count="2">
    <cacheField name="[Customer].[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Count of orderID]" caption="Count of orderID" numFmtId="0" hierarchy="80" level="32767"/>
  </cacheFields>
  <cacheHierarchies count="81">
    <cacheHierarchy uniqueName="[category].[categoryID]" caption="categoryID" attribute="1" defaultMemberUniqueName="[category].[categoryID].[All]" allUniqueName="[category].[categoryID].[All]" dimensionUniqueName="[category]" displayFolder="" count="0" memberValueDatatype="2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ompanyName]" caption="companyName" attribute="1" defaultMemberUniqueName="[Customer].[companyName].[All]" allUniqueName="[Customer].[companyName].[All]" dimensionUniqueName="[Customer]" displayFolder="" count="0" memberValueDatatype="130" unbalanced="0"/>
    <cacheHierarchy uniqueName="[Customer].[contactName]" caption="contactName" attribute="1" defaultMemberUniqueName="[Customer].[contactName].[All]" allUniqueName="[Customer].[contactName].[All]" dimensionUniqueName="[Customer]" displayFolder="" count="0" memberValueDatatype="130" unbalanced="0"/>
    <cacheHierarchy uniqueName="[Customer].[contactTitle]" caption="contactTitle" attribute="1" defaultMemberUniqueName="[Customer].[contactTitle].[All]" allUniqueName="[Customer].[contactTitl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0"/>
      </fieldsUsage>
    </cacheHierarchy>
    <cacheHierarchy uniqueName="[Employee].[employeeID]" caption="employeeID" attribute="1" defaultMemberUniqueName="[Employee].[employeeID].[All]" allUniqueName="[Employee].[employeeID].[All]" dimensionUniqueName="[Employee]" displayFolder="" count="0" memberValueDatatype="20" unbalanced="0"/>
    <cacheHierarchy uniqueName="[Employee].[employeeName]" caption="employeeName" attribute="1" defaultMemberUniqueName="[Employee].[employeeName].[All]" allUniqueName="[Employee].[employee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reportsTo]" caption="reportsTo" attribute="1" defaultMemberUniqueName="[Employee].[reportsTo].[All]" allUniqueName="[Employee].[reportsTo].[All]" dimensionUniqueName="[Employee]" displayFolder="" count="0" memberValueDatatype="20" unbalanced="0"/>
    <cacheHierarchy uniqueName="[Orderdata].[orderID]" caption="orderID" attribute="1" defaultMemberUniqueName="[Orderdata].[orderID].[All]" allUniqueName="[Orderdata].[orderID].[All]" dimensionUniqueName="[Orderdata]" displayFolder="" count="0" memberValueDatatype="20" unbalanced="0"/>
    <cacheHierarchy uniqueName="[Orderdata].[customerID]" caption="customerID" attribute="1" defaultMemberUniqueName="[Orderdata].[customerID].[All]" allUniqueName="[Orderdata].[customerID].[All]" dimensionUniqueName="[Orderdata]" displayFolder="" count="0" memberValueDatatype="130" unbalanced="0"/>
    <cacheHierarchy uniqueName="[Orderdata].[employeeID]" caption="employeeID" attribute="1" defaultMemberUniqueName="[Orderdata].[employeeID].[All]" allUniqueName="[Orderdata].[employeeID].[All]" dimensionUniqueName="[Orderdata]" displayFolder="" count="0" memberValueDatatype="20" unbalanced="0"/>
    <cacheHierarchy uniqueName="[Orderdata].[orderDate]" caption="orderDate" attribute="1" time="1" defaultMemberUniqueName="[Orderdata].[orderDate].[All]" allUniqueName="[Orderdata].[orderDate].[All]" dimensionUniqueName="[Orderdata]" displayFolder="" count="0" memberValueDatatype="7" unbalanced="0"/>
    <cacheHierarchy uniqueName="[Orderdata].[requiredDate]" caption="requiredDate" attribute="1" time="1" defaultMemberUniqueName="[Orderdata].[requiredDate].[All]" allUniqueName="[Orderdata].[requiredDate].[All]" dimensionUniqueName="[Orderdata]" displayFolder="" count="0" memberValueDatatype="7" unbalanced="0"/>
    <cacheHierarchy uniqueName="[Orderdata].[shippedDate]" caption="shippedDate" attribute="1" time="1" defaultMemberUniqueName="[Orderdata].[shippedDate].[All]" allUniqueName="[Orderdata].[shippedDate].[All]" dimensionUniqueName="[Orderdata]" displayFolder="" count="0" memberValueDatatype="7" unbalanced="0"/>
    <cacheHierarchy uniqueName="[Orderdata].[shipperID]" caption="shipperID" attribute="1" defaultMemberUniqueName="[Orderdata].[shipperID].[All]" allUniqueName="[Orderdata].[shipperID].[All]" dimensionUniqueName="[Orderdata]" displayFolder="" count="0" memberValueDatatype="20" unbalanced="0"/>
    <cacheHierarchy uniqueName="[Orderdata].[freight]" caption="freight" attribute="1" defaultMemberUniqueName="[Orderdata].[freight].[All]" allUniqueName="[Orderdata].[freight].[All]" dimensionUniqueName="[Orderdata]" displayFolder="" count="0" memberValueDatatype="5" unbalanced="0"/>
    <cacheHierarchy uniqueName="[Orderdata].[orderDate (Year)]" caption="orderDate (Year)" attribute="1" defaultMemberUniqueName="[Orderdata].[orderDate (Year)].[All]" allUniqueName="[Orderdata].[orderDate (Year)].[All]" dimensionUniqueName="[Orderdata]" displayFolder="" count="0" memberValueDatatype="130" unbalanced="0"/>
    <cacheHierarchy uniqueName="[Orderdata].[orderDate (Quarter)]" caption="orderDate (Quarter)" attribute="1" defaultMemberUniqueName="[Orderdata].[orderDate (Quarter)].[All]" allUniqueName="[Orderdata].[orderDate (Quarter)].[All]" dimensionUniqueName="[Orderdata]" displayFolder="" count="0" memberValueDatatype="130" unbalanced="0"/>
    <cacheHierarchy uniqueName="[Orderdata].[orderDate (Month)]" caption="orderDate (Month)" attribute="1" defaultMemberUniqueName="[Orderdata].[orderDate (Month)].[All]" allUniqueName="[Orderdata].[orderDate (Month)].[All]" dimensionUniqueName="[Orderdata]" displayFolder="" count="0" memberValueDatatype="130" unbalanced="0"/>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Shippingdata].[shipperID]" caption="shipperID" attribute="1" defaultMemberUniqueName="[Shippingdata].[shipperID].[All]" allUniqueName="[Shippingdata].[shipperID].[All]" dimensionUniqueName="[Shippingdata]" displayFolder="" count="0" memberValueDatatype="20" unbalanced="0"/>
    <cacheHierarchy uniqueName="[Shippingdata].[companyName]" caption="companyName" attribute="1" defaultMemberUniqueName="[Shippingdata].[companyName].[All]" allUniqueName="[Shippingdata].[companyName].[All]" dimensionUniqueName="[Shippingdata]" displayFolder="" count="0" memberValueDatatype="130" unbalanced="0"/>
    <cacheHierarchy uniqueName="[Table_ExternalData_1].[Table13[orderID]]]" caption="Table13[orderID]" attribute="1" defaultMemberUniqueName="[Table_ExternalData_1].[Table13[orderID]]].[All]" allUniqueName="[Table_ExternalData_1].[Table13[orderID]]].[All]" dimensionUniqueName="[Table_ExternalData_1]" displayFolder="" count="0" memberValueDatatype="20" unbalanced="0"/>
    <cacheHierarchy uniqueName="[Table_ExternalData_1].[Table13[productID]]]" caption="Table13[productID]" attribute="1" defaultMemberUniqueName="[Table_ExternalData_1].[Table13[productID]]].[All]" allUniqueName="[Table_ExternalData_1].[Table13[productID]]].[All]" dimensionUniqueName="[Table_ExternalData_1]" displayFolder="" count="0" memberValueDatatype="20" unbalanced="0"/>
    <cacheHierarchy uniqueName="[Table_ExternalData_1].[Table13[unitPrice]]]" caption="Table13[unitPrice]" attribute="1" defaultMemberUniqueName="[Table_ExternalData_1].[Table13[unitPrice]]].[All]" allUniqueName="[Table_ExternalData_1].[Table13[unitPrice]]].[All]" dimensionUniqueName="[Table_ExternalData_1]" displayFolder="" count="0" memberValueDatatype="5" unbalanced="0"/>
    <cacheHierarchy uniqueName="[Table_ExternalData_1].[Table13[quantity]]]" caption="Table13[quantity]" attribute="1" defaultMemberUniqueName="[Table_ExternalData_1].[Table13[quantity]]].[All]" allUniqueName="[Table_ExternalData_1].[Table13[quantity]]].[All]" dimensionUniqueName="[Table_ExternalData_1]" displayFolder="" count="0" memberValueDatatype="20" unbalanced="0"/>
    <cacheHierarchy uniqueName="[Table_ExternalData_1].[Table13[discount]]]" caption="Table13[discount]" attribute="1" defaultMemberUniqueName="[Table_ExternalData_1].[Table13[discount]]].[All]" allUniqueName="[Table_ExternalData_1].[Table13[discount]]].[All]" dimensionUniqueName="[Table_ExternalData_1]" displayFolder="" count="0" memberValueDatatype="5" unbalanced="0"/>
    <cacheHierarchy uniqueName="[Table_ExternalData_1].[Table13[Total cost]]]" caption="Table13[Total cost]" attribute="1" defaultMemberUniqueName="[Table_ExternalData_1].[Table13[Total cost]]].[All]" allUniqueName="[Table_ExternalData_1].[Table13[Total cost]]].[All]" dimensionUniqueName="[Table_ExternalData_1]" displayFolder="" count="0" memberValueDatatype="5" unbalanced="0"/>
    <cacheHierarchy uniqueName="[Table13].[orderID]" caption="orderID" attribute="1" defaultMemberUniqueName="[Table13].[orderID].[All]" allUniqueName="[Table13].[orderID].[All]" dimensionUniqueName="[Table13]" displayFolder="" count="0" memberValueDatatype="20" unbalanced="0"/>
    <cacheHierarchy uniqueName="[Table13].[productID]" caption="productID" attribute="1" defaultMemberUniqueName="[Table13].[productID].[All]" allUniqueName="[Table13].[productID].[All]" dimensionUniqueName="[Table13]" displayFolder="" count="0" memberValueDatatype="20" unbalanced="0"/>
    <cacheHierarchy uniqueName="[Table13].[unitPrice]" caption="unitPrice" attribute="1" defaultMemberUniqueName="[Table13].[unitPrice].[All]" allUniqueName="[Table13].[unitPrice].[All]" dimensionUniqueName="[Table13]" displayFolder="" count="0" memberValueDatatype="5" unbalanced="0"/>
    <cacheHierarchy uniqueName="[Table13].[quantity]" caption="quantity" attribute="1" defaultMemberUniqueName="[Table13].[quantity].[All]" allUniqueName="[Table13].[quantity].[All]" dimensionUniqueName="[Table13]" displayFolder="" count="0" memberValueDatatype="20" unbalanced="0"/>
    <cacheHierarchy uniqueName="[Table13].[discount]" caption="discount" attribute="1" defaultMemberUniqueName="[Table13].[discount].[All]" allUniqueName="[Table13].[discount].[All]" dimensionUniqueName="[Table13]" displayFolder="" count="0" memberValueDatatype="5" unbalanced="0"/>
    <cacheHierarchy uniqueName="[Table13].[Total cost]" caption="Total cost" attribute="1" defaultMemberUniqueName="[Table13].[Total cost].[All]" allUniqueName="[Table13].[Total cost].[All]" dimensionUniqueName="[Table13]" displayFolder="" count="0" memberValueDatatype="5" unbalanced="0"/>
    <cacheHierarchy uniqueName="[Orderdata].[orderDate (Month Index)]" caption="orderDate (Month Index)" attribute="1" defaultMemberUniqueName="[Orderdata].[orderDate (Month Index)].[All]" allUniqueName="[Orderdata].[orderDate (Month Index)].[All]" dimensionUniqueName="[Orderdata]" displayFolder="" count="0" memberValueDatatype="20" unbalanced="0" hidden="1"/>
    <cacheHierarchy uniqueName="[Measures].[Total Cost]" caption="Total Cost" measure="1" displayFolder="" measureGroup="Orderdetails" count="0"/>
    <cacheHierarchy uniqueName="[Measures].[No of orders]" caption="No of orders" measure="1" displayFolder="" measureGroup="Orderdata" count="0"/>
    <cacheHierarchy uniqueName="[Measures].[Total cost price]" caption="Total cost price" measure="1" displayFolder="" measureGroup="Orderdetails" count="0"/>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XL_Count Orderdata]" caption="__XL_Count Orderdata" measure="1" displayFolder="" measureGroup="Orderdata" count="0" hidden="1"/>
    <cacheHierarchy uniqueName="[Measures].[__XL_Count Employee]" caption="__XL_Count Employee" measure="1" displayFolder="" measureGroup="Employee" count="0" hidden="1"/>
    <cacheHierarchy uniqueName="[Measures].[__XL_Count Orderdetails]" caption="__XL_Count Orderdetails" measure="1" displayFolder="" measureGroup="Orderdetails" count="0" hidden="1"/>
    <cacheHierarchy uniqueName="[Measures].[__XL_Count Shippingdata]" caption="__XL_Count Shippingdata" measure="1" displayFolder="" measureGroup="Shippingdata"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Total cost]" caption="Sum of Total cost" measure="1" displayFolder="" measureGroup="Table13" count="0" hidden="1">
      <extLst>
        <ext xmlns:x15="http://schemas.microsoft.com/office/spreadsheetml/2010/11/main" uri="{B97F6D7D-B522-45F9-BDA1-12C45D357490}">
          <x15:cacheHierarchy aggregatedColumn="50"/>
        </ext>
      </extLst>
    </cacheHierarchy>
    <cacheHierarchy uniqueName="[Measures].[Count of customerID]" caption="Count of customerID" measure="1" displayFolder="" measureGroup="Customer" count="0" hidden="1">
      <extLst>
        <ext xmlns:x15="http://schemas.microsoft.com/office/spreadsheetml/2010/11/main" uri="{B97F6D7D-B522-45F9-BDA1-12C45D357490}">
          <x15:cacheHierarchy aggregatedColumn="3"/>
        </ext>
      </extLst>
    </cacheHierarchy>
    <cacheHierarchy uniqueName="[Measures].[Sum of productID]" caption="Sum of productID" measure="1" displayFolder="" measureGroup="Product" count="0" hidden="1">
      <extLst>
        <ext xmlns:x15="http://schemas.microsoft.com/office/spreadsheetml/2010/11/main" uri="{B97F6D7D-B522-45F9-BDA1-12C45D357490}">
          <x15:cacheHierarchy aggregatedColumn="31"/>
        </ext>
      </extLst>
    </cacheHierarchy>
    <cacheHierarchy uniqueName="[Measures].[Count of productID]" caption="Count of productID" measure="1" displayFolder="" measureGroup="Product"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Product" count="0" hidden="1">
      <extLst>
        <ext xmlns:x15="http://schemas.microsoft.com/office/spreadsheetml/2010/11/main" uri="{B97F6D7D-B522-45F9-BDA1-12C45D357490}">
          <x15:cacheHierarchy aggregatedColumn="34"/>
        </ext>
      </extLst>
    </cacheHierarchy>
    <cacheHierarchy uniqueName="[Measures].[Sum of orderID]" caption="Sum of orderID" measure="1" displayFolder="" measureGroup="Orderdata" count="0" hidden="1">
      <extLst>
        <ext xmlns:x15="http://schemas.microsoft.com/office/spreadsheetml/2010/11/main" uri="{B97F6D7D-B522-45F9-BDA1-12C45D357490}">
          <x15:cacheHierarchy aggregatedColumn="15"/>
        </ext>
      </extLst>
    </cacheHierarchy>
    <cacheHierarchy uniqueName="[Measures].[Average of orderID]" caption="Average of orderID" measure="1" displayFolder="" measureGroup="Orderdata"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freight]" caption="Sum of freight" measure="1" displayFolder="" measureGroup="Orderdata" count="0" hidden="1">
      <extLst>
        <ext xmlns:x15="http://schemas.microsoft.com/office/spreadsheetml/2010/11/main" uri="{B97F6D7D-B522-45F9-BDA1-12C45D357490}">
          <x15:cacheHierarchy aggregatedColumn="22"/>
        </ext>
      </extLst>
    </cacheHierarchy>
    <cacheHierarchy uniqueName="[Measures].[Average of freight]" caption="Average of freight" measure="1" displayFolder="" measureGroup="Orderdata" count="0" hidden="1">
      <extLst>
        <ext xmlns:x15="http://schemas.microsoft.com/office/spreadsheetml/2010/11/main" uri="{B97F6D7D-B522-45F9-BDA1-12C45D357490}">
          <x15:cacheHierarchy aggregatedColumn="22"/>
        </ext>
      </extLst>
    </cacheHierarchy>
    <cacheHierarchy uniqueName="[Measures].[Sum of Table13[Total cost]]]" caption="Sum of Table13[Total cost]" measure="1" displayFolder="" measureGroup="Table_ExternalData_1" count="0" hidden="1">
      <extLst>
        <ext xmlns:x15="http://schemas.microsoft.com/office/spreadsheetml/2010/11/main" uri="{B97F6D7D-B522-45F9-BDA1-12C45D357490}">
          <x15:cacheHierarchy aggregatedColumn="44"/>
        </ext>
      </extLst>
    </cacheHierarchy>
    <cacheHierarchy uniqueName="[Measures].[Count of orderDate (Year)]" caption="Count of orderDate (Year)" measure="1" displayFolder="" measureGroup="Orderdata" count="0" hidden="1">
      <extLst>
        <ext xmlns:x15="http://schemas.microsoft.com/office/spreadsheetml/2010/11/main" uri="{B97F6D7D-B522-45F9-BDA1-12C45D357490}">
          <x15:cacheHierarchy aggregatedColumn="23"/>
        </ext>
      </extLst>
    </cacheHierarchy>
    <cacheHierarchy uniqueName="[Measures].[Sum of categoryID]" caption="Sum of categoryID" measure="1" displayFolder="" measureGroup="Product" count="0" hidden="1">
      <extLst>
        <ext xmlns:x15="http://schemas.microsoft.com/office/spreadsheetml/2010/11/main" uri="{B97F6D7D-B522-45F9-BDA1-12C45D357490}">
          <x15:cacheHierarchy aggregatedColumn="36"/>
        </ext>
      </extLst>
    </cacheHierarchy>
    <cacheHierarchy uniqueName="[Measures].[Count of quantity]" caption="Count of quantity" measure="1" displayFolder="" measureGroup="Orderdetails" count="0" hidden="1">
      <extLst>
        <ext xmlns:x15="http://schemas.microsoft.com/office/spreadsheetml/2010/11/main" uri="{B97F6D7D-B522-45F9-BDA1-12C45D357490}">
          <x15:cacheHierarchy aggregatedColumn="29"/>
        </ext>
      </extLst>
    </cacheHierarchy>
    <cacheHierarchy uniqueName="[Measures].[Sum of orderID 2]" caption="Sum of orderID 2" measure="1" displayFolder="" measureGroup="Orderdetail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details" count="0" oneField="1" hidden="1">
      <fieldsUsage count="1">
        <fieldUsage x="1"/>
      </fieldsUsage>
      <extLst>
        <ext xmlns:x15="http://schemas.microsoft.com/office/spreadsheetml/2010/11/main" uri="{B97F6D7D-B522-45F9-BDA1-12C45D357490}">
          <x15:cacheHierarchy aggregatedColumn="26"/>
        </ext>
      </extLst>
    </cacheHierarchy>
  </cacheHierarchies>
  <kpis count="0"/>
  <dimensions count="10">
    <dimension name="category" uniqueName="[category]" caption="category"/>
    <dimension name="Customer" uniqueName="[Customer]" caption="Customer"/>
    <dimension name="Employee" uniqueName="[Employee]" caption="Employee"/>
    <dimension measure="1" name="Measures" uniqueName="[Measures]" caption="Measures"/>
    <dimension name="Orderdata" uniqueName="[Orderdata]" caption="Orderdata"/>
    <dimension name="Orderdetails" uniqueName="[Orderdetails]" caption="Orderdetails"/>
    <dimension name="Product" uniqueName="[Product]" caption="Product"/>
    <dimension name="Shippingdata" uniqueName="[Shippingdata]" caption="Shippingdata"/>
    <dimension name="Table_ExternalData_1" uniqueName="[Table_ExternalData_1]" caption="Table_ExternalData_1"/>
    <dimension name="Table13" uniqueName="[Table13]" caption="Table13"/>
  </dimensions>
  <measureGroups count="9">
    <measureGroup name="category" caption="category"/>
    <measureGroup name="Customer" caption="Customer"/>
    <measureGroup name="Employee" caption="Employee"/>
    <measureGroup name="Orderdata" caption="Orderdata"/>
    <measureGroup name="Orderdetails" caption="Orderdetails"/>
    <measureGroup name="Product" caption="Product"/>
    <measureGroup name="Shippingdata" caption="Shippingdata"/>
    <measureGroup name="Table_ExternalData_1" caption="Table_ExternalData_1"/>
    <measureGroup name="Table13" caption="Table13"/>
  </measureGroups>
  <maps count="25">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5" dimension="0"/>
    <map measureGroup="5" dimension="6"/>
    <map measureGroup="6" dimension="7"/>
    <map measureGroup="7" dimension="8"/>
    <map measureGroup="8" dimension="0"/>
    <map measureGroup="8" dimension="1"/>
    <map measureGroup="8" dimension="2"/>
    <map measureGroup="8" dimension="4"/>
    <map measureGroup="8" dimension="6"/>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57682-5F78-4E93-B541-E1B72F76738E}" name="PivotTable9" cacheId="1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C210:D221"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5"/>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 count="1" selected="0">
            <x v="1"/>
          </reference>
        </references>
      </pivotArea>
    </chartFormat>
    <chartFormat chart="10" format="5">
      <pivotArea type="data" outline="0" fieldPosition="0">
        <references count="2">
          <reference field="4294967294" count="1" selected="0">
            <x v="0"/>
          </reference>
          <reference field="1" count="1" selected="0">
            <x v="5"/>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5"/>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5"/>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Orderdetail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E81F8A-8200-43C9-82BA-E2127842B4E4}" name="PivotTable12" cacheId="1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C108:D118"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Orderdetail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0B2A0-8D70-485D-A3B9-AFD2E9D98CD2}" name="PivotTable3" cacheId="1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C184:D206" firstHeaderRow="1" firstDataRow="1" firstDataCol="1"/>
  <pivotFields count="2">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orderID" fld="1" subtotal="count"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Orderdetail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F44975-7818-4E67-8BA0-10C6F9F94571}" name="PivotTable2" cacheId="1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rowHeaderCaption="Category Name">
  <location ref="C164:D16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Table_ExternalData_1]"/>
        <x15:activeTabTopLevelEntity name="[Orderdata]"/>
        <x15:activeTabTopLevelEntity name="[Orderdetails]"/>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D6E3A-59F6-4748-B921-0A260710813D}" name="PivotTable11" cacheId="1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Category Name">
  <location ref="C76:D85"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Table_ExternalData_1]"/>
        <x15:activeTabTopLevelEntity name="[Orderdata]"/>
        <x15:activeTabTopLevelEntity name="[Orderdetail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900B34-A282-4173-B368-CFF411D94E4A}" name="PivotTable7" cacheId="118" dataOnRows="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C5:D13" firstHeaderRow="1" firstDataRow="1" firstDataCol="1"/>
  <pivotFields count="11">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
        <item x="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8">
    <i>
      <x/>
    </i>
    <i i="1">
      <x v="1"/>
    </i>
    <i i="2">
      <x v="2"/>
    </i>
    <i i="3">
      <x v="3"/>
    </i>
    <i i="4">
      <x v="4"/>
    </i>
    <i i="5">
      <x v="5"/>
    </i>
    <i i="6">
      <x v="6"/>
    </i>
    <i i="7">
      <x v="7"/>
    </i>
  </rowItems>
  <colItems count="1">
    <i/>
  </colItems>
  <dataFields count="8">
    <dataField name="Sum of Total cost" fld="0" baseField="0" baseItem="0" numFmtId="1"/>
    <dataField name="Count of customerID" fld="1" subtotal="count" baseField="0" baseItem="0"/>
    <dataField name="Count of productID" fld="2" subtotal="count" baseField="0" baseItem="1"/>
    <dataField fld="3" subtotal="count" baseField="0" baseItem="9260"/>
    <dataField name="Average of orderID" fld="5" subtotal="average" baseField="0" baseItem="9591"/>
    <dataField name="Sum of unitPrice" fld="4" baseField="0" baseItem="0"/>
    <dataField name="Sum of quantity" fld="6" baseField="0" baseItem="0"/>
    <dataField name="Sum of freight" fld="7" baseField="0" baseItem="0"/>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outline="0" fieldPosition="0">
        <references count="1">
          <reference field="4294967294" count="3">
            <x v="0"/>
            <x v="1"/>
            <x v="2"/>
          </reference>
        </references>
      </pivotArea>
    </format>
    <format dxfId="5">
      <pivotArea dataOnly="0" labelOnly="1" grandCol="1" outline="0" axis="axisCol" fieldPosition="0"/>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outline="0" fieldPosition="0">
        <references count="1">
          <reference field="4294967294" count="3">
            <x v="0"/>
            <x v="1"/>
            <x v="2"/>
          </reference>
        </references>
      </pivotArea>
    </format>
    <format dxfId="0">
      <pivotArea dataOnly="0" labelOnly="1" grandCol="1" outline="0" axis="axisCol"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category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ductID"/>
    <pivotHierarchy dragToData="1"/>
    <pivotHierarchy dragToData="1"/>
    <pivotHierarchy dragToData="1" caption="Average of orderID"/>
    <pivotHierarchy dragToData="1"/>
    <pivotHierarchy dragToData="1"/>
    <pivotHierarchy dragToData="1" caption="Average of freight2"/>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able13]"/>
        <x15:activeTabTopLevelEntity name="[Customer]"/>
        <x15:activeTabTopLevelEntity name="[Product]"/>
        <x15:activeTabTopLevelEntity name="[Order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CEB56C-11E5-490B-BF63-D0DB6BB933BB}" name="PivotTable1" cacheId="11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H21:Q45" firstHeaderRow="0" firstDataRow="1" firstDataCol="2"/>
  <pivotFields count="11">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5"/>
        <item x="4"/>
        <item x="3"/>
        <item x="2"/>
        <item x="1"/>
        <item x="0"/>
        <item x="11"/>
        <item x="10"/>
        <item x="9"/>
        <item x="8"/>
        <item x="7"/>
        <item x="6"/>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9"/>
    <field x="8"/>
  </rowFields>
  <rowItems count="24">
    <i>
      <x/>
      <x v="7"/>
    </i>
    <i r="1">
      <x v="8"/>
    </i>
    <i r="1">
      <x v="9"/>
    </i>
    <i r="1">
      <x v="10"/>
    </i>
    <i r="1">
      <x v="11"/>
    </i>
    <i>
      <x v="1"/>
      <x/>
    </i>
    <i r="1">
      <x v="1"/>
    </i>
    <i r="1">
      <x v="2"/>
    </i>
    <i r="1">
      <x v="3"/>
    </i>
    <i r="1">
      <x v="4"/>
    </i>
    <i r="1">
      <x v="5"/>
    </i>
    <i r="1">
      <x v="6"/>
    </i>
    <i r="1">
      <x v="7"/>
    </i>
    <i r="1">
      <x v="8"/>
    </i>
    <i r="1">
      <x v="9"/>
    </i>
    <i r="1">
      <x v="10"/>
    </i>
    <i r="1">
      <x v="11"/>
    </i>
    <i>
      <x v="2"/>
      <x/>
    </i>
    <i r="1">
      <x v="1"/>
    </i>
    <i r="1">
      <x v="2"/>
    </i>
    <i r="1">
      <x v="3"/>
    </i>
    <i r="1">
      <x v="4"/>
    </i>
    <i r="1">
      <x v="5"/>
    </i>
    <i t="grand">
      <x/>
    </i>
  </rowItems>
  <colFields count="1">
    <field x="-2"/>
  </colFields>
  <colItems count="8">
    <i>
      <x/>
    </i>
    <i i="1">
      <x v="1"/>
    </i>
    <i i="2">
      <x v="2"/>
    </i>
    <i i="3">
      <x v="3"/>
    </i>
    <i i="4">
      <x v="4"/>
    </i>
    <i i="5">
      <x v="5"/>
    </i>
    <i i="6">
      <x v="6"/>
    </i>
    <i i="7">
      <x v="7"/>
    </i>
  </colItems>
  <dataFields count="8">
    <dataField name="Sum of Total cost" fld="0" baseField="0" baseItem="0" numFmtId="1"/>
    <dataField name="Count of customerID" fld="1" subtotal="count" baseField="0" baseItem="0"/>
    <dataField name="Count of productID" fld="2" subtotal="count" baseField="0" baseItem="1"/>
    <dataField fld="3" subtotal="count" baseField="0" baseItem="9260"/>
    <dataField name="Average of orderID" fld="5" subtotal="average" baseField="0" baseItem="9591"/>
    <dataField name="Sum of unitPrice" fld="4" baseField="0" baseItem="0"/>
    <dataField name="Sum of quantity" fld="6" baseField="0" baseItem="0"/>
    <dataField name="Sum of freight" fld="7" baseField="0" baseItem="0"/>
  </dataFields>
  <formats count="11">
    <format dxfId="21">
      <pivotArea outline="0" collapsedLevelsAreSubtotals="1" fieldPosition="0"/>
    </format>
    <format dxfId="20">
      <pivotArea type="all" dataOnly="0" outline="0" fieldPosition="0"/>
    </format>
    <format dxfId="19">
      <pivotArea outline="0" collapsedLevelsAreSubtotals="1" fieldPosition="0"/>
    </format>
    <format dxfId="18">
      <pivotArea field="-2" type="button" dataOnly="0" labelOnly="1" outline="0" axis="axisCol" fieldPosition="0"/>
    </format>
    <format dxfId="17">
      <pivotArea dataOnly="0" labelOnly="1" outline="0" fieldPosition="0">
        <references count="1">
          <reference field="4294967294" count="3">
            <x v="0"/>
            <x v="1"/>
            <x v="2"/>
          </reference>
        </references>
      </pivotArea>
    </format>
    <format dxfId="16">
      <pivotArea dataOnly="0" labelOnly="1" grandCol="1" outline="0" axis="axisCol" fieldPosition="0"/>
    </format>
    <format dxfId="15">
      <pivotArea type="all" dataOnly="0" outline="0" fieldPosition="0"/>
    </format>
    <format dxfId="14">
      <pivotArea outline="0" collapsedLevelsAreSubtotals="1" fieldPosition="0"/>
    </format>
    <format dxfId="13">
      <pivotArea field="-2" type="button" dataOnly="0" labelOnly="1" outline="0" axis="axisCol" fieldPosition="0"/>
    </format>
    <format dxfId="12">
      <pivotArea dataOnly="0" labelOnly="1" outline="0" fieldPosition="0">
        <references count="1">
          <reference field="4294967294" count="3">
            <x v="0"/>
            <x v="1"/>
            <x v="2"/>
          </reference>
        </references>
      </pivotArea>
    </format>
    <format dxfId="11">
      <pivotArea dataOnly="0" labelOnly="1" grandCol="1" outline="0" axis="axisCol"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category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ductID"/>
    <pivotHierarchy dragToData="1"/>
    <pivotHierarchy dragToData="1"/>
    <pivotHierarchy dragToData="1" caption="Average of orderID"/>
    <pivotHierarchy dragToData="1"/>
    <pivotHierarchy dragToData="1"/>
    <pivotHierarchy dragToData="1" caption="Average of freight2"/>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relNeededHidden="1">
        <x15:activeTabTopLevelEntity name="[Table13]"/>
        <x15:activeTabTopLevelEntity name="[Customer]"/>
        <x15:activeTabTopLevelEntity name="[Product]"/>
        <x15:activeTabTopLevelEntity name="[Order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49689-35DB-4D79-8CBB-B9219C31F602}" name="PivotTable15" cacheId="1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Category Name">
  <location ref="C149:D15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quantity" fld="1" subtotal="count" baseField="0" baseItem="2085"/>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Table_ExternalData_1]"/>
        <x15:activeTabTopLevelEntity name="[Orderdata]"/>
        <x15:activeTabTopLevelEntity name="[Orderdetails]"/>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2868D8-2B94-46F7-B8E4-CF34F827F99C}" name="PivotTable13" cacheId="1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hipping Company">
  <location ref="C131:D13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4C346F-7FD3-4BD7-AA89-D64B8430D833}" name="PivotTable4" cacheId="122"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1:D29" firstHeaderRow="1"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8">
    <i>
      <x/>
    </i>
    <i i="1">
      <x v="1"/>
    </i>
    <i i="2">
      <x v="2"/>
    </i>
    <i i="3">
      <x v="3"/>
    </i>
    <i i="4">
      <x v="4"/>
    </i>
    <i i="5">
      <x v="5"/>
    </i>
    <i i="6">
      <x v="6"/>
    </i>
    <i i="7">
      <x v="7"/>
    </i>
  </rowItems>
  <colItems count="1">
    <i/>
  </colItems>
  <dataFields count="8">
    <dataField name="Sum of Total cost" fld="0" baseField="0" baseItem="0" numFmtId="1"/>
    <dataField name="Count of customerID" fld="1" subtotal="count" baseField="0" baseItem="0"/>
    <dataField name="Count of productID" fld="2" subtotal="count" baseField="0" baseItem="1"/>
    <dataField fld="3" subtotal="count" baseField="0" baseItem="9260"/>
    <dataField name="Average of orderID" fld="5" subtotal="average" baseField="0" baseItem="9591"/>
    <dataField name="Sum of unitPrice" fld="4" baseField="0" baseItem="0"/>
    <dataField name="Sum of quantity" fld="6" baseField="0" baseItem="0"/>
    <dataField name="Average of freight" fld="7" subtotal="average" baseField="0" baseItem="1764"/>
  </dataFields>
  <formats count="11">
    <format dxfId="32">
      <pivotArea outline="0" collapsedLevelsAreSubtotals="1" fieldPosition="0"/>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outline="0" fieldPosition="0">
        <references count="1">
          <reference field="4294967294" count="3">
            <x v="0"/>
            <x v="1"/>
            <x v="2"/>
          </reference>
        </references>
      </pivotArea>
    </format>
    <format dxfId="27">
      <pivotArea dataOnly="0" labelOnly="1" grandCol="1" outline="0" axis="axisCol" fieldPosition="0"/>
    </format>
    <format dxfId="26">
      <pivotArea type="all" dataOnly="0" outline="0" fieldPosition="0"/>
    </format>
    <format dxfId="25">
      <pivotArea outline="0" collapsedLevelsAreSubtotals="1" fieldPosition="0"/>
    </format>
    <format dxfId="24">
      <pivotArea field="-2" type="button" dataOnly="0" labelOnly="1" outline="0" axis="axisRow" fieldPosition="0"/>
    </format>
    <format dxfId="23">
      <pivotArea dataOnly="0" labelOnly="1" outline="0" fieldPosition="0">
        <references count="1">
          <reference field="4294967294" count="3">
            <x v="0"/>
            <x v="1"/>
            <x v="2"/>
          </reference>
        </references>
      </pivotArea>
    </format>
    <format dxfId="22">
      <pivotArea dataOnly="0" labelOnly="1" grandCol="1" outline="0" axis="axisCol"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productID"/>
    <pivotHierarchy dragToData="1"/>
    <pivotHierarchy dragToData="1"/>
    <pivotHierarchy dragToData="1" caption="Average of orderID"/>
    <pivotHierarchy dragToData="1"/>
    <pivotHierarchy dragToData="1"/>
    <pivotHierarchy dragToData="1" caption="Average of freigh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activeTabTopLevelEntity name="[Customer]"/>
        <x15:activeTabTopLevelEntity name="[Product]"/>
        <x15:activeTabTopLevelEntity name="[Order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1EC8F392-B15E-4220-9275-E94C5E2F8A03}" sourceName="[Orderdata].[orderDate (Year)]">
  <pivotTables>
    <pivotTable tabId="2" name="PivotTable11"/>
    <pivotTable tabId="2" name="PivotTable15"/>
    <pivotTable tabId="2" name="PivotTable2"/>
  </pivotTables>
  <data>
    <olap pivotCacheId="1792349300">
      <levels count="2">
        <level uniqueName="[Orderdata].[orderDate (Year)].[(All)]" sourceCaption="(All)" count="0"/>
        <level uniqueName="[Orderdata].[orderDate (Year)].[orderDate (Year)]" sourceCaption="orderDate (Year)" count="3">
          <ranges>
            <range startItem="0">
              <i n="[Orderdata].[orderDate (Year)].&amp;[2013]" c="2013"/>
              <i n="[Orderdata].[orderDate (Year)].&amp;[2014]" c="2014"/>
              <i n="[Orderdata].[orderDate (Year)].&amp;[2015]" c="2015"/>
            </range>
          </ranges>
        </level>
      </levels>
      <selections count="1">
        <selection n="[Orderdata].[order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B9CB90-2220-4A46-9A15-30B2287DA729}" sourceName="[Customer].[country]">
  <pivotTables>
    <pivotTable tabId="2" name="PivotTable11"/>
    <pivotTable tabId="2" name="PivotTable15"/>
    <pivotTable tabId="2" name="PivotTable2"/>
  </pivotTables>
  <data>
    <olap pivotCacheId="1792349300">
      <levels count="2">
        <level uniqueName="[Customer].[country].[(All)]" sourceCaption="(All)" count="0"/>
        <level uniqueName="[Customer].[country].[country]" sourceCaption="country" count="21">
          <ranges>
            <range startItem="0">
              <i n="[Customer].[country].&amp;[Argentina]" c="Argentina"/>
              <i n="[Customer].[country].&amp;[Austria]" c="Austria"/>
              <i n="[Customer].[country].&amp;[Belgium]" c="Belgium"/>
              <i n="[Customer].[country].&amp;[Brazil]" c="Brazil"/>
              <i n="[Customer].[country].&amp;[Canada]" c="Canada"/>
              <i n="[Customer].[country].&amp;[Denmark]" c="Denmark"/>
              <i n="[Customer].[country].&amp;[Finland]" c="Finland"/>
              <i n="[Customer].[country].&amp;[France]" c="France"/>
              <i n="[Customer].[country].&amp;[Germany]" c="Germany"/>
              <i n="[Customer].[country].&amp;[Ireland]" c="Ireland"/>
              <i n="[Customer].[country].&amp;[Italy]" c="Italy"/>
              <i n="[Customer].[country].&amp;[Mexico]" c="Mexico"/>
              <i n="[Customer].[country].&amp;[Norway]" c="Norway"/>
              <i n="[Customer].[country].&amp;[Poland]" c="Poland"/>
              <i n="[Customer].[country].&amp;[Portugal]" c="Portugal"/>
              <i n="[Customer].[country].&amp;[Spain]" c="Spain"/>
              <i n="[Customer].[country].&amp;[Sweden]" c="Sweden"/>
              <i n="[Customer].[country].&amp;[Switzerland]" c="Switzerland"/>
              <i n="[Customer].[country].&amp;[UK]" c="UK"/>
              <i n="[Customer].[country].&amp;[USA]" c="USA"/>
              <i n="[Customer].[country].&amp;[Venezuela]" c="Venezuela"/>
            </range>
          </ranges>
        </level>
      </levels>
      <selections count="1">
        <selection n="[Customer].[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95CDFBF-51C2-46B4-A2C7-9A299F38A068}" sourceName="[Customer].[country]">
  <pivotTables>
    <pivotTable tabId="2" name="PivotTable12"/>
    <pivotTable tabId="2" name="PivotTable3"/>
    <pivotTable tabId="2" name="PivotTable9"/>
  </pivotTables>
  <data>
    <olap pivotCacheId="1792349300">
      <levels count="2">
        <level uniqueName="[Customer].[country].[(All)]" sourceCaption="(All)" count="0"/>
        <level uniqueName="[Customer].[country].[country]" sourceCaption="country" count="21">
          <ranges>
            <range startItem="0">
              <i n="[Customer].[country].&amp;[Argentina]" c="Argentina"/>
              <i n="[Customer].[country].&amp;[Austria]" c="Austria"/>
              <i n="[Customer].[country].&amp;[Belgium]" c="Belgium"/>
              <i n="[Customer].[country].&amp;[Brazil]" c="Brazil"/>
              <i n="[Customer].[country].&amp;[Canada]" c="Canada"/>
              <i n="[Customer].[country].&amp;[Denmark]" c="Denmark"/>
              <i n="[Customer].[country].&amp;[Finland]" c="Finland"/>
              <i n="[Customer].[country].&amp;[France]" c="France"/>
              <i n="[Customer].[country].&amp;[Germany]" c="Germany"/>
              <i n="[Customer].[country].&amp;[Ireland]" c="Ireland"/>
              <i n="[Customer].[country].&amp;[Italy]" c="Italy"/>
              <i n="[Customer].[country].&amp;[Mexico]" c="Mexico"/>
              <i n="[Customer].[country].&amp;[Norway]" c="Norway"/>
              <i n="[Customer].[country].&amp;[Poland]" c="Poland"/>
              <i n="[Customer].[country].&amp;[Portugal]" c="Portugal"/>
              <i n="[Customer].[country].&amp;[Spain]" c="Spain"/>
              <i n="[Customer].[country].&amp;[Sweden]" c="Sweden"/>
              <i n="[Customer].[country].&amp;[Switzerland]" c="Switzerland"/>
              <i n="[Customer].[country].&amp;[UK]" c="UK"/>
              <i n="[Customer].[country].&amp;[USA]" c="USA"/>
              <i n="[Customer].[country].&amp;[Venezuela]" c="Venezuela"/>
            </range>
          </ranges>
        </level>
      </levels>
      <selections count="1">
        <selection n="[Customer].[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xr10:uid="{833DE57C-FEA4-468D-A910-3630929469BC}" cache="Slicer_orderDate__Year" caption="orderDate (Year)" level="1" rowHeight="241300"/>
  <slicer name="orderDate (Year) 1" xr10:uid="{23D5BB30-4021-4634-B212-F694F0BF7403}" cache="Slicer_orderDate__Year" caption="orderDate (Year)" level="1" rowHeight="241300"/>
  <slicer name="country" xr10:uid="{4451233E-D732-400B-93DD-AF941A95842C}" cache="Slicer_country" caption="country" level="1" rowHeight="241300"/>
  <slicer name="country 1" xr10:uid="{15E5A204-52D6-43AC-8D53-48B7790EF6A3}" cache="Slicer_country1"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2" xr10:uid="{57BD8677-7B53-487E-B3B5-81C0EF961375}" cache="Slicer_orderDate__Year" caption="orderDate (Year)" level="1" rowHeight="241300"/>
  <slicer name="country 2" xr10:uid="{8C9992E6-9204-4990-8BC8-EA978DD09490}" cache="Slicer_country1" caption="country" startItem="1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5259AE-7167-439B-B079-8474D898CEC5}" name="Employee" displayName="Employee" ref="L7:Q16" totalsRowShown="0">
  <autoFilter ref="L7:Q16" xr:uid="{9E5259AE-7167-439B-B079-8474D898CEC5}"/>
  <tableColumns count="6">
    <tableColumn id="1" xr3:uid="{997F42CB-52B5-4CE5-9DCF-40D8A1CDCFEC}" name="employeeID"/>
    <tableColumn id="2" xr3:uid="{F204B496-F4CD-4269-B383-4A312A480ED5}" name="employeeName"/>
    <tableColumn id="3" xr3:uid="{42515D89-A454-496E-9249-32B59966B818}" name="title"/>
    <tableColumn id="4" xr3:uid="{65653A7C-D7CA-4354-8A2B-A21B6D9DA698}" name="city"/>
    <tableColumn id="5" xr3:uid="{3036BB9D-C6DE-40AF-9295-FA208A31F816}" name="country"/>
    <tableColumn id="6" xr3:uid="{F9B2F53A-FD97-460B-B189-4271C9210E60}" name="reports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B0963D-9D19-4EFF-8C0B-A534B93D97CB}" name="Orderdata" displayName="Orderdata" ref="Z7:AG837" totalsRowShown="0">
  <autoFilter ref="Z7:AG837" xr:uid="{6FB0963D-9D19-4EFF-8C0B-A534B93D97CB}"/>
  <tableColumns count="8">
    <tableColumn id="1" xr3:uid="{4BACE877-680B-41C7-83BD-22745F3C8C83}" name="orderID"/>
    <tableColumn id="2" xr3:uid="{59BFD1CC-1DCB-45B5-81DD-671476D4842B}" name="customerID"/>
    <tableColumn id="3" xr3:uid="{C45029F4-524A-4ACD-8D43-996215F33261}" name="employeeID"/>
    <tableColumn id="4" xr3:uid="{04FB85B8-B8C2-4D00-8753-A3C629CA1010}" name="orderDate" dataDxfId="49"/>
    <tableColumn id="5" xr3:uid="{6DBA69F7-73B2-4534-9311-EB9EA74EF542}" name="requiredDate" dataDxfId="48"/>
    <tableColumn id="6" xr3:uid="{7530952D-B060-4BED-A877-D913A271BB41}" name="shippedDate"/>
    <tableColumn id="7" xr3:uid="{C8E00886-A1D4-44F3-92D8-AC042A61D21A}" name="shipperID"/>
    <tableColumn id="8" xr3:uid="{D871666E-4269-4F8F-BD68-B2831FC53EC4}" name="freigh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F7D1F89-5DA5-4D15-9FD5-B933349430C6}" name="Product" displayName="Product" ref="AI7:AN84" totalsRowShown="0">
  <autoFilter ref="AI7:AN84" xr:uid="{6F7D1F89-5DA5-4D15-9FD5-B933349430C6}"/>
  <tableColumns count="6">
    <tableColumn id="1" xr3:uid="{FB2DA343-939D-4CEA-8878-B1C941FAB32A}" name="productID"/>
    <tableColumn id="2" xr3:uid="{E2AD1D1F-441E-4568-9CE0-A3F3802C8C96}" name="productName"/>
    <tableColumn id="3" xr3:uid="{86BA3CD7-EA64-41FD-9296-65F678F04D1C}" name="quantityPerUnit"/>
    <tableColumn id="4" xr3:uid="{00893729-2185-4EB9-8DA8-CB8AB7D60C6E}" name="unitPrice"/>
    <tableColumn id="5" xr3:uid="{E545B8F0-078A-4F31-AE09-26AEF4907054}" name="discontinued"/>
    <tableColumn id="6" xr3:uid="{AA93E422-F7A3-4DF2-8E32-6F6378439623}" name="category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4D8B18-9C3E-4516-8633-3C33C41A9ADB}" name="Shippingdata" displayName="Shippingdata" ref="AQ7:AR10" totalsRowShown="0">
  <autoFilter ref="AQ7:AR10" xr:uid="{BC4D8B18-9C3E-4516-8633-3C33C41A9ADB}"/>
  <tableColumns count="2">
    <tableColumn id="1" xr3:uid="{D84A6226-628B-4821-A55D-759BCEF4BAA3}" name="shipperID"/>
    <tableColumn id="2" xr3:uid="{D46FC566-9626-48AD-9E29-25043A943CE4}" name="company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2571E1-24CA-4750-8DF7-B17762AF9FAD}" name="Customer" displayName="Customer" ref="E3:J94" totalsRowShown="0">
  <autoFilter ref="E3:J94" xr:uid="{452571E1-24CA-4750-8DF7-B17762AF9FAD}"/>
  <tableColumns count="6">
    <tableColumn id="1" xr3:uid="{72CD14CF-F02C-4CAD-84F6-C68853C188BE}" name="customerID"/>
    <tableColumn id="2" xr3:uid="{9172FDBE-C79E-4D3F-8BD7-911E0CACC33A}" name="companyName"/>
    <tableColumn id="3" xr3:uid="{DAFD6F0D-E0AA-4F3D-91BB-569AADB8802D}" name="contactName"/>
    <tableColumn id="4" xr3:uid="{7BCBE40B-B895-4ACA-BE3F-4414F702AD41}" name="contactTitle"/>
    <tableColumn id="5" xr3:uid="{36D84817-4A68-4010-A794-FEC121A4BE80}" name="city"/>
    <tableColumn id="6" xr3:uid="{7A5A8A25-2F75-4D8E-9078-922BEA3CC577}" name="count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9210B1A-671D-4DE2-B6EB-B2A6832D68D1}" name="Table13" displayName="Table13" ref="S17:X2172" totalsRowShown="0" headerRowDxfId="47" dataDxfId="46" tableBorderDxfId="45">
  <autoFilter ref="S17:X2172" xr:uid="{A9210B1A-671D-4DE2-B6EB-B2A6832D68D1}"/>
  <tableColumns count="6">
    <tableColumn id="1" xr3:uid="{74F689F7-0BD5-4BFC-B759-CD1E8D719AE5}" name="orderID" dataDxfId="44"/>
    <tableColumn id="2" xr3:uid="{751553F9-5F32-4924-ABA4-F7BE14FFD0C7}" name="productID" dataDxfId="43"/>
    <tableColumn id="3" xr3:uid="{9FF8726B-C5F3-4209-BFB2-BB73C77301BB}" name="unitPrice" dataDxfId="42"/>
    <tableColumn id="4" xr3:uid="{C7699F9C-34DE-4F06-9189-DA20BA8CAB13}" name="quantity" dataDxfId="41"/>
    <tableColumn id="5" xr3:uid="{27541ED4-5093-443D-B0FD-0D95990CF58F}" name="discount" dataDxfId="40"/>
    <tableColumn id="6" xr3:uid="{2CC2B058-BC25-4AF1-9F39-DE88BE85E449}" name="Total cost" dataDxfId="3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290B3-00F7-4574-A1EA-471E2034A46B}" name="Table1" displayName="Table1" ref="A6:C14" totalsRowShown="0" headerRowDxfId="38" dataDxfId="37" tableBorderDxfId="36">
  <autoFilter ref="A6:C14" xr:uid="{167290B3-00F7-4574-A1EA-471E2034A46B}"/>
  <tableColumns count="3">
    <tableColumn id="1" xr3:uid="{832851F2-308D-46C4-BFC5-D787BD4246B6}" name="categoryID" dataDxfId="35"/>
    <tableColumn id="2" xr3:uid="{0C599633-E575-4A55-90D3-CEF386B142CC}" name="categoryName" dataDxfId="34"/>
    <tableColumn id="3" xr3:uid="{3804FA3E-FC44-4B75-A8F3-053BD22C2BF1}" name="description"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4D68-12CC-40FF-A8BD-95C91C01D51C}">
  <dimension ref="A3:AR2172"/>
  <sheetViews>
    <sheetView tabSelected="1" topLeftCell="Y1" workbookViewId="0">
      <selection activeCell="AC10" sqref="AC10"/>
    </sheetView>
  </sheetViews>
  <sheetFormatPr defaultRowHeight="15" x14ac:dyDescent="0.25"/>
  <cols>
    <col min="1" max="1" width="12.5703125" customWidth="1"/>
    <col min="2" max="2" width="16" customWidth="1"/>
    <col min="3" max="3" width="54.5703125" bestFit="1" customWidth="1"/>
    <col min="4" max="4" width="54.5703125" customWidth="1"/>
    <col min="5" max="5" width="11.140625" bestFit="1" customWidth="1"/>
    <col min="6" max="6" width="33.140625" bestFit="1" customWidth="1"/>
    <col min="7" max="7" width="22.7109375" bestFit="1" customWidth="1"/>
    <col min="8" max="8" width="28.5703125" bestFit="1" customWidth="1"/>
    <col min="9" max="9" width="13.85546875" bestFit="1" customWidth="1"/>
    <col min="10" max="10" width="11.42578125" bestFit="1" customWidth="1"/>
    <col min="12" max="12" width="14" customWidth="1"/>
    <col min="13" max="13" width="17.42578125" customWidth="1"/>
    <col min="14" max="14" width="19.85546875" bestFit="1" customWidth="1"/>
    <col min="15" max="15" width="9.42578125" bestFit="1" customWidth="1"/>
    <col min="16" max="16" width="9.85546875" customWidth="1"/>
    <col min="17" max="17" width="11.7109375" customWidth="1"/>
    <col min="19" max="19" width="9.85546875" customWidth="1"/>
    <col min="20" max="20" width="11.85546875" customWidth="1"/>
    <col min="21" max="21" width="11.140625" customWidth="1"/>
    <col min="22" max="22" width="10.5703125" customWidth="1"/>
    <col min="23" max="23" width="10.7109375" customWidth="1"/>
    <col min="24" max="24" width="11.7109375" bestFit="1" customWidth="1"/>
    <col min="26" max="26" width="9.85546875" customWidth="1"/>
    <col min="27" max="27" width="13.28515625" customWidth="1"/>
    <col min="28" max="28" width="14" customWidth="1"/>
    <col min="29" max="29" width="12.140625" customWidth="1"/>
    <col min="30" max="30" width="15" customWidth="1"/>
    <col min="31" max="31" width="14.42578125" customWidth="1"/>
    <col min="32" max="32" width="11.7109375" customWidth="1"/>
    <col min="34" max="34" width="11" customWidth="1"/>
    <col min="35" max="35" width="11.85546875" customWidth="1"/>
    <col min="36" max="36" width="31.85546875" bestFit="1" customWidth="1"/>
    <col min="37" max="37" width="19" bestFit="1" customWidth="1"/>
    <col min="38" max="38" width="11.140625" customWidth="1"/>
    <col min="39" max="39" width="14.7109375" customWidth="1"/>
    <col min="40" max="41" width="12.5703125" customWidth="1"/>
    <col min="43" max="43" width="11.7109375" customWidth="1"/>
    <col min="44" max="44" width="16.42578125" customWidth="1"/>
  </cols>
  <sheetData>
    <row r="3" spans="1:44" x14ac:dyDescent="0.25">
      <c r="E3" t="s">
        <v>19</v>
      </c>
      <c r="F3" t="s">
        <v>20</v>
      </c>
      <c r="G3" t="s">
        <v>21</v>
      </c>
      <c r="H3" t="s">
        <v>22</v>
      </c>
      <c r="I3" t="s">
        <v>23</v>
      </c>
      <c r="J3" t="s">
        <v>24</v>
      </c>
    </row>
    <row r="4" spans="1:44" x14ac:dyDescent="0.25">
      <c r="B4" t="s">
        <v>578</v>
      </c>
      <c r="E4" t="s">
        <v>25</v>
      </c>
      <c r="F4" t="s">
        <v>26</v>
      </c>
      <c r="G4" t="s">
        <v>27</v>
      </c>
      <c r="H4" t="s">
        <v>28</v>
      </c>
      <c r="I4" t="s">
        <v>29</v>
      </c>
      <c r="J4" t="s">
        <v>30</v>
      </c>
      <c r="AJ4" t="s">
        <v>582</v>
      </c>
    </row>
    <row r="5" spans="1:44" x14ac:dyDescent="0.25">
      <c r="E5" t="s">
        <v>31</v>
      </c>
      <c r="F5" t="s">
        <v>32</v>
      </c>
      <c r="G5" t="s">
        <v>33</v>
      </c>
      <c r="H5" t="s">
        <v>34</v>
      </c>
      <c r="I5" t="s">
        <v>35</v>
      </c>
      <c r="J5" t="s">
        <v>36</v>
      </c>
      <c r="M5" t="s">
        <v>579</v>
      </c>
      <c r="AC5" t="s">
        <v>581</v>
      </c>
      <c r="AR5" t="s">
        <v>583</v>
      </c>
    </row>
    <row r="6" spans="1:44" x14ac:dyDescent="0.25">
      <c r="A6" s="8" t="s">
        <v>0</v>
      </c>
      <c r="B6" s="8" t="s">
        <v>1</v>
      </c>
      <c r="C6" s="8" t="s">
        <v>2</v>
      </c>
      <c r="E6" t="s">
        <v>37</v>
      </c>
      <c r="F6" t="s">
        <v>38</v>
      </c>
      <c r="G6" t="s">
        <v>39</v>
      </c>
      <c r="H6" t="s">
        <v>34</v>
      </c>
      <c r="I6" t="s">
        <v>35</v>
      </c>
      <c r="J6" t="s">
        <v>36</v>
      </c>
    </row>
    <row r="7" spans="1:44" x14ac:dyDescent="0.25">
      <c r="A7" s="4">
        <v>1</v>
      </c>
      <c r="B7" s="4" t="s">
        <v>3</v>
      </c>
      <c r="C7" s="4" t="s">
        <v>4</v>
      </c>
      <c r="E7" t="s">
        <v>40</v>
      </c>
      <c r="F7" t="s">
        <v>41</v>
      </c>
      <c r="G7" t="s">
        <v>42</v>
      </c>
      <c r="H7" t="s">
        <v>28</v>
      </c>
      <c r="I7" t="s">
        <v>43</v>
      </c>
      <c r="J7" t="s">
        <v>44</v>
      </c>
      <c r="L7" t="s">
        <v>400</v>
      </c>
      <c r="M7" t="s">
        <v>401</v>
      </c>
      <c r="N7" t="s">
        <v>402</v>
      </c>
      <c r="O7" t="s">
        <v>23</v>
      </c>
      <c r="P7" t="s">
        <v>24</v>
      </c>
      <c r="Q7" t="s">
        <v>403</v>
      </c>
      <c r="Z7" t="s">
        <v>415</v>
      </c>
      <c r="AA7" t="s">
        <v>19</v>
      </c>
      <c r="AB7" t="s">
        <v>400</v>
      </c>
      <c r="AC7" t="s">
        <v>420</v>
      </c>
      <c r="AD7" t="s">
        <v>421</v>
      </c>
      <c r="AE7" t="s">
        <v>422</v>
      </c>
      <c r="AF7" t="s">
        <v>423</v>
      </c>
      <c r="AG7" t="s">
        <v>424</v>
      </c>
      <c r="AI7" t="s">
        <v>416</v>
      </c>
      <c r="AJ7" t="s">
        <v>425</v>
      </c>
      <c r="AK7" t="s">
        <v>426</v>
      </c>
      <c r="AL7" t="s">
        <v>417</v>
      </c>
      <c r="AM7" t="s">
        <v>427</v>
      </c>
      <c r="AN7" t="s">
        <v>0</v>
      </c>
      <c r="AQ7" t="s">
        <v>423</v>
      </c>
      <c r="AR7" t="s">
        <v>20</v>
      </c>
    </row>
    <row r="8" spans="1:44" x14ac:dyDescent="0.25">
      <c r="A8" s="5">
        <v>2</v>
      </c>
      <c r="B8" s="5" t="s">
        <v>5</v>
      </c>
      <c r="C8" s="5" t="s">
        <v>6</v>
      </c>
      <c r="E8" t="s">
        <v>45</v>
      </c>
      <c r="F8" t="s">
        <v>46</v>
      </c>
      <c r="G8" t="s">
        <v>47</v>
      </c>
      <c r="H8" t="s">
        <v>48</v>
      </c>
      <c r="I8" t="s">
        <v>49</v>
      </c>
      <c r="J8" t="s">
        <v>50</v>
      </c>
      <c r="L8">
        <v>1</v>
      </c>
      <c r="M8" t="s">
        <v>404</v>
      </c>
      <c r="N8" t="s">
        <v>28</v>
      </c>
      <c r="O8" t="s">
        <v>405</v>
      </c>
      <c r="P8" t="s">
        <v>168</v>
      </c>
      <c r="Q8">
        <v>8</v>
      </c>
      <c r="Z8">
        <v>10248</v>
      </c>
      <c r="AA8" t="s">
        <v>369</v>
      </c>
      <c r="AB8">
        <v>5</v>
      </c>
      <c r="AC8" s="1">
        <v>41459</v>
      </c>
      <c r="AD8" s="1">
        <v>41487</v>
      </c>
      <c r="AE8" s="1">
        <v>41471</v>
      </c>
      <c r="AF8">
        <v>3</v>
      </c>
      <c r="AG8">
        <v>32.380000000000003</v>
      </c>
      <c r="AI8">
        <v>1</v>
      </c>
      <c r="AJ8" t="s">
        <v>428</v>
      </c>
      <c r="AK8" t="s">
        <v>429</v>
      </c>
      <c r="AL8">
        <v>18</v>
      </c>
      <c r="AM8">
        <v>0</v>
      </c>
      <c r="AN8">
        <v>1</v>
      </c>
      <c r="AQ8">
        <v>1</v>
      </c>
      <c r="AR8" t="s">
        <v>575</v>
      </c>
    </row>
    <row r="9" spans="1:44" x14ac:dyDescent="0.25">
      <c r="A9" s="4">
        <v>3</v>
      </c>
      <c r="B9" s="4" t="s">
        <v>7</v>
      </c>
      <c r="C9" s="4" t="s">
        <v>8</v>
      </c>
      <c r="E9" t="s">
        <v>51</v>
      </c>
      <c r="F9" t="s">
        <v>52</v>
      </c>
      <c r="G9" t="s">
        <v>53</v>
      </c>
      <c r="H9" t="s">
        <v>28</v>
      </c>
      <c r="I9" t="s">
        <v>54</v>
      </c>
      <c r="J9" t="s">
        <v>30</v>
      </c>
      <c r="L9">
        <v>2</v>
      </c>
      <c r="M9" t="s">
        <v>406</v>
      </c>
      <c r="N9" t="s">
        <v>407</v>
      </c>
      <c r="O9" t="s">
        <v>405</v>
      </c>
      <c r="P9" t="s">
        <v>168</v>
      </c>
      <c r="Q9">
        <v>8</v>
      </c>
      <c r="Z9">
        <v>10249</v>
      </c>
      <c r="AA9" t="s">
        <v>347</v>
      </c>
      <c r="AB9">
        <v>6</v>
      </c>
      <c r="AC9" s="1">
        <v>41460</v>
      </c>
      <c r="AD9" s="1">
        <v>41502</v>
      </c>
      <c r="AE9" s="1">
        <v>41465</v>
      </c>
      <c r="AF9">
        <v>1</v>
      </c>
      <c r="AG9">
        <v>11.61</v>
      </c>
      <c r="AI9">
        <v>2</v>
      </c>
      <c r="AJ9" t="s">
        <v>430</v>
      </c>
      <c r="AK9" t="s">
        <v>431</v>
      </c>
      <c r="AL9">
        <v>19</v>
      </c>
      <c r="AM9">
        <v>0</v>
      </c>
      <c r="AN9">
        <v>1</v>
      </c>
      <c r="AQ9">
        <v>2</v>
      </c>
      <c r="AR9" t="s">
        <v>576</v>
      </c>
    </row>
    <row r="10" spans="1:44" x14ac:dyDescent="0.25">
      <c r="A10" s="5">
        <v>4</v>
      </c>
      <c r="B10" s="5" t="s">
        <v>9</v>
      </c>
      <c r="C10" s="5" t="s">
        <v>10</v>
      </c>
      <c r="E10" t="s">
        <v>55</v>
      </c>
      <c r="F10" t="s">
        <v>56</v>
      </c>
      <c r="G10" t="s">
        <v>57</v>
      </c>
      <c r="H10" t="s">
        <v>58</v>
      </c>
      <c r="I10" t="s">
        <v>59</v>
      </c>
      <c r="J10" t="s">
        <v>60</v>
      </c>
      <c r="L10">
        <v>3</v>
      </c>
      <c r="M10" t="s">
        <v>408</v>
      </c>
      <c r="N10" t="s">
        <v>28</v>
      </c>
      <c r="O10" t="s">
        <v>405</v>
      </c>
      <c r="P10" t="s">
        <v>168</v>
      </c>
      <c r="Q10">
        <v>8</v>
      </c>
      <c r="Z10">
        <v>10250</v>
      </c>
      <c r="AA10" t="s">
        <v>174</v>
      </c>
      <c r="AB10">
        <v>4</v>
      </c>
      <c r="AC10" s="1">
        <v>41463</v>
      </c>
      <c r="AD10" s="1">
        <v>41491</v>
      </c>
      <c r="AE10" s="1">
        <v>41467</v>
      </c>
      <c r="AF10">
        <v>2</v>
      </c>
      <c r="AG10">
        <v>65.83</v>
      </c>
      <c r="AI10">
        <v>3</v>
      </c>
      <c r="AJ10" t="s">
        <v>432</v>
      </c>
      <c r="AK10" t="s">
        <v>433</v>
      </c>
      <c r="AL10">
        <v>10</v>
      </c>
      <c r="AM10">
        <v>0</v>
      </c>
      <c r="AN10">
        <v>2</v>
      </c>
      <c r="AQ10">
        <v>3</v>
      </c>
      <c r="AR10" t="s">
        <v>577</v>
      </c>
    </row>
    <row r="11" spans="1:44" x14ac:dyDescent="0.25">
      <c r="A11" s="4">
        <v>5</v>
      </c>
      <c r="B11" s="4" t="s">
        <v>11</v>
      </c>
      <c r="C11" s="4" t="s">
        <v>12</v>
      </c>
      <c r="E11" t="s">
        <v>61</v>
      </c>
      <c r="F11" t="s">
        <v>62</v>
      </c>
      <c r="G11" t="s">
        <v>63</v>
      </c>
      <c r="H11" t="s">
        <v>34</v>
      </c>
      <c r="I11" t="s">
        <v>64</v>
      </c>
      <c r="J11" t="s">
        <v>65</v>
      </c>
      <c r="L11">
        <v>4</v>
      </c>
      <c r="M11" t="s">
        <v>409</v>
      </c>
      <c r="N11" t="s">
        <v>28</v>
      </c>
      <c r="O11" t="s">
        <v>405</v>
      </c>
      <c r="P11" t="s">
        <v>168</v>
      </c>
      <c r="Q11">
        <v>8</v>
      </c>
      <c r="Z11">
        <v>10251</v>
      </c>
      <c r="AA11" t="s">
        <v>365</v>
      </c>
      <c r="AB11">
        <v>3</v>
      </c>
      <c r="AC11" s="1">
        <v>41463</v>
      </c>
      <c r="AD11" s="1">
        <v>41491</v>
      </c>
      <c r="AE11" s="1">
        <v>41470</v>
      </c>
      <c r="AF11">
        <v>1</v>
      </c>
      <c r="AG11">
        <v>41.34</v>
      </c>
      <c r="AI11">
        <v>4</v>
      </c>
      <c r="AJ11" t="s">
        <v>434</v>
      </c>
      <c r="AK11" t="s">
        <v>435</v>
      </c>
      <c r="AL11">
        <v>22</v>
      </c>
      <c r="AM11">
        <v>0</v>
      </c>
      <c r="AN11">
        <v>2</v>
      </c>
    </row>
    <row r="12" spans="1:44" x14ac:dyDescent="0.25">
      <c r="A12" s="5">
        <v>6</v>
      </c>
      <c r="B12" s="5" t="s">
        <v>13</v>
      </c>
      <c r="C12" s="5" t="s">
        <v>14</v>
      </c>
      <c r="E12" t="s">
        <v>66</v>
      </c>
      <c r="F12" t="s">
        <v>67</v>
      </c>
      <c r="G12" t="s">
        <v>68</v>
      </c>
      <c r="H12" t="s">
        <v>34</v>
      </c>
      <c r="I12" t="s">
        <v>69</v>
      </c>
      <c r="J12" t="s">
        <v>60</v>
      </c>
      <c r="L12">
        <v>5</v>
      </c>
      <c r="M12" t="s">
        <v>410</v>
      </c>
      <c r="N12" t="s">
        <v>116</v>
      </c>
      <c r="O12" t="s">
        <v>43</v>
      </c>
      <c r="P12" t="s">
        <v>44</v>
      </c>
      <c r="Q12">
        <v>2</v>
      </c>
      <c r="Z12">
        <v>10252</v>
      </c>
      <c r="AA12" t="s">
        <v>336</v>
      </c>
      <c r="AB12">
        <v>4</v>
      </c>
      <c r="AC12" s="1">
        <v>41464</v>
      </c>
      <c r="AD12" s="1">
        <v>41492</v>
      </c>
      <c r="AE12" s="1">
        <v>41466</v>
      </c>
      <c r="AF12">
        <v>2</v>
      </c>
      <c r="AG12">
        <v>51.3</v>
      </c>
      <c r="AI12">
        <v>5</v>
      </c>
      <c r="AJ12" t="s">
        <v>436</v>
      </c>
      <c r="AK12" t="s">
        <v>437</v>
      </c>
      <c r="AL12">
        <v>21.35</v>
      </c>
      <c r="AM12">
        <v>1</v>
      </c>
      <c r="AN12">
        <v>2</v>
      </c>
    </row>
    <row r="13" spans="1:44" x14ac:dyDescent="0.25">
      <c r="A13" s="4">
        <v>7</v>
      </c>
      <c r="B13" s="4" t="s">
        <v>15</v>
      </c>
      <c r="C13" s="4" t="s">
        <v>16</v>
      </c>
      <c r="E13" t="s">
        <v>70</v>
      </c>
      <c r="F13" t="s">
        <v>71</v>
      </c>
      <c r="G13" t="s">
        <v>72</v>
      </c>
      <c r="H13" t="s">
        <v>73</v>
      </c>
      <c r="I13" t="s">
        <v>74</v>
      </c>
      <c r="J13" t="s">
        <v>75</v>
      </c>
      <c r="L13">
        <v>6</v>
      </c>
      <c r="M13" t="s">
        <v>411</v>
      </c>
      <c r="N13" t="s">
        <v>28</v>
      </c>
      <c r="O13" t="s">
        <v>43</v>
      </c>
      <c r="P13" t="s">
        <v>44</v>
      </c>
      <c r="Q13">
        <v>5</v>
      </c>
      <c r="T13" t="s">
        <v>580</v>
      </c>
      <c r="Z13">
        <v>10253</v>
      </c>
      <c r="AA13" t="s">
        <v>174</v>
      </c>
      <c r="AB13">
        <v>3</v>
      </c>
      <c r="AC13" s="1">
        <v>41465</v>
      </c>
      <c r="AD13" s="1">
        <v>41479</v>
      </c>
      <c r="AE13" s="1">
        <v>41471</v>
      </c>
      <c r="AF13">
        <v>2</v>
      </c>
      <c r="AG13">
        <v>58.17</v>
      </c>
      <c r="AI13">
        <v>6</v>
      </c>
      <c r="AJ13" t="s">
        <v>438</v>
      </c>
      <c r="AK13" t="s">
        <v>439</v>
      </c>
      <c r="AL13">
        <v>25</v>
      </c>
      <c r="AM13">
        <v>0</v>
      </c>
      <c r="AN13">
        <v>2</v>
      </c>
    </row>
    <row r="14" spans="1:44" x14ac:dyDescent="0.25">
      <c r="A14" s="5">
        <v>8</v>
      </c>
      <c r="B14" s="5" t="s">
        <v>17</v>
      </c>
      <c r="C14" s="5" t="s">
        <v>18</v>
      </c>
      <c r="E14" t="s">
        <v>76</v>
      </c>
      <c r="F14" t="s">
        <v>77</v>
      </c>
      <c r="G14" t="s">
        <v>78</v>
      </c>
      <c r="H14" t="s">
        <v>28</v>
      </c>
      <c r="I14" t="s">
        <v>43</v>
      </c>
      <c r="J14" t="s">
        <v>44</v>
      </c>
      <c r="L14">
        <v>7</v>
      </c>
      <c r="M14" t="s">
        <v>412</v>
      </c>
      <c r="N14" t="s">
        <v>28</v>
      </c>
      <c r="O14" t="s">
        <v>43</v>
      </c>
      <c r="P14" t="s">
        <v>44</v>
      </c>
      <c r="Q14">
        <v>5</v>
      </c>
      <c r="Z14">
        <v>10254</v>
      </c>
      <c r="AA14" t="s">
        <v>88</v>
      </c>
      <c r="AB14">
        <v>5</v>
      </c>
      <c r="AC14" s="1">
        <v>41466</v>
      </c>
      <c r="AD14" s="1">
        <v>41494</v>
      </c>
      <c r="AE14" s="1">
        <v>41478</v>
      </c>
      <c r="AF14">
        <v>2</v>
      </c>
      <c r="AG14">
        <v>22.98</v>
      </c>
      <c r="AI14">
        <v>7</v>
      </c>
      <c r="AJ14" t="s">
        <v>440</v>
      </c>
      <c r="AK14" t="s">
        <v>441</v>
      </c>
      <c r="AL14">
        <v>30</v>
      </c>
      <c r="AM14">
        <v>0</v>
      </c>
      <c r="AN14">
        <v>7</v>
      </c>
    </row>
    <row r="15" spans="1:44" x14ac:dyDescent="0.25">
      <c r="A15" s="13" t="s">
        <v>604</v>
      </c>
      <c r="B15" s="14"/>
      <c r="C15" s="15">
        <f>SUBTOTAL(103,Dataset!$C$7:$C$14)</f>
        <v>8</v>
      </c>
      <c r="E15" t="s">
        <v>79</v>
      </c>
      <c r="F15" t="s">
        <v>80</v>
      </c>
      <c r="G15" t="s">
        <v>81</v>
      </c>
      <c r="H15" t="s">
        <v>82</v>
      </c>
      <c r="I15" t="s">
        <v>83</v>
      </c>
      <c r="J15" t="s">
        <v>84</v>
      </c>
      <c r="L15">
        <v>8</v>
      </c>
      <c r="M15" t="s">
        <v>413</v>
      </c>
      <c r="N15" t="s">
        <v>116</v>
      </c>
      <c r="O15" t="s">
        <v>405</v>
      </c>
      <c r="P15" t="s">
        <v>168</v>
      </c>
      <c r="Q15">
        <v>2</v>
      </c>
      <c r="Z15">
        <v>10255</v>
      </c>
      <c r="AA15" t="s">
        <v>305</v>
      </c>
      <c r="AB15">
        <v>9</v>
      </c>
      <c r="AC15" s="1">
        <v>41467</v>
      </c>
      <c r="AD15" s="1">
        <v>41495</v>
      </c>
      <c r="AE15" s="1">
        <v>41470</v>
      </c>
      <c r="AF15">
        <v>3</v>
      </c>
      <c r="AG15">
        <v>148.33000000000001</v>
      </c>
      <c r="AI15">
        <v>8</v>
      </c>
      <c r="AJ15" t="s">
        <v>442</v>
      </c>
      <c r="AK15" t="s">
        <v>443</v>
      </c>
      <c r="AL15">
        <v>40</v>
      </c>
      <c r="AM15">
        <v>0</v>
      </c>
      <c r="AN15">
        <v>2</v>
      </c>
    </row>
    <row r="16" spans="1:44" x14ac:dyDescent="0.25">
      <c r="E16" t="s">
        <v>85</v>
      </c>
      <c r="F16" t="s">
        <v>86</v>
      </c>
      <c r="G16" t="s">
        <v>87</v>
      </c>
      <c r="H16" t="s">
        <v>58</v>
      </c>
      <c r="I16" t="s">
        <v>35</v>
      </c>
      <c r="J16" t="s">
        <v>36</v>
      </c>
      <c r="L16">
        <v>9</v>
      </c>
      <c r="M16" t="s">
        <v>414</v>
      </c>
      <c r="N16" t="s">
        <v>28</v>
      </c>
      <c r="O16" t="s">
        <v>43</v>
      </c>
      <c r="P16" t="s">
        <v>44</v>
      </c>
      <c r="Q16">
        <v>5</v>
      </c>
      <c r="Z16">
        <v>10256</v>
      </c>
      <c r="AA16" t="s">
        <v>382</v>
      </c>
      <c r="AB16">
        <v>3</v>
      </c>
      <c r="AC16" s="1">
        <v>41470</v>
      </c>
      <c r="AD16" s="1">
        <v>41498</v>
      </c>
      <c r="AE16" s="1">
        <v>41472</v>
      </c>
      <c r="AF16">
        <v>2</v>
      </c>
      <c r="AG16">
        <v>13.97</v>
      </c>
      <c r="AI16">
        <v>9</v>
      </c>
      <c r="AJ16" t="s">
        <v>444</v>
      </c>
      <c r="AK16" t="s">
        <v>445</v>
      </c>
      <c r="AL16">
        <v>97</v>
      </c>
      <c r="AM16">
        <v>1</v>
      </c>
      <c r="AN16">
        <v>6</v>
      </c>
    </row>
    <row r="17" spans="5:40" x14ac:dyDescent="0.25">
      <c r="E17" t="s">
        <v>88</v>
      </c>
      <c r="F17" t="s">
        <v>89</v>
      </c>
      <c r="G17" t="s">
        <v>90</v>
      </c>
      <c r="H17" t="s">
        <v>34</v>
      </c>
      <c r="I17" t="s">
        <v>91</v>
      </c>
      <c r="J17" t="s">
        <v>92</v>
      </c>
      <c r="S17" s="8" t="s">
        <v>415</v>
      </c>
      <c r="T17" s="8" t="s">
        <v>416</v>
      </c>
      <c r="U17" s="8" t="s">
        <v>417</v>
      </c>
      <c r="V17" s="8" t="s">
        <v>418</v>
      </c>
      <c r="W17" s="8" t="s">
        <v>419</v>
      </c>
      <c r="X17" s="8" t="s">
        <v>586</v>
      </c>
      <c r="Z17">
        <v>10257</v>
      </c>
      <c r="AA17" t="s">
        <v>178</v>
      </c>
      <c r="AB17">
        <v>4</v>
      </c>
      <c r="AC17" s="1">
        <v>41471</v>
      </c>
      <c r="AD17" s="1">
        <v>41499</v>
      </c>
      <c r="AE17" s="1">
        <v>41477</v>
      </c>
      <c r="AF17">
        <v>3</v>
      </c>
      <c r="AG17">
        <v>81.91</v>
      </c>
      <c r="AI17">
        <v>10</v>
      </c>
      <c r="AJ17" t="s">
        <v>446</v>
      </c>
      <c r="AK17" t="s">
        <v>447</v>
      </c>
      <c r="AL17">
        <v>31</v>
      </c>
      <c r="AM17">
        <v>0</v>
      </c>
      <c r="AN17">
        <v>8</v>
      </c>
    </row>
    <row r="18" spans="5:40" x14ac:dyDescent="0.25">
      <c r="E18" t="s">
        <v>93</v>
      </c>
      <c r="F18" t="s">
        <v>94</v>
      </c>
      <c r="G18" t="s">
        <v>95</v>
      </c>
      <c r="H18" t="s">
        <v>96</v>
      </c>
      <c r="I18" t="s">
        <v>97</v>
      </c>
      <c r="J18" t="s">
        <v>98</v>
      </c>
      <c r="S18" s="4">
        <v>10248</v>
      </c>
      <c r="T18" s="4">
        <v>11</v>
      </c>
      <c r="U18" s="4">
        <v>14</v>
      </c>
      <c r="V18" s="4">
        <v>12</v>
      </c>
      <c r="W18" s="4">
        <v>0</v>
      </c>
      <c r="X18" s="6">
        <v>168</v>
      </c>
      <c r="Z18">
        <v>10258</v>
      </c>
      <c r="AA18" t="s">
        <v>113</v>
      </c>
      <c r="AB18">
        <v>1</v>
      </c>
      <c r="AC18" s="1">
        <v>41472</v>
      </c>
      <c r="AD18" s="1">
        <v>41500</v>
      </c>
      <c r="AE18" s="1">
        <v>41478</v>
      </c>
      <c r="AF18">
        <v>1</v>
      </c>
      <c r="AG18">
        <v>140.51</v>
      </c>
      <c r="AI18">
        <v>11</v>
      </c>
      <c r="AJ18" t="s">
        <v>448</v>
      </c>
      <c r="AK18" t="s">
        <v>449</v>
      </c>
      <c r="AL18">
        <v>21</v>
      </c>
      <c r="AM18">
        <v>0</v>
      </c>
      <c r="AN18">
        <v>4</v>
      </c>
    </row>
    <row r="19" spans="5:40" x14ac:dyDescent="0.25">
      <c r="E19" t="s">
        <v>99</v>
      </c>
      <c r="F19" t="s">
        <v>100</v>
      </c>
      <c r="G19" t="s">
        <v>101</v>
      </c>
      <c r="H19" t="s">
        <v>28</v>
      </c>
      <c r="I19" t="s">
        <v>43</v>
      </c>
      <c r="J19" t="s">
        <v>44</v>
      </c>
      <c r="S19" s="5">
        <v>10248</v>
      </c>
      <c r="T19" s="5">
        <v>42</v>
      </c>
      <c r="U19" s="5">
        <v>9.8000000000000007</v>
      </c>
      <c r="V19" s="5">
        <v>10</v>
      </c>
      <c r="W19" s="5">
        <v>0</v>
      </c>
      <c r="X19" s="7">
        <v>98</v>
      </c>
      <c r="Z19">
        <v>10259</v>
      </c>
      <c r="AA19" t="s">
        <v>85</v>
      </c>
      <c r="AB19">
        <v>4</v>
      </c>
      <c r="AC19" s="1">
        <v>41473</v>
      </c>
      <c r="AD19" s="1">
        <v>41501</v>
      </c>
      <c r="AE19" s="1">
        <v>41480</v>
      </c>
      <c r="AF19">
        <v>3</v>
      </c>
      <c r="AG19">
        <v>3.25</v>
      </c>
      <c r="AI19">
        <v>12</v>
      </c>
      <c r="AJ19" t="s">
        <v>450</v>
      </c>
      <c r="AK19" t="s">
        <v>451</v>
      </c>
      <c r="AL19">
        <v>38</v>
      </c>
      <c r="AM19">
        <v>0</v>
      </c>
      <c r="AN19">
        <v>4</v>
      </c>
    </row>
    <row r="20" spans="5:40" x14ac:dyDescent="0.25">
      <c r="E20" t="s">
        <v>102</v>
      </c>
      <c r="F20" t="s">
        <v>103</v>
      </c>
      <c r="G20" t="s">
        <v>104</v>
      </c>
      <c r="H20" t="s">
        <v>48</v>
      </c>
      <c r="I20" t="s">
        <v>105</v>
      </c>
      <c r="J20" t="s">
        <v>30</v>
      </c>
      <c r="S20" s="4">
        <v>10248</v>
      </c>
      <c r="T20" s="4">
        <v>72</v>
      </c>
      <c r="U20" s="4">
        <v>34.799999999999997</v>
      </c>
      <c r="V20" s="4">
        <v>5</v>
      </c>
      <c r="W20" s="4">
        <v>0</v>
      </c>
      <c r="X20" s="6">
        <v>174</v>
      </c>
      <c r="Z20">
        <v>10260</v>
      </c>
      <c r="AA20" t="s">
        <v>262</v>
      </c>
      <c r="AB20">
        <v>4</v>
      </c>
      <c r="AC20" s="1">
        <v>41474</v>
      </c>
      <c r="AD20" s="1">
        <v>41502</v>
      </c>
      <c r="AE20" s="1">
        <v>41484</v>
      </c>
      <c r="AF20">
        <v>1</v>
      </c>
      <c r="AG20">
        <v>55.09</v>
      </c>
      <c r="AI20">
        <v>13</v>
      </c>
      <c r="AJ20" t="s">
        <v>452</v>
      </c>
      <c r="AK20" t="s">
        <v>453</v>
      </c>
      <c r="AL20">
        <v>6</v>
      </c>
      <c r="AM20">
        <v>0</v>
      </c>
      <c r="AN20">
        <v>8</v>
      </c>
    </row>
    <row r="21" spans="5:40" x14ac:dyDescent="0.25">
      <c r="E21" t="s">
        <v>106</v>
      </c>
      <c r="F21" t="s">
        <v>107</v>
      </c>
      <c r="G21" t="s">
        <v>108</v>
      </c>
      <c r="H21" t="s">
        <v>34</v>
      </c>
      <c r="I21" t="s">
        <v>109</v>
      </c>
      <c r="J21" t="s">
        <v>60</v>
      </c>
      <c r="S21" s="5">
        <v>10249</v>
      </c>
      <c r="T21" s="5">
        <v>14</v>
      </c>
      <c r="U21" s="5">
        <v>18.600000000000001</v>
      </c>
      <c r="V21" s="5">
        <v>9</v>
      </c>
      <c r="W21" s="5">
        <v>0</v>
      </c>
      <c r="X21" s="7">
        <v>167.4</v>
      </c>
      <c r="Z21">
        <v>10261</v>
      </c>
      <c r="AA21" t="s">
        <v>280</v>
      </c>
      <c r="AB21">
        <v>4</v>
      </c>
      <c r="AC21" s="1">
        <v>41474</v>
      </c>
      <c r="AD21" s="1">
        <v>41502</v>
      </c>
      <c r="AE21" s="1">
        <v>41485</v>
      </c>
      <c r="AF21">
        <v>2</v>
      </c>
      <c r="AG21">
        <v>3.05</v>
      </c>
      <c r="AI21">
        <v>14</v>
      </c>
      <c r="AJ21" t="s">
        <v>454</v>
      </c>
      <c r="AK21" t="s">
        <v>455</v>
      </c>
      <c r="AL21">
        <v>23.25</v>
      </c>
      <c r="AM21">
        <v>0</v>
      </c>
      <c r="AN21">
        <v>7</v>
      </c>
    </row>
    <row r="22" spans="5:40" x14ac:dyDescent="0.25">
      <c r="E22" t="s">
        <v>110</v>
      </c>
      <c r="F22" t="s">
        <v>111</v>
      </c>
      <c r="G22" t="s">
        <v>112</v>
      </c>
      <c r="H22" t="s">
        <v>82</v>
      </c>
      <c r="I22" t="s">
        <v>43</v>
      </c>
      <c r="J22" t="s">
        <v>44</v>
      </c>
      <c r="S22" s="4">
        <v>10249</v>
      </c>
      <c r="T22" s="4">
        <v>51</v>
      </c>
      <c r="U22" s="4">
        <v>42.4</v>
      </c>
      <c r="V22" s="4">
        <v>40</v>
      </c>
      <c r="W22" s="4">
        <v>0</v>
      </c>
      <c r="X22" s="6">
        <v>1696</v>
      </c>
      <c r="Z22">
        <v>10262</v>
      </c>
      <c r="AA22" t="s">
        <v>293</v>
      </c>
      <c r="AB22">
        <v>8</v>
      </c>
      <c r="AC22" s="1">
        <v>41477</v>
      </c>
      <c r="AD22" s="1">
        <v>41505</v>
      </c>
      <c r="AE22" s="1">
        <v>41480</v>
      </c>
      <c r="AF22">
        <v>3</v>
      </c>
      <c r="AG22">
        <v>48.29</v>
      </c>
      <c r="AI22">
        <v>15</v>
      </c>
      <c r="AJ22" t="s">
        <v>456</v>
      </c>
      <c r="AK22" t="s">
        <v>457</v>
      </c>
      <c r="AL22">
        <v>15.5</v>
      </c>
      <c r="AM22">
        <v>0</v>
      </c>
      <c r="AN22">
        <v>2</v>
      </c>
    </row>
    <row r="23" spans="5:40" x14ac:dyDescent="0.25">
      <c r="E23" t="s">
        <v>113</v>
      </c>
      <c r="F23" t="s">
        <v>114</v>
      </c>
      <c r="G23" t="s">
        <v>115</v>
      </c>
      <c r="H23" t="s">
        <v>116</v>
      </c>
      <c r="I23" t="s">
        <v>117</v>
      </c>
      <c r="J23" t="s">
        <v>118</v>
      </c>
      <c r="S23" s="5">
        <v>10250</v>
      </c>
      <c r="T23" s="5">
        <v>41</v>
      </c>
      <c r="U23" s="5">
        <v>7.7</v>
      </c>
      <c r="V23" s="5">
        <v>10</v>
      </c>
      <c r="W23" s="5">
        <v>0</v>
      </c>
      <c r="X23" s="7">
        <v>77</v>
      </c>
      <c r="Z23">
        <v>10263</v>
      </c>
      <c r="AA23" t="s">
        <v>113</v>
      </c>
      <c r="AB23">
        <v>9</v>
      </c>
      <c r="AC23" s="1">
        <v>41478</v>
      </c>
      <c r="AD23" s="1">
        <v>41506</v>
      </c>
      <c r="AE23" s="1">
        <v>41486</v>
      </c>
      <c r="AF23">
        <v>3</v>
      </c>
      <c r="AG23">
        <v>146.06</v>
      </c>
      <c r="AI23">
        <v>16</v>
      </c>
      <c r="AJ23" t="s">
        <v>458</v>
      </c>
      <c r="AK23" t="s">
        <v>459</v>
      </c>
      <c r="AL23">
        <v>17.45</v>
      </c>
      <c r="AM23">
        <v>0</v>
      </c>
      <c r="AN23">
        <v>3</v>
      </c>
    </row>
    <row r="24" spans="5:40" x14ac:dyDescent="0.25">
      <c r="E24" t="s">
        <v>119</v>
      </c>
      <c r="F24" t="s">
        <v>120</v>
      </c>
      <c r="G24" t="s">
        <v>121</v>
      </c>
      <c r="H24" t="s">
        <v>122</v>
      </c>
      <c r="I24" t="s">
        <v>97</v>
      </c>
      <c r="J24" t="s">
        <v>98</v>
      </c>
      <c r="S24" s="4">
        <v>10250</v>
      </c>
      <c r="T24" s="4">
        <v>51</v>
      </c>
      <c r="U24" s="4">
        <v>42.4</v>
      </c>
      <c r="V24" s="4">
        <v>35</v>
      </c>
      <c r="W24" s="4">
        <v>0.15</v>
      </c>
      <c r="X24" s="6">
        <v>1483.85</v>
      </c>
      <c r="Z24">
        <v>10264</v>
      </c>
      <c r="AA24" t="s">
        <v>131</v>
      </c>
      <c r="AB24">
        <v>6</v>
      </c>
      <c r="AC24" s="1">
        <v>41479</v>
      </c>
      <c r="AD24" s="1">
        <v>41507</v>
      </c>
      <c r="AE24" s="1">
        <v>41509</v>
      </c>
      <c r="AF24">
        <v>3</v>
      </c>
      <c r="AG24">
        <v>3.67</v>
      </c>
      <c r="AI24">
        <v>17</v>
      </c>
      <c r="AJ24" t="s">
        <v>460</v>
      </c>
      <c r="AK24" t="s">
        <v>461</v>
      </c>
      <c r="AL24">
        <v>39</v>
      </c>
      <c r="AM24">
        <v>1</v>
      </c>
      <c r="AN24">
        <v>6</v>
      </c>
    </row>
    <row r="25" spans="5:40" x14ac:dyDescent="0.25">
      <c r="E25" t="s">
        <v>123</v>
      </c>
      <c r="F25" t="s">
        <v>124</v>
      </c>
      <c r="G25" t="s">
        <v>125</v>
      </c>
      <c r="H25" t="s">
        <v>73</v>
      </c>
      <c r="I25" t="s">
        <v>64</v>
      </c>
      <c r="J25" t="s">
        <v>65</v>
      </c>
      <c r="S25" s="5">
        <v>10250</v>
      </c>
      <c r="T25" s="5">
        <v>65</v>
      </c>
      <c r="U25" s="5">
        <v>16.8</v>
      </c>
      <c r="V25" s="5">
        <v>15</v>
      </c>
      <c r="W25" s="5">
        <v>0.15</v>
      </c>
      <c r="X25" s="7">
        <v>251.85</v>
      </c>
      <c r="Z25">
        <v>10265</v>
      </c>
      <c r="AA25" t="s">
        <v>55</v>
      </c>
      <c r="AB25">
        <v>2</v>
      </c>
      <c r="AC25" s="1">
        <v>41480</v>
      </c>
      <c r="AD25" s="1">
        <v>41508</v>
      </c>
      <c r="AE25" s="1">
        <v>41498</v>
      </c>
      <c r="AF25">
        <v>1</v>
      </c>
      <c r="AG25">
        <v>55.28</v>
      </c>
      <c r="AI25">
        <v>18</v>
      </c>
      <c r="AJ25" t="s">
        <v>462</v>
      </c>
      <c r="AK25" t="s">
        <v>463</v>
      </c>
      <c r="AL25">
        <v>62.5</v>
      </c>
      <c r="AM25">
        <v>0</v>
      </c>
      <c r="AN25">
        <v>8</v>
      </c>
    </row>
    <row r="26" spans="5:40" x14ac:dyDescent="0.25">
      <c r="E26" t="s">
        <v>126</v>
      </c>
      <c r="F26" t="s">
        <v>127</v>
      </c>
      <c r="G26" t="s">
        <v>128</v>
      </c>
      <c r="H26" t="s">
        <v>129</v>
      </c>
      <c r="I26" t="s">
        <v>130</v>
      </c>
      <c r="J26" t="s">
        <v>60</v>
      </c>
      <c r="S26" s="4">
        <v>10251</v>
      </c>
      <c r="T26" s="4">
        <v>22</v>
      </c>
      <c r="U26" s="4">
        <v>16.8</v>
      </c>
      <c r="V26" s="4">
        <v>6</v>
      </c>
      <c r="W26" s="4">
        <v>0.05</v>
      </c>
      <c r="X26" s="6">
        <v>100.75000000000001</v>
      </c>
      <c r="Z26">
        <v>10266</v>
      </c>
      <c r="AA26" t="s">
        <v>377</v>
      </c>
      <c r="AB26">
        <v>3</v>
      </c>
      <c r="AC26" s="1">
        <v>41481</v>
      </c>
      <c r="AD26" s="1">
        <v>41523</v>
      </c>
      <c r="AE26" s="1">
        <v>41486</v>
      </c>
      <c r="AF26">
        <v>3</v>
      </c>
      <c r="AG26">
        <v>25.73</v>
      </c>
      <c r="AI26">
        <v>19</v>
      </c>
      <c r="AJ26" t="s">
        <v>464</v>
      </c>
      <c r="AK26" t="s">
        <v>465</v>
      </c>
      <c r="AL26">
        <v>9.1999999999999993</v>
      </c>
      <c r="AM26">
        <v>0</v>
      </c>
      <c r="AN26">
        <v>3</v>
      </c>
    </row>
    <row r="27" spans="5:40" x14ac:dyDescent="0.25">
      <c r="E27" t="s">
        <v>131</v>
      </c>
      <c r="F27" t="s">
        <v>132</v>
      </c>
      <c r="G27" t="s">
        <v>133</v>
      </c>
      <c r="H27" t="s">
        <v>34</v>
      </c>
      <c r="I27" t="s">
        <v>134</v>
      </c>
      <c r="J27" t="s">
        <v>50</v>
      </c>
      <c r="S27" s="5">
        <v>10251</v>
      </c>
      <c r="T27" s="5">
        <v>57</v>
      </c>
      <c r="U27" s="5">
        <v>15.6</v>
      </c>
      <c r="V27" s="5">
        <v>15</v>
      </c>
      <c r="W27" s="5">
        <v>0.05</v>
      </c>
      <c r="X27" s="7">
        <v>233.95</v>
      </c>
      <c r="Z27">
        <v>10267</v>
      </c>
      <c r="AA27" t="s">
        <v>135</v>
      </c>
      <c r="AB27">
        <v>4</v>
      </c>
      <c r="AC27" s="1">
        <v>41484</v>
      </c>
      <c r="AD27" s="1">
        <v>41512</v>
      </c>
      <c r="AE27" s="1">
        <v>41492</v>
      </c>
      <c r="AF27">
        <v>1</v>
      </c>
      <c r="AG27">
        <v>208.58</v>
      </c>
      <c r="AI27">
        <v>20</v>
      </c>
      <c r="AJ27" t="s">
        <v>466</v>
      </c>
      <c r="AK27" t="s">
        <v>467</v>
      </c>
      <c r="AL27">
        <v>81</v>
      </c>
      <c r="AM27">
        <v>0</v>
      </c>
      <c r="AN27">
        <v>3</v>
      </c>
    </row>
    <row r="28" spans="5:40" x14ac:dyDescent="0.25">
      <c r="E28" t="s">
        <v>135</v>
      </c>
      <c r="F28" t="s">
        <v>136</v>
      </c>
      <c r="G28" t="s">
        <v>137</v>
      </c>
      <c r="H28" t="s">
        <v>58</v>
      </c>
      <c r="I28" t="s">
        <v>138</v>
      </c>
      <c r="J28" t="s">
        <v>30</v>
      </c>
      <c r="S28" s="4">
        <v>10251</v>
      </c>
      <c r="T28" s="4">
        <v>65</v>
      </c>
      <c r="U28" s="4">
        <v>16.8</v>
      </c>
      <c r="V28" s="4">
        <v>20</v>
      </c>
      <c r="W28" s="4">
        <v>0</v>
      </c>
      <c r="X28" s="6">
        <v>336</v>
      </c>
      <c r="Z28">
        <v>10268</v>
      </c>
      <c r="AA28" t="s">
        <v>169</v>
      </c>
      <c r="AB28">
        <v>8</v>
      </c>
      <c r="AC28" s="1">
        <v>41485</v>
      </c>
      <c r="AD28" s="1">
        <v>41513</v>
      </c>
      <c r="AE28" s="1">
        <v>41488</v>
      </c>
      <c r="AF28">
        <v>3</v>
      </c>
      <c r="AG28">
        <v>66.290000000000006</v>
      </c>
      <c r="AI28">
        <v>21</v>
      </c>
      <c r="AJ28" t="s">
        <v>468</v>
      </c>
      <c r="AK28" t="s">
        <v>469</v>
      </c>
      <c r="AL28">
        <v>10</v>
      </c>
      <c r="AM28">
        <v>0</v>
      </c>
      <c r="AN28">
        <v>3</v>
      </c>
    </row>
    <row r="29" spans="5:40" x14ac:dyDescent="0.25">
      <c r="E29" t="s">
        <v>139</v>
      </c>
      <c r="F29" t="s">
        <v>140</v>
      </c>
      <c r="G29" t="s">
        <v>141</v>
      </c>
      <c r="H29" t="s">
        <v>58</v>
      </c>
      <c r="I29" t="s">
        <v>109</v>
      </c>
      <c r="J29" t="s">
        <v>60</v>
      </c>
      <c r="S29" s="5">
        <v>10252</v>
      </c>
      <c r="T29" s="5">
        <v>20</v>
      </c>
      <c r="U29" s="5">
        <v>64.8</v>
      </c>
      <c r="V29" s="5">
        <v>40</v>
      </c>
      <c r="W29" s="5">
        <v>0.05</v>
      </c>
      <c r="X29" s="7">
        <v>2591.9499999999998</v>
      </c>
      <c r="Z29">
        <v>10269</v>
      </c>
      <c r="AA29" t="s">
        <v>386</v>
      </c>
      <c r="AB29">
        <v>5</v>
      </c>
      <c r="AC29" s="1">
        <v>41486</v>
      </c>
      <c r="AD29" s="1">
        <v>41500</v>
      </c>
      <c r="AE29" s="1">
        <v>41495</v>
      </c>
      <c r="AF29">
        <v>1</v>
      </c>
      <c r="AG29">
        <v>4.5599999999999996</v>
      </c>
      <c r="AI29">
        <v>22</v>
      </c>
      <c r="AJ29" t="s">
        <v>470</v>
      </c>
      <c r="AK29" t="s">
        <v>471</v>
      </c>
      <c r="AL29">
        <v>21</v>
      </c>
      <c r="AM29">
        <v>0</v>
      </c>
      <c r="AN29">
        <v>5</v>
      </c>
    </row>
    <row r="30" spans="5:40" x14ac:dyDescent="0.25">
      <c r="E30" t="s">
        <v>142</v>
      </c>
      <c r="F30" t="s">
        <v>143</v>
      </c>
      <c r="G30" t="s">
        <v>144</v>
      </c>
      <c r="H30" t="s">
        <v>28</v>
      </c>
      <c r="I30" t="s">
        <v>145</v>
      </c>
      <c r="J30" t="s">
        <v>146</v>
      </c>
      <c r="S30" s="4">
        <v>10252</v>
      </c>
      <c r="T30" s="4">
        <v>33</v>
      </c>
      <c r="U30" s="4">
        <v>2</v>
      </c>
      <c r="V30" s="4">
        <v>25</v>
      </c>
      <c r="W30" s="4">
        <v>0.05</v>
      </c>
      <c r="X30" s="6">
        <v>49.95</v>
      </c>
      <c r="Z30">
        <v>10270</v>
      </c>
      <c r="AA30" t="s">
        <v>377</v>
      </c>
      <c r="AB30">
        <v>1</v>
      </c>
      <c r="AC30" s="1">
        <v>41487</v>
      </c>
      <c r="AD30" s="1">
        <v>41515</v>
      </c>
      <c r="AE30" s="1">
        <v>41488</v>
      </c>
      <c r="AF30">
        <v>1</v>
      </c>
      <c r="AG30">
        <v>136.54</v>
      </c>
      <c r="AI30">
        <v>23</v>
      </c>
      <c r="AJ30" t="s">
        <v>472</v>
      </c>
      <c r="AK30" t="s">
        <v>473</v>
      </c>
      <c r="AL30">
        <v>9</v>
      </c>
      <c r="AM30">
        <v>0</v>
      </c>
      <c r="AN30">
        <v>5</v>
      </c>
    </row>
    <row r="31" spans="5:40" x14ac:dyDescent="0.25">
      <c r="E31" t="s">
        <v>147</v>
      </c>
      <c r="F31" t="s">
        <v>148</v>
      </c>
      <c r="G31" t="s">
        <v>149</v>
      </c>
      <c r="H31" t="s">
        <v>116</v>
      </c>
      <c r="I31" t="s">
        <v>150</v>
      </c>
      <c r="J31" t="s">
        <v>151</v>
      </c>
      <c r="S31" s="5">
        <v>10252</v>
      </c>
      <c r="T31" s="5">
        <v>60</v>
      </c>
      <c r="U31" s="5">
        <v>27.2</v>
      </c>
      <c r="V31" s="5">
        <v>40</v>
      </c>
      <c r="W31" s="5">
        <v>0</v>
      </c>
      <c r="X31" s="7">
        <v>1088</v>
      </c>
      <c r="Z31">
        <v>10271</v>
      </c>
      <c r="AA31" t="s">
        <v>332</v>
      </c>
      <c r="AB31">
        <v>6</v>
      </c>
      <c r="AC31" s="1">
        <v>41487</v>
      </c>
      <c r="AD31" s="1">
        <v>41515</v>
      </c>
      <c r="AE31" s="1">
        <v>41516</v>
      </c>
      <c r="AF31">
        <v>2</v>
      </c>
      <c r="AG31">
        <v>4.54</v>
      </c>
      <c r="AI31">
        <v>24</v>
      </c>
      <c r="AJ31" t="s">
        <v>474</v>
      </c>
      <c r="AK31" t="s">
        <v>475</v>
      </c>
      <c r="AL31">
        <v>4.5</v>
      </c>
      <c r="AM31">
        <v>1</v>
      </c>
      <c r="AN31">
        <v>1</v>
      </c>
    </row>
    <row r="32" spans="5:40" x14ac:dyDescent="0.25">
      <c r="E32" t="s">
        <v>152</v>
      </c>
      <c r="F32" t="s">
        <v>153</v>
      </c>
      <c r="G32" t="s">
        <v>154</v>
      </c>
      <c r="H32" t="s">
        <v>58</v>
      </c>
      <c r="I32" t="s">
        <v>155</v>
      </c>
      <c r="J32" t="s">
        <v>65</v>
      </c>
      <c r="S32" s="4">
        <v>10253</v>
      </c>
      <c r="T32" s="4">
        <v>31</v>
      </c>
      <c r="U32" s="4">
        <v>10</v>
      </c>
      <c r="V32" s="4">
        <v>20</v>
      </c>
      <c r="W32" s="4">
        <v>0</v>
      </c>
      <c r="X32" s="6">
        <v>200</v>
      </c>
      <c r="Z32">
        <v>10272</v>
      </c>
      <c r="AA32" t="s">
        <v>293</v>
      </c>
      <c r="AB32">
        <v>6</v>
      </c>
      <c r="AC32" s="1">
        <v>41488</v>
      </c>
      <c r="AD32" s="1">
        <v>41516</v>
      </c>
      <c r="AE32" s="1">
        <v>41492</v>
      </c>
      <c r="AF32">
        <v>2</v>
      </c>
      <c r="AG32">
        <v>98.03</v>
      </c>
      <c r="AI32">
        <v>25</v>
      </c>
      <c r="AJ32" t="s">
        <v>476</v>
      </c>
      <c r="AK32" t="s">
        <v>477</v>
      </c>
      <c r="AL32">
        <v>14</v>
      </c>
      <c r="AM32">
        <v>0</v>
      </c>
      <c r="AN32">
        <v>3</v>
      </c>
    </row>
    <row r="33" spans="5:40" x14ac:dyDescent="0.25">
      <c r="E33" t="s">
        <v>156</v>
      </c>
      <c r="F33" t="s">
        <v>157</v>
      </c>
      <c r="G33" t="s">
        <v>158</v>
      </c>
      <c r="H33" t="s">
        <v>116</v>
      </c>
      <c r="I33" t="s">
        <v>159</v>
      </c>
      <c r="J33" t="s">
        <v>65</v>
      </c>
      <c r="S33" s="5">
        <v>10253</v>
      </c>
      <c r="T33" s="5">
        <v>39</v>
      </c>
      <c r="U33" s="5">
        <v>14.4</v>
      </c>
      <c r="V33" s="5">
        <v>42</v>
      </c>
      <c r="W33" s="5">
        <v>0</v>
      </c>
      <c r="X33" s="7">
        <v>604.80000000000007</v>
      </c>
      <c r="Z33">
        <v>10273</v>
      </c>
      <c r="AA33" t="s">
        <v>286</v>
      </c>
      <c r="AB33">
        <v>3</v>
      </c>
      <c r="AC33" s="1">
        <v>41491</v>
      </c>
      <c r="AD33" s="1">
        <v>41519</v>
      </c>
      <c r="AE33" s="1">
        <v>41498</v>
      </c>
      <c r="AF33">
        <v>3</v>
      </c>
      <c r="AG33">
        <v>76.069999999999993</v>
      </c>
      <c r="AI33">
        <v>26</v>
      </c>
      <c r="AJ33" t="s">
        <v>478</v>
      </c>
      <c r="AK33" t="s">
        <v>479</v>
      </c>
      <c r="AL33">
        <v>31.23</v>
      </c>
      <c r="AM33">
        <v>0</v>
      </c>
      <c r="AN33">
        <v>3</v>
      </c>
    </row>
    <row r="34" spans="5:40" x14ac:dyDescent="0.25">
      <c r="E34" t="s">
        <v>160</v>
      </c>
      <c r="F34" t="s">
        <v>161</v>
      </c>
      <c r="G34" t="s">
        <v>162</v>
      </c>
      <c r="H34" t="s">
        <v>96</v>
      </c>
      <c r="I34" t="s">
        <v>163</v>
      </c>
      <c r="J34" t="s">
        <v>98</v>
      </c>
      <c r="S34" s="4">
        <v>10253</v>
      </c>
      <c r="T34" s="4">
        <v>49</v>
      </c>
      <c r="U34" s="4">
        <v>16</v>
      </c>
      <c r="V34" s="4">
        <v>40</v>
      </c>
      <c r="W34" s="4">
        <v>0</v>
      </c>
      <c r="X34" s="6">
        <v>640</v>
      </c>
      <c r="Z34">
        <v>10274</v>
      </c>
      <c r="AA34" t="s">
        <v>369</v>
      </c>
      <c r="AB34">
        <v>6</v>
      </c>
      <c r="AC34" s="1">
        <v>41492</v>
      </c>
      <c r="AD34" s="1">
        <v>41520</v>
      </c>
      <c r="AE34" s="1">
        <v>41502</v>
      </c>
      <c r="AF34">
        <v>1</v>
      </c>
      <c r="AG34">
        <v>6.01</v>
      </c>
      <c r="AI34">
        <v>27</v>
      </c>
      <c r="AJ34" t="s">
        <v>480</v>
      </c>
      <c r="AK34" t="s">
        <v>481</v>
      </c>
      <c r="AL34">
        <v>43.9</v>
      </c>
      <c r="AM34">
        <v>0</v>
      </c>
      <c r="AN34">
        <v>3</v>
      </c>
    </row>
    <row r="35" spans="5:40" x14ac:dyDescent="0.25">
      <c r="E35" t="s">
        <v>164</v>
      </c>
      <c r="F35" t="s">
        <v>165</v>
      </c>
      <c r="G35" t="s">
        <v>166</v>
      </c>
      <c r="H35" t="s">
        <v>58</v>
      </c>
      <c r="I35" t="s">
        <v>167</v>
      </c>
      <c r="J35" t="s">
        <v>168</v>
      </c>
      <c r="S35" s="5">
        <v>10254</v>
      </c>
      <c r="T35" s="5">
        <v>24</v>
      </c>
      <c r="U35" s="5">
        <v>3.6</v>
      </c>
      <c r="V35" s="5">
        <v>15</v>
      </c>
      <c r="W35" s="5">
        <v>0.15</v>
      </c>
      <c r="X35" s="7">
        <v>53.85</v>
      </c>
      <c r="Z35">
        <v>10275</v>
      </c>
      <c r="AA35" t="s">
        <v>235</v>
      </c>
      <c r="AB35">
        <v>1</v>
      </c>
      <c r="AC35" s="1">
        <v>41493</v>
      </c>
      <c r="AD35" s="1">
        <v>41521</v>
      </c>
      <c r="AE35" s="1">
        <v>41495</v>
      </c>
      <c r="AF35">
        <v>1</v>
      </c>
      <c r="AG35">
        <v>26.93</v>
      </c>
      <c r="AI35">
        <v>28</v>
      </c>
      <c r="AJ35" t="s">
        <v>482</v>
      </c>
      <c r="AK35" t="s">
        <v>483</v>
      </c>
      <c r="AL35">
        <v>45.6</v>
      </c>
      <c r="AM35">
        <v>1</v>
      </c>
      <c r="AN35">
        <v>7</v>
      </c>
    </row>
    <row r="36" spans="5:40" x14ac:dyDescent="0.25">
      <c r="E36" t="s">
        <v>169</v>
      </c>
      <c r="F36" t="s">
        <v>170</v>
      </c>
      <c r="G36" t="s">
        <v>171</v>
      </c>
      <c r="H36" t="s">
        <v>34</v>
      </c>
      <c r="I36" t="s">
        <v>172</v>
      </c>
      <c r="J36" t="s">
        <v>173</v>
      </c>
      <c r="S36" s="4">
        <v>10254</v>
      </c>
      <c r="T36" s="4">
        <v>55</v>
      </c>
      <c r="U36" s="4">
        <v>19.2</v>
      </c>
      <c r="V36" s="4">
        <v>21</v>
      </c>
      <c r="W36" s="4">
        <v>0.15</v>
      </c>
      <c r="X36" s="6">
        <v>403.05</v>
      </c>
      <c r="Z36">
        <v>10276</v>
      </c>
      <c r="AA36" t="s">
        <v>351</v>
      </c>
      <c r="AB36">
        <v>8</v>
      </c>
      <c r="AC36" s="1">
        <v>41494</v>
      </c>
      <c r="AD36" s="1">
        <v>41508</v>
      </c>
      <c r="AE36" s="1">
        <v>41500</v>
      </c>
      <c r="AF36">
        <v>3</v>
      </c>
      <c r="AG36">
        <v>13.84</v>
      </c>
      <c r="AI36">
        <v>29</v>
      </c>
      <c r="AJ36" t="s">
        <v>484</v>
      </c>
      <c r="AK36" t="s">
        <v>485</v>
      </c>
      <c r="AL36">
        <v>123.79</v>
      </c>
      <c r="AM36">
        <v>1</v>
      </c>
      <c r="AN36">
        <v>6</v>
      </c>
    </row>
    <row r="37" spans="5:40" x14ac:dyDescent="0.25">
      <c r="E37" t="s">
        <v>174</v>
      </c>
      <c r="F37" t="s">
        <v>175</v>
      </c>
      <c r="G37" t="s">
        <v>176</v>
      </c>
      <c r="H37" t="s">
        <v>73</v>
      </c>
      <c r="I37" t="s">
        <v>177</v>
      </c>
      <c r="J37" t="s">
        <v>98</v>
      </c>
      <c r="S37" s="5">
        <v>10254</v>
      </c>
      <c r="T37" s="5">
        <v>74</v>
      </c>
      <c r="U37" s="5">
        <v>8</v>
      </c>
      <c r="V37" s="5">
        <v>21</v>
      </c>
      <c r="W37" s="5">
        <v>0</v>
      </c>
      <c r="X37" s="7">
        <v>168</v>
      </c>
      <c r="Z37">
        <v>10277</v>
      </c>
      <c r="AA37" t="s">
        <v>248</v>
      </c>
      <c r="AB37">
        <v>2</v>
      </c>
      <c r="AC37" s="1">
        <v>41495</v>
      </c>
      <c r="AD37" s="1">
        <v>41523</v>
      </c>
      <c r="AE37" s="1">
        <v>41499</v>
      </c>
      <c r="AF37">
        <v>3</v>
      </c>
      <c r="AG37">
        <v>125.77</v>
      </c>
      <c r="AI37">
        <v>30</v>
      </c>
      <c r="AJ37" t="s">
        <v>486</v>
      </c>
      <c r="AK37" t="s">
        <v>487</v>
      </c>
      <c r="AL37">
        <v>25.89</v>
      </c>
      <c r="AM37">
        <v>0</v>
      </c>
      <c r="AN37">
        <v>8</v>
      </c>
    </row>
    <row r="38" spans="5:40" x14ac:dyDescent="0.25">
      <c r="E38" t="s">
        <v>178</v>
      </c>
      <c r="F38" t="s">
        <v>179</v>
      </c>
      <c r="G38" t="s">
        <v>180</v>
      </c>
      <c r="H38" t="s">
        <v>28</v>
      </c>
      <c r="I38" t="s">
        <v>181</v>
      </c>
      <c r="J38" t="s">
        <v>173</v>
      </c>
      <c r="S38" s="4">
        <v>10255</v>
      </c>
      <c r="T38" s="4">
        <v>2</v>
      </c>
      <c r="U38" s="4">
        <v>15.2</v>
      </c>
      <c r="V38" s="4">
        <v>20</v>
      </c>
      <c r="W38" s="4">
        <v>0</v>
      </c>
      <c r="X38" s="6">
        <v>304</v>
      </c>
      <c r="Z38">
        <v>10278</v>
      </c>
      <c r="AA38" t="s">
        <v>45</v>
      </c>
      <c r="AB38">
        <v>8</v>
      </c>
      <c r="AC38" s="1">
        <v>41498</v>
      </c>
      <c r="AD38" s="1">
        <v>41526</v>
      </c>
      <c r="AE38" s="1">
        <v>41502</v>
      </c>
      <c r="AF38">
        <v>2</v>
      </c>
      <c r="AG38">
        <v>92.69</v>
      </c>
      <c r="AI38">
        <v>31</v>
      </c>
      <c r="AJ38" t="s">
        <v>488</v>
      </c>
      <c r="AK38" t="s">
        <v>489</v>
      </c>
      <c r="AL38">
        <v>12.5</v>
      </c>
      <c r="AM38">
        <v>0</v>
      </c>
      <c r="AN38">
        <v>4</v>
      </c>
    </row>
    <row r="39" spans="5:40" x14ac:dyDescent="0.25">
      <c r="E39" t="s">
        <v>182</v>
      </c>
      <c r="F39" t="s">
        <v>183</v>
      </c>
      <c r="G39" t="s">
        <v>184</v>
      </c>
      <c r="H39" t="s">
        <v>28</v>
      </c>
      <c r="I39" t="s">
        <v>185</v>
      </c>
      <c r="J39" t="s">
        <v>168</v>
      </c>
      <c r="S39" s="5">
        <v>10255</v>
      </c>
      <c r="T39" s="5">
        <v>16</v>
      </c>
      <c r="U39" s="5">
        <v>13.9</v>
      </c>
      <c r="V39" s="5">
        <v>35</v>
      </c>
      <c r="W39" s="5">
        <v>0</v>
      </c>
      <c r="X39" s="7">
        <v>486.5</v>
      </c>
      <c r="Z39">
        <v>10279</v>
      </c>
      <c r="AA39" t="s">
        <v>215</v>
      </c>
      <c r="AB39">
        <v>8</v>
      </c>
      <c r="AC39" s="1">
        <v>41499</v>
      </c>
      <c r="AD39" s="1">
        <v>41527</v>
      </c>
      <c r="AE39" s="1">
        <v>41502</v>
      </c>
      <c r="AF39">
        <v>2</v>
      </c>
      <c r="AG39">
        <v>25.83</v>
      </c>
      <c r="AI39">
        <v>32</v>
      </c>
      <c r="AJ39" t="s">
        <v>490</v>
      </c>
      <c r="AK39" t="s">
        <v>491</v>
      </c>
      <c r="AL39">
        <v>32</v>
      </c>
      <c r="AM39">
        <v>0</v>
      </c>
      <c r="AN39">
        <v>4</v>
      </c>
    </row>
    <row r="40" spans="5:40" x14ac:dyDescent="0.25">
      <c r="E40" t="s">
        <v>186</v>
      </c>
      <c r="F40" t="s">
        <v>187</v>
      </c>
      <c r="G40" t="s">
        <v>188</v>
      </c>
      <c r="H40" t="s">
        <v>96</v>
      </c>
      <c r="I40" t="s">
        <v>189</v>
      </c>
      <c r="J40" t="s">
        <v>190</v>
      </c>
      <c r="S40" s="4">
        <v>10255</v>
      </c>
      <c r="T40" s="4">
        <v>36</v>
      </c>
      <c r="U40" s="4">
        <v>15.2</v>
      </c>
      <c r="V40" s="4">
        <v>25</v>
      </c>
      <c r="W40" s="4">
        <v>0</v>
      </c>
      <c r="X40" s="6">
        <v>380</v>
      </c>
      <c r="Z40">
        <v>10280</v>
      </c>
      <c r="AA40" t="s">
        <v>45</v>
      </c>
      <c r="AB40">
        <v>2</v>
      </c>
      <c r="AC40" s="1">
        <v>41500</v>
      </c>
      <c r="AD40" s="1">
        <v>41528</v>
      </c>
      <c r="AE40" s="1">
        <v>41529</v>
      </c>
      <c r="AF40">
        <v>1</v>
      </c>
      <c r="AG40">
        <v>8.98</v>
      </c>
      <c r="AI40">
        <v>33</v>
      </c>
      <c r="AJ40" t="s">
        <v>492</v>
      </c>
      <c r="AK40" t="s">
        <v>493</v>
      </c>
      <c r="AL40">
        <v>2.5</v>
      </c>
      <c r="AM40">
        <v>0</v>
      </c>
      <c r="AN40">
        <v>4</v>
      </c>
    </row>
    <row r="41" spans="5:40" x14ac:dyDescent="0.25">
      <c r="E41" t="s">
        <v>191</v>
      </c>
      <c r="F41" t="s">
        <v>192</v>
      </c>
      <c r="G41" t="s">
        <v>193</v>
      </c>
      <c r="H41" t="s">
        <v>58</v>
      </c>
      <c r="I41" t="s">
        <v>194</v>
      </c>
      <c r="J41" t="s">
        <v>44</v>
      </c>
      <c r="S41" s="5">
        <v>10255</v>
      </c>
      <c r="T41" s="5">
        <v>59</v>
      </c>
      <c r="U41" s="5">
        <v>44</v>
      </c>
      <c r="V41" s="5">
        <v>30</v>
      </c>
      <c r="W41" s="5">
        <v>0</v>
      </c>
      <c r="X41" s="7">
        <v>1320</v>
      </c>
      <c r="Z41">
        <v>10281</v>
      </c>
      <c r="AA41" t="s">
        <v>309</v>
      </c>
      <c r="AB41">
        <v>4</v>
      </c>
      <c r="AC41" s="1">
        <v>41500</v>
      </c>
      <c r="AD41" s="1">
        <v>41514</v>
      </c>
      <c r="AE41" s="1">
        <v>41507</v>
      </c>
      <c r="AF41">
        <v>1</v>
      </c>
      <c r="AG41">
        <v>2.94</v>
      </c>
      <c r="AI41">
        <v>34</v>
      </c>
      <c r="AJ41" t="s">
        <v>494</v>
      </c>
      <c r="AK41" t="s">
        <v>431</v>
      </c>
      <c r="AL41">
        <v>14</v>
      </c>
      <c r="AM41">
        <v>0</v>
      </c>
      <c r="AN41">
        <v>1</v>
      </c>
    </row>
    <row r="42" spans="5:40" x14ac:dyDescent="0.25">
      <c r="E42" t="s">
        <v>195</v>
      </c>
      <c r="F42" t="s">
        <v>196</v>
      </c>
      <c r="G42" t="s">
        <v>197</v>
      </c>
      <c r="H42" t="s">
        <v>96</v>
      </c>
      <c r="I42" t="s">
        <v>198</v>
      </c>
      <c r="J42" t="s">
        <v>30</v>
      </c>
      <c r="S42" s="4">
        <v>10256</v>
      </c>
      <c r="T42" s="4">
        <v>53</v>
      </c>
      <c r="U42" s="4">
        <v>26.2</v>
      </c>
      <c r="V42" s="4">
        <v>15</v>
      </c>
      <c r="W42" s="4">
        <v>0</v>
      </c>
      <c r="X42" s="6">
        <v>393</v>
      </c>
      <c r="Z42">
        <v>10282</v>
      </c>
      <c r="AA42" t="s">
        <v>309</v>
      </c>
      <c r="AB42">
        <v>4</v>
      </c>
      <c r="AC42" s="1">
        <v>41501</v>
      </c>
      <c r="AD42" s="1">
        <v>41529</v>
      </c>
      <c r="AE42" s="1">
        <v>41507</v>
      </c>
      <c r="AF42">
        <v>1</v>
      </c>
      <c r="AG42">
        <v>12.69</v>
      </c>
      <c r="AI42">
        <v>35</v>
      </c>
      <c r="AJ42" t="s">
        <v>495</v>
      </c>
      <c r="AK42" t="s">
        <v>431</v>
      </c>
      <c r="AL42">
        <v>18</v>
      </c>
      <c r="AM42">
        <v>0</v>
      </c>
      <c r="AN42">
        <v>1</v>
      </c>
    </row>
    <row r="43" spans="5:40" x14ac:dyDescent="0.25">
      <c r="E43" t="s">
        <v>199</v>
      </c>
      <c r="F43" t="s">
        <v>200</v>
      </c>
      <c r="G43" t="s">
        <v>201</v>
      </c>
      <c r="H43" t="s">
        <v>28</v>
      </c>
      <c r="I43" t="s">
        <v>202</v>
      </c>
      <c r="J43" t="s">
        <v>60</v>
      </c>
      <c r="S43" s="5">
        <v>10256</v>
      </c>
      <c r="T43" s="5">
        <v>77</v>
      </c>
      <c r="U43" s="5">
        <v>10.4</v>
      </c>
      <c r="V43" s="5">
        <v>12</v>
      </c>
      <c r="W43" s="5">
        <v>0</v>
      </c>
      <c r="X43" s="7">
        <v>124.80000000000001</v>
      </c>
      <c r="Z43">
        <v>10283</v>
      </c>
      <c r="AA43" t="s">
        <v>223</v>
      </c>
      <c r="AB43">
        <v>3</v>
      </c>
      <c r="AC43" s="1">
        <v>41502</v>
      </c>
      <c r="AD43" s="1">
        <v>41530</v>
      </c>
      <c r="AE43" s="1">
        <v>41509</v>
      </c>
      <c r="AF43">
        <v>3</v>
      </c>
      <c r="AG43">
        <v>84.81</v>
      </c>
      <c r="AI43">
        <v>36</v>
      </c>
      <c r="AJ43" t="s">
        <v>496</v>
      </c>
      <c r="AK43" t="s">
        <v>497</v>
      </c>
      <c r="AL43">
        <v>19</v>
      </c>
      <c r="AM43">
        <v>0</v>
      </c>
      <c r="AN43">
        <v>8</v>
      </c>
    </row>
    <row r="44" spans="5:40" x14ac:dyDescent="0.25">
      <c r="E44" t="s">
        <v>203</v>
      </c>
      <c r="F44" t="s">
        <v>204</v>
      </c>
      <c r="G44" t="s">
        <v>205</v>
      </c>
      <c r="H44" t="s">
        <v>116</v>
      </c>
      <c r="I44" t="s">
        <v>206</v>
      </c>
      <c r="J44" t="s">
        <v>60</v>
      </c>
      <c r="S44" s="4">
        <v>10257</v>
      </c>
      <c r="T44" s="4">
        <v>27</v>
      </c>
      <c r="U44" s="4">
        <v>35.1</v>
      </c>
      <c r="V44" s="4">
        <v>25</v>
      </c>
      <c r="W44" s="4">
        <v>0</v>
      </c>
      <c r="X44" s="6">
        <v>877.5</v>
      </c>
      <c r="Z44">
        <v>10284</v>
      </c>
      <c r="AA44" t="s">
        <v>215</v>
      </c>
      <c r="AB44">
        <v>4</v>
      </c>
      <c r="AC44" s="1">
        <v>41505</v>
      </c>
      <c r="AD44" s="1">
        <v>41533</v>
      </c>
      <c r="AE44" s="1">
        <v>41513</v>
      </c>
      <c r="AF44">
        <v>1</v>
      </c>
      <c r="AG44">
        <v>76.56</v>
      </c>
      <c r="AI44">
        <v>37</v>
      </c>
      <c r="AJ44" t="s">
        <v>498</v>
      </c>
      <c r="AK44" t="s">
        <v>499</v>
      </c>
      <c r="AL44">
        <v>26</v>
      </c>
      <c r="AM44">
        <v>0</v>
      </c>
      <c r="AN44">
        <v>8</v>
      </c>
    </row>
    <row r="45" spans="5:40" x14ac:dyDescent="0.25">
      <c r="E45" t="s">
        <v>207</v>
      </c>
      <c r="F45" t="s">
        <v>208</v>
      </c>
      <c r="G45" t="s">
        <v>209</v>
      </c>
      <c r="H45" t="s">
        <v>122</v>
      </c>
      <c r="I45" t="s">
        <v>210</v>
      </c>
      <c r="J45" t="s">
        <v>75</v>
      </c>
      <c r="S45" s="5">
        <v>10257</v>
      </c>
      <c r="T45" s="5">
        <v>39</v>
      </c>
      <c r="U45" s="5">
        <v>14.4</v>
      </c>
      <c r="V45" s="5">
        <v>6</v>
      </c>
      <c r="W45" s="5">
        <v>0</v>
      </c>
      <c r="X45" s="7">
        <v>86.4</v>
      </c>
      <c r="Z45">
        <v>10285</v>
      </c>
      <c r="AA45" t="s">
        <v>286</v>
      </c>
      <c r="AB45">
        <v>1</v>
      </c>
      <c r="AC45" s="1">
        <v>41506</v>
      </c>
      <c r="AD45" s="1">
        <v>41534</v>
      </c>
      <c r="AE45" s="1">
        <v>41512</v>
      </c>
      <c r="AF45">
        <v>2</v>
      </c>
      <c r="AG45">
        <v>76.83</v>
      </c>
      <c r="AI45">
        <v>38</v>
      </c>
      <c r="AJ45" t="s">
        <v>500</v>
      </c>
      <c r="AK45" t="s">
        <v>501</v>
      </c>
      <c r="AL45">
        <v>263.5</v>
      </c>
      <c r="AM45">
        <v>0</v>
      </c>
      <c r="AN45">
        <v>1</v>
      </c>
    </row>
    <row r="46" spans="5:40" x14ac:dyDescent="0.25">
      <c r="E46" t="s">
        <v>211</v>
      </c>
      <c r="F46" t="s">
        <v>212</v>
      </c>
      <c r="G46" t="s">
        <v>213</v>
      </c>
      <c r="H46" t="s">
        <v>58</v>
      </c>
      <c r="I46" t="s">
        <v>214</v>
      </c>
      <c r="J46" t="s">
        <v>168</v>
      </c>
      <c r="S46" s="4">
        <v>10257</v>
      </c>
      <c r="T46" s="4">
        <v>77</v>
      </c>
      <c r="U46" s="4">
        <v>10.4</v>
      </c>
      <c r="V46" s="4">
        <v>15</v>
      </c>
      <c r="W46" s="4">
        <v>0</v>
      </c>
      <c r="X46" s="6">
        <v>156</v>
      </c>
      <c r="Z46">
        <v>10286</v>
      </c>
      <c r="AA46" t="s">
        <v>286</v>
      </c>
      <c r="AB46">
        <v>8</v>
      </c>
      <c r="AC46" s="1">
        <v>41507</v>
      </c>
      <c r="AD46" s="1">
        <v>41535</v>
      </c>
      <c r="AE46" s="1">
        <v>41516</v>
      </c>
      <c r="AF46">
        <v>3</v>
      </c>
      <c r="AG46">
        <v>229.24</v>
      </c>
      <c r="AI46">
        <v>39</v>
      </c>
      <c r="AJ46" t="s">
        <v>502</v>
      </c>
      <c r="AK46" t="s">
        <v>503</v>
      </c>
      <c r="AL46">
        <v>18</v>
      </c>
      <c r="AM46">
        <v>0</v>
      </c>
      <c r="AN46">
        <v>1</v>
      </c>
    </row>
    <row r="47" spans="5:40" x14ac:dyDescent="0.25">
      <c r="E47" t="s">
        <v>215</v>
      </c>
      <c r="F47" t="s">
        <v>216</v>
      </c>
      <c r="G47" t="s">
        <v>217</v>
      </c>
      <c r="H47" t="s">
        <v>28</v>
      </c>
      <c r="I47" t="s">
        <v>218</v>
      </c>
      <c r="J47" t="s">
        <v>30</v>
      </c>
      <c r="S47" s="5">
        <v>10258</v>
      </c>
      <c r="T47" s="5">
        <v>2</v>
      </c>
      <c r="U47" s="5">
        <v>15.2</v>
      </c>
      <c r="V47" s="5">
        <v>50</v>
      </c>
      <c r="W47" s="5">
        <v>0.2</v>
      </c>
      <c r="X47" s="7">
        <v>759.8</v>
      </c>
      <c r="Z47">
        <v>10287</v>
      </c>
      <c r="AA47" t="s">
        <v>302</v>
      </c>
      <c r="AB47">
        <v>8</v>
      </c>
      <c r="AC47" s="1">
        <v>41508</v>
      </c>
      <c r="AD47" s="1">
        <v>41536</v>
      </c>
      <c r="AE47" s="1">
        <v>41514</v>
      </c>
      <c r="AF47">
        <v>3</v>
      </c>
      <c r="AG47">
        <v>12.76</v>
      </c>
      <c r="AI47">
        <v>40</v>
      </c>
      <c r="AJ47" t="s">
        <v>504</v>
      </c>
      <c r="AK47" t="s">
        <v>505</v>
      </c>
      <c r="AL47">
        <v>18.399999999999999</v>
      </c>
      <c r="AM47">
        <v>0</v>
      </c>
      <c r="AN47">
        <v>8</v>
      </c>
    </row>
    <row r="48" spans="5:40" x14ac:dyDescent="0.25">
      <c r="E48" t="s">
        <v>219</v>
      </c>
      <c r="F48" t="s">
        <v>220</v>
      </c>
      <c r="G48" t="s">
        <v>221</v>
      </c>
      <c r="H48" t="s">
        <v>34</v>
      </c>
      <c r="I48" t="s">
        <v>222</v>
      </c>
      <c r="J48" t="s">
        <v>168</v>
      </c>
      <c r="S48" s="4">
        <v>10258</v>
      </c>
      <c r="T48" s="4">
        <v>5</v>
      </c>
      <c r="U48" s="4">
        <v>17</v>
      </c>
      <c r="V48" s="4">
        <v>65</v>
      </c>
      <c r="W48" s="4">
        <v>0.2</v>
      </c>
      <c r="X48" s="6">
        <v>1104.8</v>
      </c>
      <c r="Z48">
        <v>10288</v>
      </c>
      <c r="AA48" t="s">
        <v>298</v>
      </c>
      <c r="AB48">
        <v>4</v>
      </c>
      <c r="AC48" s="1">
        <v>41509</v>
      </c>
      <c r="AD48" s="1">
        <v>41537</v>
      </c>
      <c r="AE48" s="1">
        <v>41520</v>
      </c>
      <c r="AF48">
        <v>1</v>
      </c>
      <c r="AG48">
        <v>7.45</v>
      </c>
      <c r="AI48">
        <v>41</v>
      </c>
      <c r="AJ48" t="s">
        <v>506</v>
      </c>
      <c r="AK48" t="s">
        <v>507</v>
      </c>
      <c r="AL48">
        <v>9.65</v>
      </c>
      <c r="AM48">
        <v>0</v>
      </c>
      <c r="AN48">
        <v>8</v>
      </c>
    </row>
    <row r="49" spans="5:40" x14ac:dyDescent="0.25">
      <c r="E49" t="s">
        <v>223</v>
      </c>
      <c r="F49" t="s">
        <v>224</v>
      </c>
      <c r="G49" t="s">
        <v>225</v>
      </c>
      <c r="H49" t="s">
        <v>73</v>
      </c>
      <c r="I49" t="s">
        <v>226</v>
      </c>
      <c r="J49" t="s">
        <v>173</v>
      </c>
      <c r="S49" s="5">
        <v>10258</v>
      </c>
      <c r="T49" s="5">
        <v>32</v>
      </c>
      <c r="U49" s="5">
        <v>25.6</v>
      </c>
      <c r="V49" s="5">
        <v>6</v>
      </c>
      <c r="W49" s="5">
        <v>0.2</v>
      </c>
      <c r="X49" s="7">
        <v>153.40000000000003</v>
      </c>
      <c r="Z49">
        <v>10289</v>
      </c>
      <c r="AA49" t="s">
        <v>76</v>
      </c>
      <c r="AB49">
        <v>7</v>
      </c>
      <c r="AC49" s="1">
        <v>41512</v>
      </c>
      <c r="AD49" s="1">
        <v>41540</v>
      </c>
      <c r="AE49" s="1">
        <v>41514</v>
      </c>
      <c r="AF49">
        <v>3</v>
      </c>
      <c r="AG49">
        <v>22.77</v>
      </c>
      <c r="AI49">
        <v>42</v>
      </c>
      <c r="AJ49" t="s">
        <v>508</v>
      </c>
      <c r="AK49" t="s">
        <v>509</v>
      </c>
      <c r="AL49">
        <v>14</v>
      </c>
      <c r="AM49">
        <v>1</v>
      </c>
      <c r="AN49">
        <v>5</v>
      </c>
    </row>
    <row r="50" spans="5:40" x14ac:dyDescent="0.25">
      <c r="E50" t="s">
        <v>227</v>
      </c>
      <c r="F50" t="s">
        <v>228</v>
      </c>
      <c r="G50" t="s">
        <v>229</v>
      </c>
      <c r="H50" t="s">
        <v>34</v>
      </c>
      <c r="I50" t="s">
        <v>230</v>
      </c>
      <c r="J50" t="s">
        <v>173</v>
      </c>
      <c r="S50" s="4">
        <v>10259</v>
      </c>
      <c r="T50" s="4">
        <v>21</v>
      </c>
      <c r="U50" s="4">
        <v>8</v>
      </c>
      <c r="V50" s="4">
        <v>10</v>
      </c>
      <c r="W50" s="4">
        <v>0</v>
      </c>
      <c r="X50" s="6">
        <v>80</v>
      </c>
      <c r="Z50">
        <v>10290</v>
      </c>
      <c r="AA50" t="s">
        <v>93</v>
      </c>
      <c r="AB50">
        <v>8</v>
      </c>
      <c r="AC50" s="1">
        <v>41513</v>
      </c>
      <c r="AD50" s="1">
        <v>41541</v>
      </c>
      <c r="AE50" s="1">
        <v>41520</v>
      </c>
      <c r="AF50">
        <v>1</v>
      </c>
      <c r="AG50">
        <v>79.7</v>
      </c>
      <c r="AI50">
        <v>43</v>
      </c>
      <c r="AJ50" t="s">
        <v>510</v>
      </c>
      <c r="AK50" t="s">
        <v>511</v>
      </c>
      <c r="AL50">
        <v>46</v>
      </c>
      <c r="AM50">
        <v>0</v>
      </c>
      <c r="AN50">
        <v>1</v>
      </c>
    </row>
    <row r="51" spans="5:40" x14ac:dyDescent="0.25">
      <c r="E51" t="s">
        <v>231</v>
      </c>
      <c r="F51" t="s">
        <v>232</v>
      </c>
      <c r="G51" t="s">
        <v>233</v>
      </c>
      <c r="H51" t="s">
        <v>116</v>
      </c>
      <c r="I51" t="s">
        <v>234</v>
      </c>
      <c r="J51" t="s">
        <v>168</v>
      </c>
      <c r="S51" s="5">
        <v>10259</v>
      </c>
      <c r="T51" s="5">
        <v>37</v>
      </c>
      <c r="U51" s="5">
        <v>20.8</v>
      </c>
      <c r="V51" s="5">
        <v>1</v>
      </c>
      <c r="W51" s="5">
        <v>0</v>
      </c>
      <c r="X51" s="7">
        <v>20.8</v>
      </c>
      <c r="Z51">
        <v>10291</v>
      </c>
      <c r="AA51" t="s">
        <v>280</v>
      </c>
      <c r="AB51">
        <v>6</v>
      </c>
      <c r="AC51" s="1">
        <v>41513</v>
      </c>
      <c r="AD51" s="1">
        <v>41541</v>
      </c>
      <c r="AE51" s="1">
        <v>41521</v>
      </c>
      <c r="AF51">
        <v>2</v>
      </c>
      <c r="AG51">
        <v>6.4</v>
      </c>
      <c r="AI51">
        <v>44</v>
      </c>
      <c r="AJ51" t="s">
        <v>512</v>
      </c>
      <c r="AK51" t="s">
        <v>513</v>
      </c>
      <c r="AL51">
        <v>19.45</v>
      </c>
      <c r="AM51">
        <v>0</v>
      </c>
      <c r="AN51">
        <v>2</v>
      </c>
    </row>
    <row r="52" spans="5:40" x14ac:dyDescent="0.25">
      <c r="E52" t="s">
        <v>235</v>
      </c>
      <c r="F52" t="s">
        <v>236</v>
      </c>
      <c r="G52" t="s">
        <v>237</v>
      </c>
      <c r="H52" t="s">
        <v>58</v>
      </c>
      <c r="I52" t="s">
        <v>238</v>
      </c>
      <c r="J52" t="s">
        <v>146</v>
      </c>
      <c r="S52" s="4">
        <v>10260</v>
      </c>
      <c r="T52" s="4">
        <v>41</v>
      </c>
      <c r="U52" s="4">
        <v>7.7</v>
      </c>
      <c r="V52" s="4">
        <v>16</v>
      </c>
      <c r="W52" s="4">
        <v>0.25</v>
      </c>
      <c r="X52" s="6">
        <v>122.95</v>
      </c>
      <c r="Z52">
        <v>10292</v>
      </c>
      <c r="AA52" t="s">
        <v>354</v>
      </c>
      <c r="AB52">
        <v>1</v>
      </c>
      <c r="AC52" s="1">
        <v>41514</v>
      </c>
      <c r="AD52" s="1">
        <v>41542</v>
      </c>
      <c r="AE52" s="1">
        <v>41519</v>
      </c>
      <c r="AF52">
        <v>2</v>
      </c>
      <c r="AG52">
        <v>1.35</v>
      </c>
      <c r="AI52">
        <v>45</v>
      </c>
      <c r="AJ52" t="s">
        <v>514</v>
      </c>
      <c r="AK52" t="s">
        <v>515</v>
      </c>
      <c r="AL52">
        <v>9.5</v>
      </c>
      <c r="AM52">
        <v>0</v>
      </c>
      <c r="AN52">
        <v>8</v>
      </c>
    </row>
    <row r="53" spans="5:40" x14ac:dyDescent="0.25">
      <c r="E53" t="s">
        <v>239</v>
      </c>
      <c r="F53" t="s">
        <v>240</v>
      </c>
      <c r="G53" t="s">
        <v>241</v>
      </c>
      <c r="H53" t="s">
        <v>82</v>
      </c>
      <c r="I53" t="s">
        <v>242</v>
      </c>
      <c r="J53" t="s">
        <v>243</v>
      </c>
      <c r="S53" s="5">
        <v>10260</v>
      </c>
      <c r="T53" s="5">
        <v>57</v>
      </c>
      <c r="U53" s="5">
        <v>15.6</v>
      </c>
      <c r="V53" s="5">
        <v>50</v>
      </c>
      <c r="W53" s="5">
        <v>0</v>
      </c>
      <c r="X53" s="7">
        <v>780</v>
      </c>
      <c r="Z53">
        <v>10293</v>
      </c>
      <c r="AA53" t="s">
        <v>351</v>
      </c>
      <c r="AB53">
        <v>1</v>
      </c>
      <c r="AC53" s="1">
        <v>41515</v>
      </c>
      <c r="AD53" s="1">
        <v>41543</v>
      </c>
      <c r="AE53" s="1">
        <v>41528</v>
      </c>
      <c r="AF53">
        <v>3</v>
      </c>
      <c r="AG53">
        <v>21.18</v>
      </c>
      <c r="AI53">
        <v>46</v>
      </c>
      <c r="AJ53" t="s">
        <v>516</v>
      </c>
      <c r="AK53" t="s">
        <v>517</v>
      </c>
      <c r="AL53">
        <v>12</v>
      </c>
      <c r="AM53">
        <v>0</v>
      </c>
      <c r="AN53">
        <v>8</v>
      </c>
    </row>
    <row r="54" spans="5:40" x14ac:dyDescent="0.25">
      <c r="E54" t="s">
        <v>244</v>
      </c>
      <c r="F54" t="s">
        <v>245</v>
      </c>
      <c r="G54" t="s">
        <v>246</v>
      </c>
      <c r="H54" t="s">
        <v>122</v>
      </c>
      <c r="I54" t="s">
        <v>247</v>
      </c>
      <c r="J54" t="s">
        <v>75</v>
      </c>
      <c r="S54" s="4">
        <v>10260</v>
      </c>
      <c r="T54" s="4">
        <v>62</v>
      </c>
      <c r="U54" s="4">
        <v>39.4</v>
      </c>
      <c r="V54" s="4">
        <v>15</v>
      </c>
      <c r="W54" s="4">
        <v>0.25</v>
      </c>
      <c r="X54" s="6">
        <v>590.75</v>
      </c>
      <c r="Z54">
        <v>10294</v>
      </c>
      <c r="AA54" t="s">
        <v>293</v>
      </c>
      <c r="AB54">
        <v>4</v>
      </c>
      <c r="AC54" s="1">
        <v>41516</v>
      </c>
      <c r="AD54" s="1">
        <v>41544</v>
      </c>
      <c r="AE54" s="1">
        <v>41522</v>
      </c>
      <c r="AF54">
        <v>2</v>
      </c>
      <c r="AG54">
        <v>147.26</v>
      </c>
      <c r="AI54">
        <v>47</v>
      </c>
      <c r="AJ54" t="s">
        <v>518</v>
      </c>
      <c r="AK54" t="s">
        <v>519</v>
      </c>
      <c r="AL54">
        <v>9.5</v>
      </c>
      <c r="AM54">
        <v>0</v>
      </c>
      <c r="AN54">
        <v>3</v>
      </c>
    </row>
    <row r="55" spans="5:40" x14ac:dyDescent="0.25">
      <c r="E55" t="s">
        <v>248</v>
      </c>
      <c r="F55" t="s">
        <v>249</v>
      </c>
      <c r="G55" t="s">
        <v>250</v>
      </c>
      <c r="H55" t="s">
        <v>122</v>
      </c>
      <c r="I55" t="s">
        <v>251</v>
      </c>
      <c r="J55" t="s">
        <v>30</v>
      </c>
      <c r="S55" s="5">
        <v>10260</v>
      </c>
      <c r="T55" s="5">
        <v>70</v>
      </c>
      <c r="U55" s="5">
        <v>12</v>
      </c>
      <c r="V55" s="5">
        <v>21</v>
      </c>
      <c r="W55" s="5">
        <v>0.25</v>
      </c>
      <c r="X55" s="7">
        <v>251.75</v>
      </c>
      <c r="Z55">
        <v>10295</v>
      </c>
      <c r="AA55" t="s">
        <v>369</v>
      </c>
      <c r="AB55">
        <v>2</v>
      </c>
      <c r="AC55" s="1">
        <v>41519</v>
      </c>
      <c r="AD55" s="1">
        <v>41547</v>
      </c>
      <c r="AE55" s="1">
        <v>41527</v>
      </c>
      <c r="AF55">
        <v>2</v>
      </c>
      <c r="AG55">
        <v>1.1499999999999999</v>
      </c>
      <c r="AI55">
        <v>48</v>
      </c>
      <c r="AJ55" t="s">
        <v>520</v>
      </c>
      <c r="AK55" t="s">
        <v>521</v>
      </c>
      <c r="AL55">
        <v>12.75</v>
      </c>
      <c r="AM55">
        <v>0</v>
      </c>
      <c r="AN55">
        <v>3</v>
      </c>
    </row>
    <row r="56" spans="5:40" x14ac:dyDescent="0.25">
      <c r="E56" t="s">
        <v>252</v>
      </c>
      <c r="F56" t="s">
        <v>253</v>
      </c>
      <c r="G56" t="s">
        <v>254</v>
      </c>
      <c r="H56" t="s">
        <v>96</v>
      </c>
      <c r="I56" t="s">
        <v>43</v>
      </c>
      <c r="J56" t="s">
        <v>44</v>
      </c>
      <c r="S56" s="4">
        <v>10261</v>
      </c>
      <c r="T56" s="4">
        <v>21</v>
      </c>
      <c r="U56" s="4">
        <v>8</v>
      </c>
      <c r="V56" s="4">
        <v>20</v>
      </c>
      <c r="W56" s="4">
        <v>0</v>
      </c>
      <c r="X56" s="6">
        <v>160</v>
      </c>
      <c r="Z56">
        <v>10296</v>
      </c>
      <c r="AA56" t="s">
        <v>223</v>
      </c>
      <c r="AB56">
        <v>6</v>
      </c>
      <c r="AC56" s="1">
        <v>41520</v>
      </c>
      <c r="AD56" s="1">
        <v>41548</v>
      </c>
      <c r="AE56" s="1">
        <v>41528</v>
      </c>
      <c r="AF56">
        <v>1</v>
      </c>
      <c r="AG56">
        <v>0.12</v>
      </c>
      <c r="AI56">
        <v>49</v>
      </c>
      <c r="AJ56" t="s">
        <v>522</v>
      </c>
      <c r="AK56" t="s">
        <v>523</v>
      </c>
      <c r="AL56">
        <v>20</v>
      </c>
      <c r="AM56">
        <v>0</v>
      </c>
      <c r="AN56">
        <v>3</v>
      </c>
    </row>
    <row r="57" spans="5:40" x14ac:dyDescent="0.25">
      <c r="E57" t="s">
        <v>255</v>
      </c>
      <c r="F57" t="s">
        <v>256</v>
      </c>
      <c r="G57" t="s">
        <v>257</v>
      </c>
      <c r="H57" t="s">
        <v>82</v>
      </c>
      <c r="I57" t="s">
        <v>83</v>
      </c>
      <c r="J57" t="s">
        <v>84</v>
      </c>
      <c r="S57" s="5">
        <v>10261</v>
      </c>
      <c r="T57" s="5">
        <v>35</v>
      </c>
      <c r="U57" s="5">
        <v>14.4</v>
      </c>
      <c r="V57" s="5">
        <v>20</v>
      </c>
      <c r="W57" s="5">
        <v>0</v>
      </c>
      <c r="X57" s="7">
        <v>288</v>
      </c>
      <c r="Z57">
        <v>10297</v>
      </c>
      <c r="AA57" t="s">
        <v>55</v>
      </c>
      <c r="AB57">
        <v>5</v>
      </c>
      <c r="AC57" s="1">
        <v>41521</v>
      </c>
      <c r="AD57" s="1">
        <v>41563</v>
      </c>
      <c r="AE57" s="1">
        <v>41527</v>
      </c>
      <c r="AF57">
        <v>2</v>
      </c>
      <c r="AG57">
        <v>5.74</v>
      </c>
      <c r="AI57">
        <v>50</v>
      </c>
      <c r="AJ57" t="s">
        <v>524</v>
      </c>
      <c r="AK57" t="s">
        <v>525</v>
      </c>
      <c r="AL57">
        <v>16.25</v>
      </c>
      <c r="AM57">
        <v>0</v>
      </c>
      <c r="AN57">
        <v>3</v>
      </c>
    </row>
    <row r="58" spans="5:40" x14ac:dyDescent="0.25">
      <c r="E58" t="s">
        <v>258</v>
      </c>
      <c r="F58" t="s">
        <v>259</v>
      </c>
      <c r="G58" t="s">
        <v>260</v>
      </c>
      <c r="H58" t="s">
        <v>28</v>
      </c>
      <c r="I58" t="s">
        <v>261</v>
      </c>
      <c r="J58" t="s">
        <v>168</v>
      </c>
      <c r="S58" s="4">
        <v>10262</v>
      </c>
      <c r="T58" s="4">
        <v>5</v>
      </c>
      <c r="U58" s="4">
        <v>17</v>
      </c>
      <c r="V58" s="4">
        <v>12</v>
      </c>
      <c r="W58" s="4">
        <v>0.2</v>
      </c>
      <c r="X58" s="6">
        <v>203.8</v>
      </c>
      <c r="Z58">
        <v>10298</v>
      </c>
      <c r="AA58" t="s">
        <v>186</v>
      </c>
      <c r="AB58">
        <v>6</v>
      </c>
      <c r="AC58" s="1">
        <v>41522</v>
      </c>
      <c r="AD58" s="1">
        <v>41550</v>
      </c>
      <c r="AE58" s="1">
        <v>41528</v>
      </c>
      <c r="AF58">
        <v>2</v>
      </c>
      <c r="AG58">
        <v>168.22</v>
      </c>
      <c r="AI58">
        <v>51</v>
      </c>
      <c r="AJ58" t="s">
        <v>526</v>
      </c>
      <c r="AK58" t="s">
        <v>527</v>
      </c>
      <c r="AL58">
        <v>53</v>
      </c>
      <c r="AM58">
        <v>0</v>
      </c>
      <c r="AN58">
        <v>7</v>
      </c>
    </row>
    <row r="59" spans="5:40" x14ac:dyDescent="0.25">
      <c r="E59" t="s">
        <v>262</v>
      </c>
      <c r="F59" t="s">
        <v>263</v>
      </c>
      <c r="G59" t="s">
        <v>264</v>
      </c>
      <c r="H59" t="s">
        <v>34</v>
      </c>
      <c r="I59" t="s">
        <v>265</v>
      </c>
      <c r="J59" t="s">
        <v>30</v>
      </c>
      <c r="S59" s="5">
        <v>10262</v>
      </c>
      <c r="T59" s="5">
        <v>7</v>
      </c>
      <c r="U59" s="5">
        <v>24</v>
      </c>
      <c r="V59" s="5">
        <v>15</v>
      </c>
      <c r="W59" s="5">
        <v>0</v>
      </c>
      <c r="X59" s="7">
        <v>360</v>
      </c>
      <c r="Z59">
        <v>10299</v>
      </c>
      <c r="AA59" t="s">
        <v>302</v>
      </c>
      <c r="AB59">
        <v>4</v>
      </c>
      <c r="AC59" s="1">
        <v>41523</v>
      </c>
      <c r="AD59" s="1">
        <v>41551</v>
      </c>
      <c r="AE59" s="1">
        <v>41530</v>
      </c>
      <c r="AF59">
        <v>2</v>
      </c>
      <c r="AG59">
        <v>29.76</v>
      </c>
      <c r="AI59">
        <v>52</v>
      </c>
      <c r="AJ59" t="s">
        <v>528</v>
      </c>
      <c r="AK59" t="s">
        <v>529</v>
      </c>
      <c r="AL59">
        <v>7</v>
      </c>
      <c r="AM59">
        <v>0</v>
      </c>
      <c r="AN59">
        <v>5</v>
      </c>
    </row>
    <row r="60" spans="5:40" x14ac:dyDescent="0.25">
      <c r="E60" t="s">
        <v>266</v>
      </c>
      <c r="F60" t="s">
        <v>267</v>
      </c>
      <c r="G60" t="s">
        <v>268</v>
      </c>
      <c r="H60" t="s">
        <v>34</v>
      </c>
      <c r="I60" t="s">
        <v>269</v>
      </c>
      <c r="J60" t="s">
        <v>60</v>
      </c>
      <c r="S60" s="4">
        <v>10262</v>
      </c>
      <c r="T60" s="4">
        <v>56</v>
      </c>
      <c r="U60" s="4">
        <v>30.4</v>
      </c>
      <c r="V60" s="4">
        <v>2</v>
      </c>
      <c r="W60" s="4">
        <v>0</v>
      </c>
      <c r="X60" s="6">
        <v>60.8</v>
      </c>
      <c r="Z60">
        <v>10300</v>
      </c>
      <c r="AA60" t="s">
        <v>235</v>
      </c>
      <c r="AB60">
        <v>2</v>
      </c>
      <c r="AC60" s="1">
        <v>41526</v>
      </c>
      <c r="AD60" s="1">
        <v>41554</v>
      </c>
      <c r="AE60" s="1">
        <v>41535</v>
      </c>
      <c r="AF60">
        <v>2</v>
      </c>
      <c r="AG60">
        <v>17.68</v>
      </c>
      <c r="AI60">
        <v>53</v>
      </c>
      <c r="AJ60" t="s">
        <v>530</v>
      </c>
      <c r="AK60" t="s">
        <v>531</v>
      </c>
      <c r="AL60">
        <v>32.799999999999997</v>
      </c>
      <c r="AM60">
        <v>1</v>
      </c>
      <c r="AN60">
        <v>6</v>
      </c>
    </row>
    <row r="61" spans="5:40" x14ac:dyDescent="0.25">
      <c r="E61" t="s">
        <v>270</v>
      </c>
      <c r="F61" t="s">
        <v>271</v>
      </c>
      <c r="G61" t="s">
        <v>272</v>
      </c>
      <c r="H61" t="s">
        <v>28</v>
      </c>
      <c r="I61" t="s">
        <v>35</v>
      </c>
      <c r="J61" t="s">
        <v>36</v>
      </c>
      <c r="S61" s="5">
        <v>10263</v>
      </c>
      <c r="T61" s="5">
        <v>16</v>
      </c>
      <c r="U61" s="5">
        <v>13.9</v>
      </c>
      <c r="V61" s="5">
        <v>60</v>
      </c>
      <c r="W61" s="5">
        <v>0.25</v>
      </c>
      <c r="X61" s="7">
        <v>833.75</v>
      </c>
      <c r="Z61">
        <v>10301</v>
      </c>
      <c r="AA61" t="s">
        <v>373</v>
      </c>
      <c r="AB61">
        <v>8</v>
      </c>
      <c r="AC61" s="1">
        <v>41526</v>
      </c>
      <c r="AD61" s="1">
        <v>41554</v>
      </c>
      <c r="AE61" s="1">
        <v>41534</v>
      </c>
      <c r="AF61">
        <v>2</v>
      </c>
      <c r="AG61">
        <v>45.08</v>
      </c>
      <c r="AI61">
        <v>54</v>
      </c>
      <c r="AJ61" t="s">
        <v>532</v>
      </c>
      <c r="AK61" t="s">
        <v>533</v>
      </c>
      <c r="AL61">
        <v>7.45</v>
      </c>
      <c r="AM61">
        <v>0</v>
      </c>
      <c r="AN61">
        <v>6</v>
      </c>
    </row>
    <row r="62" spans="5:40" x14ac:dyDescent="0.25">
      <c r="E62" t="s">
        <v>273</v>
      </c>
      <c r="F62" t="s">
        <v>274</v>
      </c>
      <c r="G62" t="s">
        <v>275</v>
      </c>
      <c r="H62" t="s">
        <v>116</v>
      </c>
      <c r="I62" t="s">
        <v>276</v>
      </c>
      <c r="J62" t="s">
        <v>118</v>
      </c>
      <c r="S62" s="4">
        <v>10263</v>
      </c>
      <c r="T62" s="4">
        <v>24</v>
      </c>
      <c r="U62" s="4">
        <v>3.6</v>
      </c>
      <c r="V62" s="4">
        <v>28</v>
      </c>
      <c r="W62" s="4">
        <v>0</v>
      </c>
      <c r="X62" s="6">
        <v>100.8</v>
      </c>
      <c r="Z62">
        <v>10302</v>
      </c>
      <c r="AA62" t="s">
        <v>336</v>
      </c>
      <c r="AB62">
        <v>4</v>
      </c>
      <c r="AC62" s="1">
        <v>41527</v>
      </c>
      <c r="AD62" s="1">
        <v>41555</v>
      </c>
      <c r="AE62" s="1">
        <v>41556</v>
      </c>
      <c r="AF62">
        <v>2</v>
      </c>
      <c r="AG62">
        <v>6.27</v>
      </c>
      <c r="AI62">
        <v>55</v>
      </c>
      <c r="AJ62" t="s">
        <v>534</v>
      </c>
      <c r="AK62" t="s">
        <v>535</v>
      </c>
      <c r="AL62">
        <v>24</v>
      </c>
      <c r="AM62">
        <v>0</v>
      </c>
      <c r="AN62">
        <v>6</v>
      </c>
    </row>
    <row r="63" spans="5:40" x14ac:dyDescent="0.25">
      <c r="E63" t="s">
        <v>277</v>
      </c>
      <c r="F63" t="s">
        <v>278</v>
      </c>
      <c r="G63" t="s">
        <v>279</v>
      </c>
      <c r="H63" t="s">
        <v>28</v>
      </c>
      <c r="I63" t="s">
        <v>150</v>
      </c>
      <c r="J63" t="s">
        <v>151</v>
      </c>
      <c r="S63" s="5">
        <v>10263</v>
      </c>
      <c r="T63" s="5">
        <v>30</v>
      </c>
      <c r="U63" s="5">
        <v>20.7</v>
      </c>
      <c r="V63" s="5">
        <v>60</v>
      </c>
      <c r="W63" s="5">
        <v>0.25</v>
      </c>
      <c r="X63" s="7">
        <v>1241.75</v>
      </c>
      <c r="Z63">
        <v>10303</v>
      </c>
      <c r="AA63" t="s">
        <v>156</v>
      </c>
      <c r="AB63">
        <v>7</v>
      </c>
      <c r="AC63" s="1">
        <v>41528</v>
      </c>
      <c r="AD63" s="1">
        <v>41556</v>
      </c>
      <c r="AE63" s="1">
        <v>41535</v>
      </c>
      <c r="AF63">
        <v>2</v>
      </c>
      <c r="AG63">
        <v>107.83</v>
      </c>
      <c r="AI63">
        <v>56</v>
      </c>
      <c r="AJ63" t="s">
        <v>536</v>
      </c>
      <c r="AK63" t="s">
        <v>537</v>
      </c>
      <c r="AL63">
        <v>38</v>
      </c>
      <c r="AM63">
        <v>0</v>
      </c>
      <c r="AN63">
        <v>5</v>
      </c>
    </row>
    <row r="64" spans="5:40" x14ac:dyDescent="0.25">
      <c r="E64" t="s">
        <v>280</v>
      </c>
      <c r="F64" t="s">
        <v>281</v>
      </c>
      <c r="G64" t="s">
        <v>282</v>
      </c>
      <c r="H64" t="s">
        <v>73</v>
      </c>
      <c r="I64" t="s">
        <v>177</v>
      </c>
      <c r="J64" t="s">
        <v>98</v>
      </c>
      <c r="S64" s="4">
        <v>10263</v>
      </c>
      <c r="T64" s="4">
        <v>74</v>
      </c>
      <c r="U64" s="4">
        <v>8</v>
      </c>
      <c r="V64" s="4">
        <v>36</v>
      </c>
      <c r="W64" s="4">
        <v>0.25</v>
      </c>
      <c r="X64" s="6">
        <v>287.75</v>
      </c>
      <c r="Z64">
        <v>10304</v>
      </c>
      <c r="AA64" t="s">
        <v>351</v>
      </c>
      <c r="AB64">
        <v>1</v>
      </c>
      <c r="AC64" s="1">
        <v>41529</v>
      </c>
      <c r="AD64" s="1">
        <v>41557</v>
      </c>
      <c r="AE64" s="1">
        <v>41534</v>
      </c>
      <c r="AF64">
        <v>2</v>
      </c>
      <c r="AG64">
        <v>63.79</v>
      </c>
      <c r="AI64">
        <v>57</v>
      </c>
      <c r="AJ64" t="s">
        <v>538</v>
      </c>
      <c r="AK64" t="s">
        <v>537</v>
      </c>
      <c r="AL64">
        <v>19.5</v>
      </c>
      <c r="AM64">
        <v>0</v>
      </c>
      <c r="AN64">
        <v>5</v>
      </c>
    </row>
    <row r="65" spans="5:40" x14ac:dyDescent="0.25">
      <c r="E65" t="s">
        <v>283</v>
      </c>
      <c r="F65" t="s">
        <v>284</v>
      </c>
      <c r="G65" t="s">
        <v>285</v>
      </c>
      <c r="H65" t="s">
        <v>122</v>
      </c>
      <c r="I65" t="s">
        <v>97</v>
      </c>
      <c r="J65" t="s">
        <v>98</v>
      </c>
      <c r="S65" s="5">
        <v>10264</v>
      </c>
      <c r="T65" s="5">
        <v>2</v>
      </c>
      <c r="U65" s="5">
        <v>15.2</v>
      </c>
      <c r="V65" s="5">
        <v>35</v>
      </c>
      <c r="W65" s="5">
        <v>0</v>
      </c>
      <c r="X65" s="7">
        <v>532</v>
      </c>
      <c r="Z65">
        <v>10305</v>
      </c>
      <c r="AA65" t="s">
        <v>258</v>
      </c>
      <c r="AB65">
        <v>8</v>
      </c>
      <c r="AC65" s="1">
        <v>41530</v>
      </c>
      <c r="AD65" s="1">
        <v>41558</v>
      </c>
      <c r="AE65" s="1">
        <v>41556</v>
      </c>
      <c r="AF65">
        <v>3</v>
      </c>
      <c r="AG65">
        <v>257.62</v>
      </c>
      <c r="AI65">
        <v>58</v>
      </c>
      <c r="AJ65" t="s">
        <v>539</v>
      </c>
      <c r="AK65" t="s">
        <v>540</v>
      </c>
      <c r="AL65">
        <v>13.25</v>
      </c>
      <c r="AM65">
        <v>0</v>
      </c>
      <c r="AN65">
        <v>8</v>
      </c>
    </row>
    <row r="66" spans="5:40" x14ac:dyDescent="0.25">
      <c r="E66" t="s">
        <v>286</v>
      </c>
      <c r="F66" t="s">
        <v>287</v>
      </c>
      <c r="G66" t="s">
        <v>288</v>
      </c>
      <c r="H66" t="s">
        <v>73</v>
      </c>
      <c r="I66" t="s">
        <v>289</v>
      </c>
      <c r="J66" t="s">
        <v>30</v>
      </c>
      <c r="S66" s="4">
        <v>10264</v>
      </c>
      <c r="T66" s="4">
        <v>41</v>
      </c>
      <c r="U66" s="4">
        <v>7.7</v>
      </c>
      <c r="V66" s="4">
        <v>25</v>
      </c>
      <c r="W66" s="4">
        <v>0.15</v>
      </c>
      <c r="X66" s="6">
        <v>192.35</v>
      </c>
      <c r="Z66">
        <v>10306</v>
      </c>
      <c r="AA66" t="s">
        <v>309</v>
      </c>
      <c r="AB66">
        <v>1</v>
      </c>
      <c r="AC66" s="1">
        <v>41533</v>
      </c>
      <c r="AD66" s="1">
        <v>41561</v>
      </c>
      <c r="AE66" s="1">
        <v>41540</v>
      </c>
      <c r="AF66">
        <v>3</v>
      </c>
      <c r="AG66">
        <v>7.56</v>
      </c>
      <c r="AI66">
        <v>59</v>
      </c>
      <c r="AJ66" t="s">
        <v>541</v>
      </c>
      <c r="AK66" t="s">
        <v>542</v>
      </c>
      <c r="AL66">
        <v>55</v>
      </c>
      <c r="AM66">
        <v>0</v>
      </c>
      <c r="AN66">
        <v>4</v>
      </c>
    </row>
    <row r="67" spans="5:40" x14ac:dyDescent="0.25">
      <c r="E67" t="s">
        <v>290</v>
      </c>
      <c r="F67" t="s">
        <v>291</v>
      </c>
      <c r="G67" t="s">
        <v>292</v>
      </c>
      <c r="H67" t="s">
        <v>28</v>
      </c>
      <c r="I67" t="s">
        <v>83</v>
      </c>
      <c r="J67" t="s">
        <v>84</v>
      </c>
      <c r="S67" s="5">
        <v>10265</v>
      </c>
      <c r="T67" s="5">
        <v>17</v>
      </c>
      <c r="U67" s="5">
        <v>31.2</v>
      </c>
      <c r="V67" s="5">
        <v>30</v>
      </c>
      <c r="W67" s="5">
        <v>0</v>
      </c>
      <c r="X67" s="7">
        <v>936</v>
      </c>
      <c r="Z67">
        <v>10307</v>
      </c>
      <c r="AA67" t="s">
        <v>231</v>
      </c>
      <c r="AB67">
        <v>2</v>
      </c>
      <c r="AC67" s="1">
        <v>41534</v>
      </c>
      <c r="AD67" s="1">
        <v>41562</v>
      </c>
      <c r="AE67" s="1">
        <v>41542</v>
      </c>
      <c r="AF67">
        <v>2</v>
      </c>
      <c r="AG67">
        <v>0.56000000000000005</v>
      </c>
      <c r="AI67">
        <v>60</v>
      </c>
      <c r="AJ67" t="s">
        <v>543</v>
      </c>
      <c r="AK67" t="s">
        <v>544</v>
      </c>
      <c r="AL67">
        <v>34</v>
      </c>
      <c r="AM67">
        <v>0</v>
      </c>
      <c r="AN67">
        <v>4</v>
      </c>
    </row>
    <row r="68" spans="5:40" x14ac:dyDescent="0.25">
      <c r="E68" t="s">
        <v>293</v>
      </c>
      <c r="F68" t="s">
        <v>294</v>
      </c>
      <c r="G68" t="s">
        <v>295</v>
      </c>
      <c r="H68" t="s">
        <v>296</v>
      </c>
      <c r="I68" t="s">
        <v>297</v>
      </c>
      <c r="J68" t="s">
        <v>168</v>
      </c>
      <c r="S68" s="4">
        <v>10265</v>
      </c>
      <c r="T68" s="4">
        <v>70</v>
      </c>
      <c r="U68" s="4">
        <v>12</v>
      </c>
      <c r="V68" s="4">
        <v>20</v>
      </c>
      <c r="W68" s="4">
        <v>0</v>
      </c>
      <c r="X68" s="6">
        <v>240</v>
      </c>
      <c r="Z68">
        <v>10308</v>
      </c>
      <c r="AA68" t="s">
        <v>31</v>
      </c>
      <c r="AB68">
        <v>7</v>
      </c>
      <c r="AC68" s="1">
        <v>41535</v>
      </c>
      <c r="AD68" s="1">
        <v>41563</v>
      </c>
      <c r="AE68" s="1">
        <v>41541</v>
      </c>
      <c r="AF68">
        <v>3</v>
      </c>
      <c r="AG68">
        <v>1.61</v>
      </c>
      <c r="AI68">
        <v>61</v>
      </c>
      <c r="AJ68" t="s">
        <v>545</v>
      </c>
      <c r="AK68" t="s">
        <v>546</v>
      </c>
      <c r="AL68">
        <v>28.5</v>
      </c>
      <c r="AM68">
        <v>0</v>
      </c>
      <c r="AN68">
        <v>2</v>
      </c>
    </row>
    <row r="69" spans="5:40" x14ac:dyDescent="0.25">
      <c r="E69" t="s">
        <v>298</v>
      </c>
      <c r="F69" t="s">
        <v>299</v>
      </c>
      <c r="G69" t="s">
        <v>300</v>
      </c>
      <c r="H69" t="s">
        <v>96</v>
      </c>
      <c r="I69" t="s">
        <v>301</v>
      </c>
      <c r="J69" t="s">
        <v>146</v>
      </c>
      <c r="S69" s="5">
        <v>10266</v>
      </c>
      <c r="T69" s="5">
        <v>12</v>
      </c>
      <c r="U69" s="5">
        <v>30.4</v>
      </c>
      <c r="V69" s="5">
        <v>12</v>
      </c>
      <c r="W69" s="5">
        <v>0.05</v>
      </c>
      <c r="X69" s="7">
        <v>364.74999999999994</v>
      </c>
      <c r="Z69">
        <v>10309</v>
      </c>
      <c r="AA69" t="s">
        <v>186</v>
      </c>
      <c r="AB69">
        <v>3</v>
      </c>
      <c r="AC69" s="1">
        <v>41536</v>
      </c>
      <c r="AD69" s="1">
        <v>41564</v>
      </c>
      <c r="AE69" s="1">
        <v>41570</v>
      </c>
      <c r="AF69">
        <v>1</v>
      </c>
      <c r="AG69">
        <v>47.3</v>
      </c>
      <c r="AI69">
        <v>62</v>
      </c>
      <c r="AJ69" t="s">
        <v>547</v>
      </c>
      <c r="AK69" t="s">
        <v>548</v>
      </c>
      <c r="AL69">
        <v>49.3</v>
      </c>
      <c r="AM69">
        <v>0</v>
      </c>
      <c r="AN69">
        <v>3</v>
      </c>
    </row>
    <row r="70" spans="5:40" x14ac:dyDescent="0.25">
      <c r="E70" t="s">
        <v>302</v>
      </c>
      <c r="F70" t="s">
        <v>303</v>
      </c>
      <c r="G70" t="s">
        <v>304</v>
      </c>
      <c r="H70" t="s">
        <v>129</v>
      </c>
      <c r="I70" t="s">
        <v>177</v>
      </c>
      <c r="J70" t="s">
        <v>98</v>
      </c>
      <c r="S70" s="4">
        <v>10267</v>
      </c>
      <c r="T70" s="4">
        <v>40</v>
      </c>
      <c r="U70" s="4">
        <v>14.7</v>
      </c>
      <c r="V70" s="4">
        <v>50</v>
      </c>
      <c r="W70" s="4">
        <v>0</v>
      </c>
      <c r="X70" s="6">
        <v>735</v>
      </c>
      <c r="Z70">
        <v>10310</v>
      </c>
      <c r="AA70" t="s">
        <v>340</v>
      </c>
      <c r="AB70">
        <v>8</v>
      </c>
      <c r="AC70" s="1">
        <v>41537</v>
      </c>
      <c r="AD70" s="1">
        <v>41565</v>
      </c>
      <c r="AE70" s="1">
        <v>41544</v>
      </c>
      <c r="AF70">
        <v>2</v>
      </c>
      <c r="AG70">
        <v>17.52</v>
      </c>
      <c r="AI70">
        <v>63</v>
      </c>
      <c r="AJ70" t="s">
        <v>549</v>
      </c>
      <c r="AK70" t="s">
        <v>550</v>
      </c>
      <c r="AL70">
        <v>43.9</v>
      </c>
      <c r="AM70">
        <v>0</v>
      </c>
      <c r="AN70">
        <v>2</v>
      </c>
    </row>
    <row r="71" spans="5:40" x14ac:dyDescent="0.25">
      <c r="E71" t="s">
        <v>305</v>
      </c>
      <c r="F71" t="s">
        <v>306</v>
      </c>
      <c r="G71" t="s">
        <v>307</v>
      </c>
      <c r="H71" t="s">
        <v>116</v>
      </c>
      <c r="I71" t="s">
        <v>308</v>
      </c>
      <c r="J71" t="s">
        <v>92</v>
      </c>
      <c r="S71" s="5">
        <v>10267</v>
      </c>
      <c r="T71" s="5">
        <v>59</v>
      </c>
      <c r="U71" s="5">
        <v>44</v>
      </c>
      <c r="V71" s="5">
        <v>70</v>
      </c>
      <c r="W71" s="5">
        <v>0.15</v>
      </c>
      <c r="X71" s="7">
        <v>3079.85</v>
      </c>
      <c r="Z71">
        <v>10311</v>
      </c>
      <c r="AA71" t="s">
        <v>106</v>
      </c>
      <c r="AB71">
        <v>1</v>
      </c>
      <c r="AC71" s="1">
        <v>41537</v>
      </c>
      <c r="AD71" s="1">
        <v>41551</v>
      </c>
      <c r="AE71" s="1">
        <v>41543</v>
      </c>
      <c r="AF71">
        <v>3</v>
      </c>
      <c r="AG71">
        <v>24.69</v>
      </c>
      <c r="AI71">
        <v>64</v>
      </c>
      <c r="AJ71" t="s">
        <v>551</v>
      </c>
      <c r="AK71" t="s">
        <v>552</v>
      </c>
      <c r="AL71">
        <v>33.25</v>
      </c>
      <c r="AM71">
        <v>0</v>
      </c>
      <c r="AN71">
        <v>5</v>
      </c>
    </row>
    <row r="72" spans="5:40" x14ac:dyDescent="0.25">
      <c r="E72" t="s">
        <v>309</v>
      </c>
      <c r="F72" t="s">
        <v>310</v>
      </c>
      <c r="G72" t="s">
        <v>311</v>
      </c>
      <c r="H72" t="s">
        <v>73</v>
      </c>
      <c r="I72" t="s">
        <v>64</v>
      </c>
      <c r="J72" t="s">
        <v>65</v>
      </c>
      <c r="S72" s="4">
        <v>10267</v>
      </c>
      <c r="T72" s="4">
        <v>76</v>
      </c>
      <c r="U72" s="4">
        <v>14.4</v>
      </c>
      <c r="V72" s="4">
        <v>15</v>
      </c>
      <c r="W72" s="4">
        <v>0.15</v>
      </c>
      <c r="X72" s="6">
        <v>215.85</v>
      </c>
      <c r="Z72">
        <v>10312</v>
      </c>
      <c r="AA72" t="s">
        <v>373</v>
      </c>
      <c r="AB72">
        <v>2</v>
      </c>
      <c r="AC72" s="1">
        <v>41540</v>
      </c>
      <c r="AD72" s="1">
        <v>41568</v>
      </c>
      <c r="AE72" s="1">
        <v>41550</v>
      </c>
      <c r="AF72">
        <v>2</v>
      </c>
      <c r="AG72">
        <v>40.26</v>
      </c>
      <c r="AI72">
        <v>65</v>
      </c>
      <c r="AJ72" t="s">
        <v>553</v>
      </c>
      <c r="AK72" t="s">
        <v>554</v>
      </c>
      <c r="AL72">
        <v>21.05</v>
      </c>
      <c r="AM72">
        <v>0</v>
      </c>
      <c r="AN72">
        <v>2</v>
      </c>
    </row>
    <row r="73" spans="5:40" x14ac:dyDescent="0.25">
      <c r="E73" t="s">
        <v>312</v>
      </c>
      <c r="F73" t="s">
        <v>313</v>
      </c>
      <c r="G73" t="s">
        <v>314</v>
      </c>
      <c r="H73" t="s">
        <v>34</v>
      </c>
      <c r="I73" t="s">
        <v>315</v>
      </c>
      <c r="J73" t="s">
        <v>316</v>
      </c>
      <c r="S73" s="5">
        <v>10268</v>
      </c>
      <c r="T73" s="5">
        <v>29</v>
      </c>
      <c r="U73" s="5">
        <v>99</v>
      </c>
      <c r="V73" s="5">
        <v>10</v>
      </c>
      <c r="W73" s="5">
        <v>0</v>
      </c>
      <c r="X73" s="7">
        <v>990</v>
      </c>
      <c r="Z73">
        <v>10313</v>
      </c>
      <c r="AA73" t="s">
        <v>286</v>
      </c>
      <c r="AB73">
        <v>2</v>
      </c>
      <c r="AC73" s="1">
        <v>41541</v>
      </c>
      <c r="AD73" s="1">
        <v>41569</v>
      </c>
      <c r="AE73" s="1">
        <v>41551</v>
      </c>
      <c r="AF73">
        <v>2</v>
      </c>
      <c r="AG73">
        <v>1.96</v>
      </c>
      <c r="AI73">
        <v>66</v>
      </c>
      <c r="AJ73" t="s">
        <v>555</v>
      </c>
      <c r="AK73" t="s">
        <v>556</v>
      </c>
      <c r="AL73">
        <v>17</v>
      </c>
      <c r="AM73">
        <v>0</v>
      </c>
      <c r="AN73">
        <v>2</v>
      </c>
    </row>
    <row r="74" spans="5:40" x14ac:dyDescent="0.25">
      <c r="E74" t="s">
        <v>317</v>
      </c>
      <c r="F74" t="s">
        <v>318</v>
      </c>
      <c r="G74" t="s">
        <v>319</v>
      </c>
      <c r="H74" t="s">
        <v>28</v>
      </c>
      <c r="I74" t="s">
        <v>320</v>
      </c>
      <c r="J74" t="s">
        <v>168</v>
      </c>
      <c r="S74" s="4">
        <v>10268</v>
      </c>
      <c r="T74" s="4">
        <v>72</v>
      </c>
      <c r="U74" s="4">
        <v>27.8</v>
      </c>
      <c r="V74" s="4">
        <v>4</v>
      </c>
      <c r="W74" s="4">
        <v>0</v>
      </c>
      <c r="X74" s="6">
        <v>111.2</v>
      </c>
      <c r="Z74">
        <v>10314</v>
      </c>
      <c r="AA74" t="s">
        <v>293</v>
      </c>
      <c r="AB74">
        <v>1</v>
      </c>
      <c r="AC74" s="1">
        <v>41542</v>
      </c>
      <c r="AD74" s="1">
        <v>41570</v>
      </c>
      <c r="AE74" s="1">
        <v>41551</v>
      </c>
      <c r="AF74">
        <v>2</v>
      </c>
      <c r="AG74">
        <v>74.16</v>
      </c>
      <c r="AI74">
        <v>67</v>
      </c>
      <c r="AJ74" t="s">
        <v>557</v>
      </c>
      <c r="AK74" t="s">
        <v>431</v>
      </c>
      <c r="AL74">
        <v>14</v>
      </c>
      <c r="AM74">
        <v>0</v>
      </c>
      <c r="AN74">
        <v>1</v>
      </c>
    </row>
    <row r="75" spans="5:40" x14ac:dyDescent="0.25">
      <c r="E75" t="s">
        <v>321</v>
      </c>
      <c r="F75" t="s">
        <v>322</v>
      </c>
      <c r="G75" t="s">
        <v>323</v>
      </c>
      <c r="H75" t="s">
        <v>116</v>
      </c>
      <c r="I75" t="s">
        <v>43</v>
      </c>
      <c r="J75" t="s">
        <v>44</v>
      </c>
      <c r="S75" s="5">
        <v>10269</v>
      </c>
      <c r="T75" s="5">
        <v>33</v>
      </c>
      <c r="U75" s="5">
        <v>2</v>
      </c>
      <c r="V75" s="5">
        <v>60</v>
      </c>
      <c r="W75" s="5">
        <v>0.05</v>
      </c>
      <c r="X75" s="7">
        <v>119.95</v>
      </c>
      <c r="Z75">
        <v>10315</v>
      </c>
      <c r="AA75" t="s">
        <v>191</v>
      </c>
      <c r="AB75">
        <v>4</v>
      </c>
      <c r="AC75" s="1">
        <v>41543</v>
      </c>
      <c r="AD75" s="1">
        <v>41571</v>
      </c>
      <c r="AE75" s="1">
        <v>41550</v>
      </c>
      <c r="AF75">
        <v>2</v>
      </c>
      <c r="AG75">
        <v>41.76</v>
      </c>
      <c r="AI75">
        <v>68</v>
      </c>
      <c r="AJ75" t="s">
        <v>558</v>
      </c>
      <c r="AK75" t="s">
        <v>559</v>
      </c>
      <c r="AL75">
        <v>12.5</v>
      </c>
      <c r="AM75">
        <v>0</v>
      </c>
      <c r="AN75">
        <v>3</v>
      </c>
    </row>
    <row r="76" spans="5:40" x14ac:dyDescent="0.25">
      <c r="E76" t="s">
        <v>324</v>
      </c>
      <c r="F76" t="s">
        <v>325</v>
      </c>
      <c r="G76" t="s">
        <v>326</v>
      </c>
      <c r="H76" t="s">
        <v>34</v>
      </c>
      <c r="I76" t="s">
        <v>327</v>
      </c>
      <c r="J76" t="s">
        <v>328</v>
      </c>
      <c r="S76" s="4">
        <v>10269</v>
      </c>
      <c r="T76" s="4">
        <v>72</v>
      </c>
      <c r="U76" s="4">
        <v>27.8</v>
      </c>
      <c r="V76" s="4">
        <v>20</v>
      </c>
      <c r="W76" s="4">
        <v>0.05</v>
      </c>
      <c r="X76" s="6">
        <v>555.95000000000005</v>
      </c>
      <c r="Z76">
        <v>10316</v>
      </c>
      <c r="AA76" t="s">
        <v>293</v>
      </c>
      <c r="AB76">
        <v>1</v>
      </c>
      <c r="AC76" s="1">
        <v>41544</v>
      </c>
      <c r="AD76" s="1">
        <v>41572</v>
      </c>
      <c r="AE76" s="1">
        <v>41555</v>
      </c>
      <c r="AF76">
        <v>3</v>
      </c>
      <c r="AG76">
        <v>150.15</v>
      </c>
      <c r="AI76">
        <v>69</v>
      </c>
      <c r="AJ76" t="s">
        <v>560</v>
      </c>
      <c r="AK76" t="s">
        <v>561</v>
      </c>
      <c r="AL76">
        <v>36</v>
      </c>
      <c r="AM76">
        <v>0</v>
      </c>
      <c r="AN76">
        <v>4</v>
      </c>
    </row>
    <row r="77" spans="5:40" x14ac:dyDescent="0.25">
      <c r="E77" t="s">
        <v>329</v>
      </c>
      <c r="F77" t="s">
        <v>330</v>
      </c>
      <c r="G77" t="s">
        <v>331</v>
      </c>
      <c r="H77" t="s">
        <v>58</v>
      </c>
      <c r="I77" t="s">
        <v>269</v>
      </c>
      <c r="J77" t="s">
        <v>60</v>
      </c>
      <c r="S77" s="5">
        <v>10270</v>
      </c>
      <c r="T77" s="5">
        <v>36</v>
      </c>
      <c r="U77" s="5">
        <v>15.2</v>
      </c>
      <c r="V77" s="5">
        <v>30</v>
      </c>
      <c r="W77" s="5">
        <v>0</v>
      </c>
      <c r="X77" s="7">
        <v>456</v>
      </c>
      <c r="Z77">
        <v>10317</v>
      </c>
      <c r="AA77" t="s">
        <v>231</v>
      </c>
      <c r="AB77">
        <v>6</v>
      </c>
      <c r="AC77" s="1">
        <v>41547</v>
      </c>
      <c r="AD77" s="1">
        <v>41575</v>
      </c>
      <c r="AE77" s="1">
        <v>41557</v>
      </c>
      <c r="AF77">
        <v>1</v>
      </c>
      <c r="AG77">
        <v>12.69</v>
      </c>
      <c r="AI77">
        <v>70</v>
      </c>
      <c r="AJ77" t="s">
        <v>562</v>
      </c>
      <c r="AK77" t="s">
        <v>563</v>
      </c>
      <c r="AL77">
        <v>15</v>
      </c>
      <c r="AM77">
        <v>0</v>
      </c>
      <c r="AN77">
        <v>1</v>
      </c>
    </row>
    <row r="78" spans="5:40" x14ac:dyDescent="0.25">
      <c r="E78" t="s">
        <v>332</v>
      </c>
      <c r="F78" t="s">
        <v>333</v>
      </c>
      <c r="G78" t="s">
        <v>334</v>
      </c>
      <c r="H78" t="s">
        <v>116</v>
      </c>
      <c r="I78" t="s">
        <v>335</v>
      </c>
      <c r="J78" t="s">
        <v>168</v>
      </c>
      <c r="S78" s="4">
        <v>10270</v>
      </c>
      <c r="T78" s="4">
        <v>43</v>
      </c>
      <c r="U78" s="4">
        <v>36.799999999999997</v>
      </c>
      <c r="V78" s="4">
        <v>25</v>
      </c>
      <c r="W78" s="4">
        <v>0</v>
      </c>
      <c r="X78" s="6">
        <v>919.99999999999989</v>
      </c>
      <c r="Z78">
        <v>10318</v>
      </c>
      <c r="AA78" t="s">
        <v>191</v>
      </c>
      <c r="AB78">
        <v>8</v>
      </c>
      <c r="AC78" s="1">
        <v>41548</v>
      </c>
      <c r="AD78" s="1">
        <v>41576</v>
      </c>
      <c r="AE78" s="1">
        <v>41551</v>
      </c>
      <c r="AF78">
        <v>2</v>
      </c>
      <c r="AG78">
        <v>4.7300000000000004</v>
      </c>
      <c r="AI78">
        <v>71</v>
      </c>
      <c r="AJ78" t="s">
        <v>564</v>
      </c>
      <c r="AK78" t="s">
        <v>451</v>
      </c>
      <c r="AL78">
        <v>21.5</v>
      </c>
      <c r="AM78">
        <v>0</v>
      </c>
      <c r="AN78">
        <v>4</v>
      </c>
    </row>
    <row r="79" spans="5:40" x14ac:dyDescent="0.25">
      <c r="E79" t="s">
        <v>336</v>
      </c>
      <c r="F79" t="s">
        <v>337</v>
      </c>
      <c r="G79" t="s">
        <v>338</v>
      </c>
      <c r="H79" t="s">
        <v>73</v>
      </c>
      <c r="I79" t="s">
        <v>339</v>
      </c>
      <c r="J79" t="s">
        <v>243</v>
      </c>
      <c r="S79" s="5">
        <v>10271</v>
      </c>
      <c r="T79" s="5">
        <v>33</v>
      </c>
      <c r="U79" s="5">
        <v>2</v>
      </c>
      <c r="V79" s="5">
        <v>24</v>
      </c>
      <c r="W79" s="5">
        <v>0</v>
      </c>
      <c r="X79" s="7">
        <v>48</v>
      </c>
      <c r="Z79">
        <v>10319</v>
      </c>
      <c r="AA79" t="s">
        <v>351</v>
      </c>
      <c r="AB79">
        <v>7</v>
      </c>
      <c r="AC79" s="1">
        <v>41549</v>
      </c>
      <c r="AD79" s="1">
        <v>41577</v>
      </c>
      <c r="AE79" s="1">
        <v>41558</v>
      </c>
      <c r="AF79">
        <v>3</v>
      </c>
      <c r="AG79">
        <v>64.5</v>
      </c>
      <c r="AI79">
        <v>72</v>
      </c>
      <c r="AJ79" t="s">
        <v>565</v>
      </c>
      <c r="AK79" t="s">
        <v>491</v>
      </c>
      <c r="AL79">
        <v>34.799999999999997</v>
      </c>
      <c r="AM79">
        <v>0</v>
      </c>
      <c r="AN79">
        <v>4</v>
      </c>
    </row>
    <row r="80" spans="5:40" x14ac:dyDescent="0.25">
      <c r="E80" t="s">
        <v>340</v>
      </c>
      <c r="F80" t="s">
        <v>341</v>
      </c>
      <c r="G80" t="s">
        <v>342</v>
      </c>
      <c r="H80" t="s">
        <v>58</v>
      </c>
      <c r="I80" t="s">
        <v>234</v>
      </c>
      <c r="J80" t="s">
        <v>168</v>
      </c>
      <c r="S80" s="4">
        <v>10272</v>
      </c>
      <c r="T80" s="4">
        <v>20</v>
      </c>
      <c r="U80" s="4">
        <v>64.8</v>
      </c>
      <c r="V80" s="4">
        <v>6</v>
      </c>
      <c r="W80" s="4">
        <v>0</v>
      </c>
      <c r="X80" s="6">
        <v>388.79999999999995</v>
      </c>
      <c r="Z80">
        <v>10320</v>
      </c>
      <c r="AA80" t="s">
        <v>377</v>
      </c>
      <c r="AB80">
        <v>5</v>
      </c>
      <c r="AC80" s="1">
        <v>41550</v>
      </c>
      <c r="AD80" s="1">
        <v>41564</v>
      </c>
      <c r="AE80" s="1">
        <v>41565</v>
      </c>
      <c r="AF80">
        <v>3</v>
      </c>
      <c r="AG80">
        <v>34.57</v>
      </c>
      <c r="AI80">
        <v>73</v>
      </c>
      <c r="AJ80" t="s">
        <v>566</v>
      </c>
      <c r="AK80" t="s">
        <v>567</v>
      </c>
      <c r="AL80">
        <v>15</v>
      </c>
      <c r="AM80">
        <v>0</v>
      </c>
      <c r="AN80">
        <v>8</v>
      </c>
    </row>
    <row r="81" spans="5:40" x14ac:dyDescent="0.25">
      <c r="E81" t="s">
        <v>343</v>
      </c>
      <c r="F81" t="s">
        <v>344</v>
      </c>
      <c r="G81" t="s">
        <v>345</v>
      </c>
      <c r="H81" t="s">
        <v>122</v>
      </c>
      <c r="I81" t="s">
        <v>346</v>
      </c>
      <c r="J81" t="s">
        <v>168</v>
      </c>
      <c r="S81" s="5">
        <v>10272</v>
      </c>
      <c r="T81" s="5">
        <v>31</v>
      </c>
      <c r="U81" s="5">
        <v>10</v>
      </c>
      <c r="V81" s="5">
        <v>40</v>
      </c>
      <c r="W81" s="5">
        <v>0</v>
      </c>
      <c r="X81" s="7">
        <v>400</v>
      </c>
      <c r="Z81">
        <v>10321</v>
      </c>
      <c r="AA81" t="s">
        <v>191</v>
      </c>
      <c r="AB81">
        <v>3</v>
      </c>
      <c r="AC81" s="1">
        <v>41550</v>
      </c>
      <c r="AD81" s="1">
        <v>41578</v>
      </c>
      <c r="AE81" s="1">
        <v>41558</v>
      </c>
      <c r="AF81">
        <v>2</v>
      </c>
      <c r="AG81">
        <v>3.43</v>
      </c>
      <c r="AI81">
        <v>74</v>
      </c>
      <c r="AJ81" t="s">
        <v>568</v>
      </c>
      <c r="AK81" t="s">
        <v>542</v>
      </c>
      <c r="AL81">
        <v>10</v>
      </c>
      <c r="AM81">
        <v>0</v>
      </c>
      <c r="AN81">
        <v>7</v>
      </c>
    </row>
    <row r="82" spans="5:40" x14ac:dyDescent="0.25">
      <c r="E82" t="s">
        <v>347</v>
      </c>
      <c r="F82" t="s">
        <v>348</v>
      </c>
      <c r="G82" t="s">
        <v>349</v>
      </c>
      <c r="H82" t="s">
        <v>58</v>
      </c>
      <c r="I82" t="s">
        <v>350</v>
      </c>
      <c r="J82" t="s">
        <v>30</v>
      </c>
      <c r="S82" s="4">
        <v>10272</v>
      </c>
      <c r="T82" s="4">
        <v>72</v>
      </c>
      <c r="U82" s="4">
        <v>27.8</v>
      </c>
      <c r="V82" s="4">
        <v>24</v>
      </c>
      <c r="W82" s="4">
        <v>0</v>
      </c>
      <c r="X82" s="6">
        <v>667.2</v>
      </c>
      <c r="Z82">
        <v>10322</v>
      </c>
      <c r="AA82" t="s">
        <v>270</v>
      </c>
      <c r="AB82">
        <v>7</v>
      </c>
      <c r="AC82" s="1">
        <v>41551</v>
      </c>
      <c r="AD82" s="1">
        <v>41579</v>
      </c>
      <c r="AE82" s="1">
        <v>41570</v>
      </c>
      <c r="AF82">
        <v>3</v>
      </c>
      <c r="AG82">
        <v>0.4</v>
      </c>
      <c r="AI82">
        <v>75</v>
      </c>
      <c r="AJ82" t="s">
        <v>569</v>
      </c>
      <c r="AK82" t="s">
        <v>570</v>
      </c>
      <c r="AL82">
        <v>7.75</v>
      </c>
      <c r="AM82">
        <v>0</v>
      </c>
      <c r="AN82">
        <v>1</v>
      </c>
    </row>
    <row r="83" spans="5:40" x14ac:dyDescent="0.25">
      <c r="E83" t="s">
        <v>351</v>
      </c>
      <c r="F83" t="s">
        <v>352</v>
      </c>
      <c r="G83" t="s">
        <v>353</v>
      </c>
      <c r="H83" t="s">
        <v>34</v>
      </c>
      <c r="I83" t="s">
        <v>35</v>
      </c>
      <c r="J83" t="s">
        <v>36</v>
      </c>
      <c r="S83" s="5">
        <v>10273</v>
      </c>
      <c r="T83" s="5">
        <v>10</v>
      </c>
      <c r="U83" s="5">
        <v>24.8</v>
      </c>
      <c r="V83" s="5">
        <v>24</v>
      </c>
      <c r="W83" s="5">
        <v>0.05</v>
      </c>
      <c r="X83" s="7">
        <v>595.15000000000009</v>
      </c>
      <c r="Z83">
        <v>10323</v>
      </c>
      <c r="AA83" t="s">
        <v>195</v>
      </c>
      <c r="AB83">
        <v>4</v>
      </c>
      <c r="AC83" s="1">
        <v>41554</v>
      </c>
      <c r="AD83" s="1">
        <v>41582</v>
      </c>
      <c r="AE83" s="1">
        <v>41561</v>
      </c>
      <c r="AF83">
        <v>1</v>
      </c>
      <c r="AG83">
        <v>4.88</v>
      </c>
      <c r="AI83">
        <v>76</v>
      </c>
      <c r="AJ83" t="s">
        <v>571</v>
      </c>
      <c r="AK83" t="s">
        <v>572</v>
      </c>
      <c r="AL83">
        <v>18</v>
      </c>
      <c r="AM83">
        <v>0</v>
      </c>
      <c r="AN83">
        <v>1</v>
      </c>
    </row>
    <row r="84" spans="5:40" x14ac:dyDescent="0.25">
      <c r="E84" t="s">
        <v>354</v>
      </c>
      <c r="F84" t="s">
        <v>355</v>
      </c>
      <c r="G84" t="s">
        <v>356</v>
      </c>
      <c r="H84" t="s">
        <v>28</v>
      </c>
      <c r="I84" t="s">
        <v>97</v>
      </c>
      <c r="J84" t="s">
        <v>98</v>
      </c>
      <c r="S84" s="4">
        <v>10273</v>
      </c>
      <c r="T84" s="4">
        <v>31</v>
      </c>
      <c r="U84" s="4">
        <v>10</v>
      </c>
      <c r="V84" s="4">
        <v>15</v>
      </c>
      <c r="W84" s="4">
        <v>0.05</v>
      </c>
      <c r="X84" s="6">
        <v>149.94999999999999</v>
      </c>
      <c r="Z84">
        <v>10324</v>
      </c>
      <c r="AA84" t="s">
        <v>317</v>
      </c>
      <c r="AB84">
        <v>9</v>
      </c>
      <c r="AC84" s="1">
        <v>41555</v>
      </c>
      <c r="AD84" s="1">
        <v>41583</v>
      </c>
      <c r="AE84" s="1">
        <v>41557</v>
      </c>
      <c r="AF84">
        <v>1</v>
      </c>
      <c r="AG84">
        <v>214.27</v>
      </c>
      <c r="AI84">
        <v>77</v>
      </c>
      <c r="AJ84" t="s">
        <v>573</v>
      </c>
      <c r="AK84" t="s">
        <v>574</v>
      </c>
      <c r="AL84">
        <v>13</v>
      </c>
      <c r="AM84">
        <v>0</v>
      </c>
      <c r="AN84">
        <v>2</v>
      </c>
    </row>
    <row r="85" spans="5:40" x14ac:dyDescent="0.25">
      <c r="E85" t="s">
        <v>357</v>
      </c>
      <c r="F85" t="s">
        <v>358</v>
      </c>
      <c r="G85" t="s">
        <v>359</v>
      </c>
      <c r="H85" t="s">
        <v>96</v>
      </c>
      <c r="I85" t="s">
        <v>360</v>
      </c>
      <c r="J85" t="s">
        <v>168</v>
      </c>
      <c r="S85" s="5">
        <v>10273</v>
      </c>
      <c r="T85" s="5">
        <v>33</v>
      </c>
      <c r="U85" s="5">
        <v>2</v>
      </c>
      <c r="V85" s="5">
        <v>20</v>
      </c>
      <c r="W85" s="5">
        <v>0</v>
      </c>
      <c r="X85" s="7">
        <v>40</v>
      </c>
      <c r="Z85">
        <v>10325</v>
      </c>
      <c r="AA85" t="s">
        <v>195</v>
      </c>
      <c r="AB85">
        <v>1</v>
      </c>
      <c r="AC85" s="1">
        <v>41556</v>
      </c>
      <c r="AD85" s="1">
        <v>41570</v>
      </c>
      <c r="AE85" s="1">
        <v>41561</v>
      </c>
      <c r="AF85">
        <v>3</v>
      </c>
      <c r="AG85">
        <v>64.86</v>
      </c>
    </row>
    <row r="86" spans="5:40" x14ac:dyDescent="0.25">
      <c r="E86" t="s">
        <v>361</v>
      </c>
      <c r="F86" t="s">
        <v>362</v>
      </c>
      <c r="G86" t="s">
        <v>363</v>
      </c>
      <c r="H86" t="s">
        <v>116</v>
      </c>
      <c r="I86" t="s">
        <v>364</v>
      </c>
      <c r="J86" t="s">
        <v>328</v>
      </c>
      <c r="S86" s="4">
        <v>10273</v>
      </c>
      <c r="T86" s="4">
        <v>40</v>
      </c>
      <c r="U86" s="4">
        <v>14.7</v>
      </c>
      <c r="V86" s="4">
        <v>60</v>
      </c>
      <c r="W86" s="4">
        <v>0.05</v>
      </c>
      <c r="X86" s="6">
        <v>881.95</v>
      </c>
      <c r="Z86">
        <v>10326</v>
      </c>
      <c r="AA86" t="s">
        <v>61</v>
      </c>
      <c r="AB86">
        <v>4</v>
      </c>
      <c r="AC86" s="1">
        <v>41557</v>
      </c>
      <c r="AD86" s="1">
        <v>41585</v>
      </c>
      <c r="AE86" s="1">
        <v>41561</v>
      </c>
      <c r="AF86">
        <v>2</v>
      </c>
      <c r="AG86">
        <v>77.92</v>
      </c>
    </row>
    <row r="87" spans="5:40" x14ac:dyDescent="0.25">
      <c r="E87" t="s">
        <v>365</v>
      </c>
      <c r="F87" t="s">
        <v>366</v>
      </c>
      <c r="G87" t="s">
        <v>367</v>
      </c>
      <c r="H87" t="s">
        <v>82</v>
      </c>
      <c r="I87" t="s">
        <v>368</v>
      </c>
      <c r="J87" t="s">
        <v>60</v>
      </c>
      <c r="S87" s="5">
        <v>10273</v>
      </c>
      <c r="T87" s="5">
        <v>76</v>
      </c>
      <c r="U87" s="5">
        <v>14.4</v>
      </c>
      <c r="V87" s="5">
        <v>33</v>
      </c>
      <c r="W87" s="5">
        <v>0.05</v>
      </c>
      <c r="X87" s="7">
        <v>475.15</v>
      </c>
      <c r="Z87">
        <v>10327</v>
      </c>
      <c r="AA87" t="s">
        <v>131</v>
      </c>
      <c r="AB87">
        <v>2</v>
      </c>
      <c r="AC87" s="1">
        <v>41558</v>
      </c>
      <c r="AD87" s="1">
        <v>41586</v>
      </c>
      <c r="AE87" s="1">
        <v>41561</v>
      </c>
      <c r="AF87">
        <v>1</v>
      </c>
      <c r="AG87">
        <v>63.36</v>
      </c>
    </row>
    <row r="88" spans="5:40" x14ac:dyDescent="0.25">
      <c r="E88" t="s">
        <v>369</v>
      </c>
      <c r="F88" t="s">
        <v>370</v>
      </c>
      <c r="G88" t="s">
        <v>371</v>
      </c>
      <c r="H88" t="s">
        <v>73</v>
      </c>
      <c r="I88" t="s">
        <v>372</v>
      </c>
      <c r="J88" t="s">
        <v>60</v>
      </c>
      <c r="S88" s="4">
        <v>10274</v>
      </c>
      <c r="T88" s="4">
        <v>71</v>
      </c>
      <c r="U88" s="4">
        <v>17.2</v>
      </c>
      <c r="V88" s="4">
        <v>20</v>
      </c>
      <c r="W88" s="4">
        <v>0</v>
      </c>
      <c r="X88" s="6">
        <v>344</v>
      </c>
      <c r="Z88">
        <v>10328</v>
      </c>
      <c r="AA88" t="s">
        <v>147</v>
      </c>
      <c r="AB88">
        <v>4</v>
      </c>
      <c r="AC88" s="1">
        <v>41561</v>
      </c>
      <c r="AD88" s="1">
        <v>41589</v>
      </c>
      <c r="AE88" s="1">
        <v>41564</v>
      </c>
      <c r="AF88">
        <v>3</v>
      </c>
      <c r="AG88">
        <v>87.03</v>
      </c>
    </row>
    <row r="89" spans="5:40" x14ac:dyDescent="0.25">
      <c r="E89" t="s">
        <v>373</v>
      </c>
      <c r="F89" t="s">
        <v>374</v>
      </c>
      <c r="G89" t="s">
        <v>375</v>
      </c>
      <c r="H89" t="s">
        <v>28</v>
      </c>
      <c r="I89" t="s">
        <v>376</v>
      </c>
      <c r="J89" t="s">
        <v>30</v>
      </c>
      <c r="S89" s="5">
        <v>10274</v>
      </c>
      <c r="T89" s="5">
        <v>72</v>
      </c>
      <c r="U89" s="5">
        <v>27.8</v>
      </c>
      <c r="V89" s="5">
        <v>7</v>
      </c>
      <c r="W89" s="5">
        <v>0</v>
      </c>
      <c r="X89" s="7">
        <v>194.6</v>
      </c>
      <c r="Z89">
        <v>10329</v>
      </c>
      <c r="AA89" t="s">
        <v>332</v>
      </c>
      <c r="AB89">
        <v>4</v>
      </c>
      <c r="AC89" s="1">
        <v>41562</v>
      </c>
      <c r="AD89" s="1">
        <v>41604</v>
      </c>
      <c r="AE89" s="1">
        <v>41570</v>
      </c>
      <c r="AF89">
        <v>2</v>
      </c>
      <c r="AG89">
        <v>191.67</v>
      </c>
    </row>
    <row r="90" spans="5:40" x14ac:dyDescent="0.25">
      <c r="E90" t="s">
        <v>377</v>
      </c>
      <c r="F90" t="s">
        <v>378</v>
      </c>
      <c r="G90" t="s">
        <v>379</v>
      </c>
      <c r="H90" t="s">
        <v>73</v>
      </c>
      <c r="I90" t="s">
        <v>380</v>
      </c>
      <c r="J90" t="s">
        <v>381</v>
      </c>
      <c r="S90" s="4">
        <v>10275</v>
      </c>
      <c r="T90" s="4">
        <v>24</v>
      </c>
      <c r="U90" s="4">
        <v>3.6</v>
      </c>
      <c r="V90" s="4">
        <v>12</v>
      </c>
      <c r="W90" s="4">
        <v>0.05</v>
      </c>
      <c r="X90" s="6">
        <v>43.150000000000006</v>
      </c>
      <c r="Z90">
        <v>10330</v>
      </c>
      <c r="AA90" t="s">
        <v>223</v>
      </c>
      <c r="AB90">
        <v>3</v>
      </c>
      <c r="AC90" s="1">
        <v>41563</v>
      </c>
      <c r="AD90" s="1">
        <v>41591</v>
      </c>
      <c r="AE90" s="1">
        <v>41575</v>
      </c>
      <c r="AF90">
        <v>1</v>
      </c>
      <c r="AG90">
        <v>12.75</v>
      </c>
    </row>
    <row r="91" spans="5:40" x14ac:dyDescent="0.25">
      <c r="E91" t="s">
        <v>382</v>
      </c>
      <c r="F91" t="s">
        <v>383</v>
      </c>
      <c r="G91" t="s">
        <v>384</v>
      </c>
      <c r="H91" t="s">
        <v>116</v>
      </c>
      <c r="I91" t="s">
        <v>385</v>
      </c>
      <c r="J91" t="s">
        <v>98</v>
      </c>
      <c r="S91" s="5">
        <v>10275</v>
      </c>
      <c r="T91" s="5">
        <v>59</v>
      </c>
      <c r="U91" s="5">
        <v>44</v>
      </c>
      <c r="V91" s="5">
        <v>6</v>
      </c>
      <c r="W91" s="5">
        <v>0.05</v>
      </c>
      <c r="X91" s="7">
        <v>263.95</v>
      </c>
      <c r="Z91">
        <v>10331</v>
      </c>
      <c r="AA91" t="s">
        <v>66</v>
      </c>
      <c r="AB91">
        <v>9</v>
      </c>
      <c r="AC91" s="1">
        <v>41563</v>
      </c>
      <c r="AD91" s="1">
        <v>41605</v>
      </c>
      <c r="AE91" s="1">
        <v>41568</v>
      </c>
      <c r="AF91">
        <v>1</v>
      </c>
      <c r="AG91">
        <v>10.19</v>
      </c>
    </row>
    <row r="92" spans="5:40" x14ac:dyDescent="0.25">
      <c r="E92" t="s">
        <v>386</v>
      </c>
      <c r="F92" t="s">
        <v>387</v>
      </c>
      <c r="G92" t="s">
        <v>388</v>
      </c>
      <c r="H92" t="s">
        <v>34</v>
      </c>
      <c r="I92" t="s">
        <v>389</v>
      </c>
      <c r="J92" t="s">
        <v>168</v>
      </c>
      <c r="S92" s="4">
        <v>10276</v>
      </c>
      <c r="T92" s="4">
        <v>10</v>
      </c>
      <c r="U92" s="4">
        <v>24.8</v>
      </c>
      <c r="V92" s="4">
        <v>15</v>
      </c>
      <c r="W92" s="4">
        <v>0</v>
      </c>
      <c r="X92" s="6">
        <v>372</v>
      </c>
      <c r="Z92">
        <v>10332</v>
      </c>
      <c r="AA92" t="s">
        <v>244</v>
      </c>
      <c r="AB92">
        <v>3</v>
      </c>
      <c r="AC92" s="1">
        <v>41564</v>
      </c>
      <c r="AD92" s="1">
        <v>41606</v>
      </c>
      <c r="AE92" s="1">
        <v>41568</v>
      </c>
      <c r="AF92">
        <v>2</v>
      </c>
      <c r="AG92">
        <v>52.84</v>
      </c>
    </row>
    <row r="93" spans="5:40" x14ac:dyDescent="0.25">
      <c r="E93" t="s">
        <v>390</v>
      </c>
      <c r="F93" t="s">
        <v>391</v>
      </c>
      <c r="G93" t="s">
        <v>392</v>
      </c>
      <c r="H93" t="s">
        <v>393</v>
      </c>
      <c r="I93" t="s">
        <v>394</v>
      </c>
      <c r="J93" t="s">
        <v>381</v>
      </c>
      <c r="S93" s="5">
        <v>10276</v>
      </c>
      <c r="T93" s="5">
        <v>13</v>
      </c>
      <c r="U93" s="5">
        <v>4.8</v>
      </c>
      <c r="V93" s="5">
        <v>10</v>
      </c>
      <c r="W93" s="5">
        <v>0</v>
      </c>
      <c r="X93" s="7">
        <v>48</v>
      </c>
      <c r="Z93">
        <v>10333</v>
      </c>
      <c r="AA93" t="s">
        <v>377</v>
      </c>
      <c r="AB93">
        <v>5</v>
      </c>
      <c r="AC93" s="1">
        <v>41565</v>
      </c>
      <c r="AD93" s="1">
        <v>41593</v>
      </c>
      <c r="AE93" s="1">
        <v>41572</v>
      </c>
      <c r="AF93">
        <v>3</v>
      </c>
      <c r="AG93">
        <v>0.59</v>
      </c>
    </row>
    <row r="94" spans="5:40" x14ac:dyDescent="0.25">
      <c r="E94" t="s">
        <v>395</v>
      </c>
      <c r="F94" t="s">
        <v>396</v>
      </c>
      <c r="G94" t="s">
        <v>397</v>
      </c>
      <c r="H94" t="s">
        <v>34</v>
      </c>
      <c r="I94" t="s">
        <v>398</v>
      </c>
      <c r="J94" t="s">
        <v>399</v>
      </c>
      <c r="S94" s="4">
        <v>10277</v>
      </c>
      <c r="T94" s="4">
        <v>28</v>
      </c>
      <c r="U94" s="4">
        <v>36.4</v>
      </c>
      <c r="V94" s="4">
        <v>20</v>
      </c>
      <c r="W94" s="4">
        <v>0</v>
      </c>
      <c r="X94" s="6">
        <v>728</v>
      </c>
      <c r="Z94">
        <v>10334</v>
      </c>
      <c r="AA94" t="s">
        <v>365</v>
      </c>
      <c r="AB94">
        <v>8</v>
      </c>
      <c r="AC94" s="1">
        <v>41568</v>
      </c>
      <c r="AD94" s="1">
        <v>41596</v>
      </c>
      <c r="AE94" s="1">
        <v>41575</v>
      </c>
      <c r="AF94">
        <v>2</v>
      </c>
      <c r="AG94">
        <v>8.56</v>
      </c>
    </row>
    <row r="95" spans="5:40" x14ac:dyDescent="0.25">
      <c r="S95" s="5">
        <v>10277</v>
      </c>
      <c r="T95" s="5">
        <v>62</v>
      </c>
      <c r="U95" s="5">
        <v>39.4</v>
      </c>
      <c r="V95" s="5">
        <v>12</v>
      </c>
      <c r="W95" s="5">
        <v>0</v>
      </c>
      <c r="X95" s="7">
        <v>472.79999999999995</v>
      </c>
      <c r="Z95">
        <v>10335</v>
      </c>
      <c r="AA95" t="s">
        <v>186</v>
      </c>
      <c r="AB95">
        <v>7</v>
      </c>
      <c r="AC95" s="1">
        <v>41569</v>
      </c>
      <c r="AD95" s="1">
        <v>41597</v>
      </c>
      <c r="AE95" s="1">
        <v>41571</v>
      </c>
      <c r="AF95">
        <v>2</v>
      </c>
      <c r="AG95">
        <v>42.11</v>
      </c>
    </row>
    <row r="96" spans="5:40" x14ac:dyDescent="0.25">
      <c r="S96" s="4">
        <v>10278</v>
      </c>
      <c r="T96" s="4">
        <v>44</v>
      </c>
      <c r="U96" s="4">
        <v>15.5</v>
      </c>
      <c r="V96" s="4">
        <v>16</v>
      </c>
      <c r="W96" s="4">
        <v>0</v>
      </c>
      <c r="X96" s="6">
        <v>248</v>
      </c>
      <c r="Z96">
        <v>10336</v>
      </c>
      <c r="AA96" t="s">
        <v>277</v>
      </c>
      <c r="AB96">
        <v>7</v>
      </c>
      <c r="AC96" s="1">
        <v>41570</v>
      </c>
      <c r="AD96" s="1">
        <v>41598</v>
      </c>
      <c r="AE96" s="1">
        <v>41572</v>
      </c>
      <c r="AF96">
        <v>2</v>
      </c>
      <c r="AG96">
        <v>15.51</v>
      </c>
    </row>
    <row r="97" spans="19:33" x14ac:dyDescent="0.25">
      <c r="S97" s="5">
        <v>10278</v>
      </c>
      <c r="T97" s="5">
        <v>59</v>
      </c>
      <c r="U97" s="5">
        <v>44</v>
      </c>
      <c r="V97" s="5">
        <v>15</v>
      </c>
      <c r="W97" s="5">
        <v>0</v>
      </c>
      <c r="X97" s="7">
        <v>660</v>
      </c>
      <c r="Z97">
        <v>10337</v>
      </c>
      <c r="AA97" t="s">
        <v>135</v>
      </c>
      <c r="AB97">
        <v>4</v>
      </c>
      <c r="AC97" s="1">
        <v>41571</v>
      </c>
      <c r="AD97" s="1">
        <v>41599</v>
      </c>
      <c r="AE97" s="1">
        <v>41576</v>
      </c>
      <c r="AF97">
        <v>3</v>
      </c>
      <c r="AG97">
        <v>108.26</v>
      </c>
    </row>
    <row r="98" spans="19:33" x14ac:dyDescent="0.25">
      <c r="S98" s="4">
        <v>10278</v>
      </c>
      <c r="T98" s="4">
        <v>63</v>
      </c>
      <c r="U98" s="4">
        <v>35.1</v>
      </c>
      <c r="V98" s="4">
        <v>8</v>
      </c>
      <c r="W98" s="4">
        <v>0</v>
      </c>
      <c r="X98" s="6">
        <v>280.8</v>
      </c>
      <c r="Z98">
        <v>10338</v>
      </c>
      <c r="AA98" t="s">
        <v>258</v>
      </c>
      <c r="AB98">
        <v>4</v>
      </c>
      <c r="AC98" s="1">
        <v>41572</v>
      </c>
      <c r="AD98" s="1">
        <v>41600</v>
      </c>
      <c r="AE98" s="1">
        <v>41576</v>
      </c>
      <c r="AF98">
        <v>3</v>
      </c>
      <c r="AG98">
        <v>84.21</v>
      </c>
    </row>
    <row r="99" spans="19:33" x14ac:dyDescent="0.25">
      <c r="S99" s="5">
        <v>10278</v>
      </c>
      <c r="T99" s="5">
        <v>73</v>
      </c>
      <c r="U99" s="5">
        <v>12</v>
      </c>
      <c r="V99" s="5">
        <v>25</v>
      </c>
      <c r="W99" s="5">
        <v>0</v>
      </c>
      <c r="X99" s="7">
        <v>300</v>
      </c>
      <c r="Z99">
        <v>10339</v>
      </c>
      <c r="AA99" t="s">
        <v>244</v>
      </c>
      <c r="AB99">
        <v>2</v>
      </c>
      <c r="AC99" s="1">
        <v>41575</v>
      </c>
      <c r="AD99" s="1">
        <v>41603</v>
      </c>
      <c r="AE99" s="1">
        <v>41582</v>
      </c>
      <c r="AF99">
        <v>2</v>
      </c>
      <c r="AG99">
        <v>15.66</v>
      </c>
    </row>
    <row r="100" spans="19:33" x14ac:dyDescent="0.25">
      <c r="S100" s="4">
        <v>10279</v>
      </c>
      <c r="T100" s="4">
        <v>17</v>
      </c>
      <c r="U100" s="4">
        <v>31.2</v>
      </c>
      <c r="V100" s="4">
        <v>15</v>
      </c>
      <c r="W100" s="4">
        <v>0.25</v>
      </c>
      <c r="X100" s="6">
        <v>467.75</v>
      </c>
      <c r="Z100">
        <v>10340</v>
      </c>
      <c r="AA100" t="s">
        <v>66</v>
      </c>
      <c r="AB100">
        <v>1</v>
      </c>
      <c r="AC100" s="1">
        <v>41576</v>
      </c>
      <c r="AD100" s="1">
        <v>41604</v>
      </c>
      <c r="AE100" s="1">
        <v>41586</v>
      </c>
      <c r="AF100">
        <v>3</v>
      </c>
      <c r="AG100">
        <v>166.31</v>
      </c>
    </row>
    <row r="101" spans="19:33" x14ac:dyDescent="0.25">
      <c r="S101" s="5">
        <v>10280</v>
      </c>
      <c r="T101" s="5">
        <v>24</v>
      </c>
      <c r="U101" s="5">
        <v>3.6</v>
      </c>
      <c r="V101" s="5">
        <v>12</v>
      </c>
      <c r="W101" s="5">
        <v>0</v>
      </c>
      <c r="X101" s="7">
        <v>43.2</v>
      </c>
      <c r="Z101">
        <v>10341</v>
      </c>
      <c r="AA101" t="s">
        <v>324</v>
      </c>
      <c r="AB101">
        <v>7</v>
      </c>
      <c r="AC101" s="1">
        <v>41576</v>
      </c>
      <c r="AD101" s="1">
        <v>41604</v>
      </c>
      <c r="AE101" s="1">
        <v>41583</v>
      </c>
      <c r="AF101">
        <v>3</v>
      </c>
      <c r="AG101">
        <v>26.78</v>
      </c>
    </row>
    <row r="102" spans="19:33" x14ac:dyDescent="0.25">
      <c r="S102" s="4">
        <v>10280</v>
      </c>
      <c r="T102" s="4">
        <v>55</v>
      </c>
      <c r="U102" s="4">
        <v>19.2</v>
      </c>
      <c r="V102" s="4">
        <v>20</v>
      </c>
      <c r="W102" s="4">
        <v>0</v>
      </c>
      <c r="X102" s="6">
        <v>384</v>
      </c>
      <c r="Z102">
        <v>10342</v>
      </c>
      <c r="AA102" t="s">
        <v>135</v>
      </c>
      <c r="AB102">
        <v>4</v>
      </c>
      <c r="AC102" s="1">
        <v>41577</v>
      </c>
      <c r="AD102" s="1">
        <v>41591</v>
      </c>
      <c r="AE102" s="1">
        <v>41582</v>
      </c>
      <c r="AF102">
        <v>2</v>
      </c>
      <c r="AG102">
        <v>54.83</v>
      </c>
    </row>
    <row r="103" spans="19:33" x14ac:dyDescent="0.25">
      <c r="S103" s="5">
        <v>10280</v>
      </c>
      <c r="T103" s="5">
        <v>75</v>
      </c>
      <c r="U103" s="5">
        <v>6.2</v>
      </c>
      <c r="V103" s="5">
        <v>30</v>
      </c>
      <c r="W103" s="5">
        <v>0</v>
      </c>
      <c r="X103" s="7">
        <v>186</v>
      </c>
      <c r="Z103">
        <v>10343</v>
      </c>
      <c r="AA103" t="s">
        <v>215</v>
      </c>
      <c r="AB103">
        <v>4</v>
      </c>
      <c r="AC103" s="1">
        <v>41578</v>
      </c>
      <c r="AD103" s="1">
        <v>41606</v>
      </c>
      <c r="AE103" s="1">
        <v>41584</v>
      </c>
      <c r="AF103">
        <v>1</v>
      </c>
      <c r="AG103">
        <v>110.37</v>
      </c>
    </row>
    <row r="104" spans="19:33" x14ac:dyDescent="0.25">
      <c r="S104" s="4">
        <v>10281</v>
      </c>
      <c r="T104" s="4">
        <v>19</v>
      </c>
      <c r="U104" s="4">
        <v>7.3</v>
      </c>
      <c r="V104" s="4">
        <v>1</v>
      </c>
      <c r="W104" s="4">
        <v>0</v>
      </c>
      <c r="X104" s="6">
        <v>7.3</v>
      </c>
      <c r="Z104">
        <v>10344</v>
      </c>
      <c r="AA104" t="s">
        <v>386</v>
      </c>
      <c r="AB104">
        <v>4</v>
      </c>
      <c r="AC104" s="1">
        <v>41579</v>
      </c>
      <c r="AD104" s="1">
        <v>41607</v>
      </c>
      <c r="AE104" s="1">
        <v>41583</v>
      </c>
      <c r="AF104">
        <v>2</v>
      </c>
      <c r="AG104">
        <v>23.29</v>
      </c>
    </row>
    <row r="105" spans="19:33" x14ac:dyDescent="0.25">
      <c r="S105" s="5">
        <v>10281</v>
      </c>
      <c r="T105" s="5">
        <v>24</v>
      </c>
      <c r="U105" s="5">
        <v>3.6</v>
      </c>
      <c r="V105" s="5">
        <v>6</v>
      </c>
      <c r="W105" s="5">
        <v>0</v>
      </c>
      <c r="X105" s="7">
        <v>21.6</v>
      </c>
      <c r="Z105">
        <v>10345</v>
      </c>
      <c r="AA105" t="s">
        <v>286</v>
      </c>
      <c r="AB105">
        <v>2</v>
      </c>
      <c r="AC105" s="1">
        <v>41582</v>
      </c>
      <c r="AD105" s="1">
        <v>41610</v>
      </c>
      <c r="AE105" s="1">
        <v>41589</v>
      </c>
      <c r="AF105">
        <v>2</v>
      </c>
      <c r="AG105">
        <v>249.06</v>
      </c>
    </row>
    <row r="106" spans="19:33" x14ac:dyDescent="0.25">
      <c r="S106" s="4">
        <v>10281</v>
      </c>
      <c r="T106" s="4">
        <v>35</v>
      </c>
      <c r="U106" s="4">
        <v>14.4</v>
      </c>
      <c r="V106" s="4">
        <v>4</v>
      </c>
      <c r="W106" s="4">
        <v>0</v>
      </c>
      <c r="X106" s="6">
        <v>57.6</v>
      </c>
      <c r="Z106">
        <v>10346</v>
      </c>
      <c r="AA106" t="s">
        <v>293</v>
      </c>
      <c r="AB106">
        <v>3</v>
      </c>
      <c r="AC106" s="1">
        <v>41583</v>
      </c>
      <c r="AD106" s="1">
        <v>41625</v>
      </c>
      <c r="AE106" s="1">
        <v>41586</v>
      </c>
      <c r="AF106">
        <v>3</v>
      </c>
      <c r="AG106">
        <v>142.08000000000001</v>
      </c>
    </row>
    <row r="107" spans="19:33" x14ac:dyDescent="0.25">
      <c r="S107" s="5">
        <v>10282</v>
      </c>
      <c r="T107" s="5">
        <v>30</v>
      </c>
      <c r="U107" s="5">
        <v>20.7</v>
      </c>
      <c r="V107" s="5">
        <v>6</v>
      </c>
      <c r="W107" s="5">
        <v>0</v>
      </c>
      <c r="X107" s="7">
        <v>124.19999999999999</v>
      </c>
      <c r="Z107">
        <v>10347</v>
      </c>
      <c r="AA107" t="s">
        <v>119</v>
      </c>
      <c r="AB107">
        <v>4</v>
      </c>
      <c r="AC107" s="1">
        <v>41584</v>
      </c>
      <c r="AD107" s="1">
        <v>41612</v>
      </c>
      <c r="AE107" s="1">
        <v>41586</v>
      </c>
      <c r="AF107">
        <v>3</v>
      </c>
      <c r="AG107">
        <v>3.1</v>
      </c>
    </row>
    <row r="108" spans="19:33" x14ac:dyDescent="0.25">
      <c r="S108" s="4">
        <v>10282</v>
      </c>
      <c r="T108" s="4">
        <v>57</v>
      </c>
      <c r="U108" s="4">
        <v>15.6</v>
      </c>
      <c r="V108" s="4">
        <v>2</v>
      </c>
      <c r="W108" s="4">
        <v>0</v>
      </c>
      <c r="X108" s="6">
        <v>31.2</v>
      </c>
      <c r="Z108">
        <v>10348</v>
      </c>
      <c r="AA108" t="s">
        <v>373</v>
      </c>
      <c r="AB108">
        <v>4</v>
      </c>
      <c r="AC108" s="1">
        <v>41585</v>
      </c>
      <c r="AD108" s="1">
        <v>41613</v>
      </c>
      <c r="AE108" s="1">
        <v>41593</v>
      </c>
      <c r="AF108">
        <v>2</v>
      </c>
      <c r="AG108">
        <v>0.78</v>
      </c>
    </row>
    <row r="109" spans="19:33" x14ac:dyDescent="0.25">
      <c r="S109" s="5">
        <v>10283</v>
      </c>
      <c r="T109" s="5">
        <v>15</v>
      </c>
      <c r="U109" s="5">
        <v>12.4</v>
      </c>
      <c r="V109" s="5">
        <v>20</v>
      </c>
      <c r="W109" s="5">
        <v>0</v>
      </c>
      <c r="X109" s="7">
        <v>248</v>
      </c>
      <c r="Z109">
        <v>10349</v>
      </c>
      <c r="AA109" t="s">
        <v>332</v>
      </c>
      <c r="AB109">
        <v>7</v>
      </c>
      <c r="AC109" s="1">
        <v>41586</v>
      </c>
      <c r="AD109" s="1">
        <v>41614</v>
      </c>
      <c r="AE109" s="1">
        <v>41593</v>
      </c>
      <c r="AF109">
        <v>1</v>
      </c>
      <c r="AG109">
        <v>8.6300000000000008</v>
      </c>
    </row>
    <row r="110" spans="19:33" x14ac:dyDescent="0.25">
      <c r="S110" s="4">
        <v>10283</v>
      </c>
      <c r="T110" s="4">
        <v>19</v>
      </c>
      <c r="U110" s="4">
        <v>7.3</v>
      </c>
      <c r="V110" s="4">
        <v>18</v>
      </c>
      <c r="W110" s="4">
        <v>0</v>
      </c>
      <c r="X110" s="6">
        <v>131.4</v>
      </c>
      <c r="Z110">
        <v>10350</v>
      </c>
      <c r="AA110" t="s">
        <v>203</v>
      </c>
      <c r="AB110">
        <v>6</v>
      </c>
      <c r="AC110" s="1">
        <v>41589</v>
      </c>
      <c r="AD110" s="1">
        <v>41617</v>
      </c>
      <c r="AE110" s="1">
        <v>41611</v>
      </c>
      <c r="AF110">
        <v>2</v>
      </c>
      <c r="AG110">
        <v>64.19</v>
      </c>
    </row>
    <row r="111" spans="19:33" x14ac:dyDescent="0.25">
      <c r="S111" s="5">
        <v>10283</v>
      </c>
      <c r="T111" s="5">
        <v>60</v>
      </c>
      <c r="U111" s="5">
        <v>27.2</v>
      </c>
      <c r="V111" s="5">
        <v>35</v>
      </c>
      <c r="W111" s="5">
        <v>0</v>
      </c>
      <c r="X111" s="7">
        <v>952</v>
      </c>
      <c r="Z111">
        <v>10351</v>
      </c>
      <c r="AA111" t="s">
        <v>113</v>
      </c>
      <c r="AB111">
        <v>1</v>
      </c>
      <c r="AC111" s="1">
        <v>41589</v>
      </c>
      <c r="AD111" s="1">
        <v>41617</v>
      </c>
      <c r="AE111" s="1">
        <v>41598</v>
      </c>
      <c r="AF111">
        <v>1</v>
      </c>
      <c r="AG111">
        <v>162.33000000000001</v>
      </c>
    </row>
    <row r="112" spans="19:33" x14ac:dyDescent="0.25">
      <c r="S112" s="4">
        <v>10283</v>
      </c>
      <c r="T112" s="4">
        <v>72</v>
      </c>
      <c r="U112" s="4">
        <v>27.8</v>
      </c>
      <c r="V112" s="4">
        <v>3</v>
      </c>
      <c r="W112" s="4">
        <v>0</v>
      </c>
      <c r="X112" s="6">
        <v>83.4</v>
      </c>
      <c r="Z112">
        <v>10352</v>
      </c>
      <c r="AA112" t="s">
        <v>147</v>
      </c>
      <c r="AB112">
        <v>3</v>
      </c>
      <c r="AC112" s="1">
        <v>41590</v>
      </c>
      <c r="AD112" s="1">
        <v>41604</v>
      </c>
      <c r="AE112" s="1">
        <v>41596</v>
      </c>
      <c r="AF112">
        <v>3</v>
      </c>
      <c r="AG112">
        <v>1.3</v>
      </c>
    </row>
    <row r="113" spans="19:33" x14ac:dyDescent="0.25">
      <c r="S113" s="5">
        <v>10284</v>
      </c>
      <c r="T113" s="5">
        <v>27</v>
      </c>
      <c r="U113" s="5">
        <v>35.1</v>
      </c>
      <c r="V113" s="5">
        <v>15</v>
      </c>
      <c r="W113" s="5">
        <v>0.25</v>
      </c>
      <c r="X113" s="7">
        <v>526.25</v>
      </c>
      <c r="Z113">
        <v>10353</v>
      </c>
      <c r="AA113" t="s">
        <v>273</v>
      </c>
      <c r="AB113">
        <v>7</v>
      </c>
      <c r="AC113" s="1">
        <v>41591</v>
      </c>
      <c r="AD113" s="1">
        <v>41619</v>
      </c>
      <c r="AE113" s="1">
        <v>41603</v>
      </c>
      <c r="AF113">
        <v>3</v>
      </c>
      <c r="AG113">
        <v>360.63</v>
      </c>
    </row>
    <row r="114" spans="19:33" x14ac:dyDescent="0.25">
      <c r="S114" s="4">
        <v>10284</v>
      </c>
      <c r="T114" s="4">
        <v>44</v>
      </c>
      <c r="U114" s="4">
        <v>15.5</v>
      </c>
      <c r="V114" s="4">
        <v>21</v>
      </c>
      <c r="W114" s="4">
        <v>0</v>
      </c>
      <c r="X114" s="6">
        <v>325.5</v>
      </c>
      <c r="Z114">
        <v>10354</v>
      </c>
      <c r="AA114" t="s">
        <v>270</v>
      </c>
      <c r="AB114">
        <v>8</v>
      </c>
      <c r="AC114" s="1">
        <v>41592</v>
      </c>
      <c r="AD114" s="1">
        <v>41620</v>
      </c>
      <c r="AE114" s="1">
        <v>41598</v>
      </c>
      <c r="AF114">
        <v>3</v>
      </c>
      <c r="AG114">
        <v>53.8</v>
      </c>
    </row>
    <row r="115" spans="19:33" x14ac:dyDescent="0.25">
      <c r="S115" s="5">
        <v>10284</v>
      </c>
      <c r="T115" s="5">
        <v>60</v>
      </c>
      <c r="U115" s="5">
        <v>27.2</v>
      </c>
      <c r="V115" s="5">
        <v>20</v>
      </c>
      <c r="W115" s="5">
        <v>0.25</v>
      </c>
      <c r="X115" s="7">
        <v>543.75</v>
      </c>
      <c r="Z115">
        <v>10355</v>
      </c>
      <c r="AA115" t="s">
        <v>40</v>
      </c>
      <c r="AB115">
        <v>6</v>
      </c>
      <c r="AC115" s="1">
        <v>41593</v>
      </c>
      <c r="AD115" s="1">
        <v>41621</v>
      </c>
      <c r="AE115" s="1">
        <v>41598</v>
      </c>
      <c r="AF115">
        <v>1</v>
      </c>
      <c r="AG115">
        <v>41.95</v>
      </c>
    </row>
    <row r="116" spans="19:33" x14ac:dyDescent="0.25">
      <c r="S116" s="4">
        <v>10284</v>
      </c>
      <c r="T116" s="4">
        <v>67</v>
      </c>
      <c r="U116" s="4">
        <v>11.2</v>
      </c>
      <c r="V116" s="4">
        <v>5</v>
      </c>
      <c r="W116" s="4">
        <v>0.25</v>
      </c>
      <c r="X116" s="6">
        <v>55.75</v>
      </c>
      <c r="Z116">
        <v>10356</v>
      </c>
      <c r="AA116" t="s">
        <v>373</v>
      </c>
      <c r="AB116">
        <v>6</v>
      </c>
      <c r="AC116" s="1">
        <v>41596</v>
      </c>
      <c r="AD116" s="1">
        <v>41624</v>
      </c>
      <c r="AE116" s="1">
        <v>41605</v>
      </c>
      <c r="AF116">
        <v>2</v>
      </c>
      <c r="AG116">
        <v>36.71</v>
      </c>
    </row>
    <row r="117" spans="19:33" x14ac:dyDescent="0.25">
      <c r="S117" s="5">
        <v>10285</v>
      </c>
      <c r="T117" s="5">
        <v>1</v>
      </c>
      <c r="U117" s="5">
        <v>14.4</v>
      </c>
      <c r="V117" s="5">
        <v>45</v>
      </c>
      <c r="W117" s="5">
        <v>0.2</v>
      </c>
      <c r="X117" s="7">
        <v>647.79999999999995</v>
      </c>
      <c r="Z117">
        <v>10357</v>
      </c>
      <c r="AA117" t="s">
        <v>223</v>
      </c>
      <c r="AB117">
        <v>1</v>
      </c>
      <c r="AC117" s="1">
        <v>41597</v>
      </c>
      <c r="AD117" s="1">
        <v>41625</v>
      </c>
      <c r="AE117" s="1">
        <v>41610</v>
      </c>
      <c r="AF117">
        <v>3</v>
      </c>
      <c r="AG117">
        <v>34.880000000000003</v>
      </c>
    </row>
    <row r="118" spans="19:33" x14ac:dyDescent="0.25">
      <c r="S118" s="4">
        <v>10285</v>
      </c>
      <c r="T118" s="4">
        <v>40</v>
      </c>
      <c r="U118" s="4">
        <v>14.7</v>
      </c>
      <c r="V118" s="4">
        <v>40</v>
      </c>
      <c r="W118" s="4">
        <v>0.2</v>
      </c>
      <c r="X118" s="6">
        <v>587.79999999999995</v>
      </c>
      <c r="Z118">
        <v>10358</v>
      </c>
      <c r="AA118" t="s">
        <v>203</v>
      </c>
      <c r="AB118">
        <v>5</v>
      </c>
      <c r="AC118" s="1">
        <v>41598</v>
      </c>
      <c r="AD118" s="1">
        <v>41626</v>
      </c>
      <c r="AE118" s="1">
        <v>41605</v>
      </c>
      <c r="AF118">
        <v>1</v>
      </c>
      <c r="AG118">
        <v>19.64</v>
      </c>
    </row>
    <row r="119" spans="19:33" x14ac:dyDescent="0.25">
      <c r="S119" s="5">
        <v>10285</v>
      </c>
      <c r="T119" s="5">
        <v>53</v>
      </c>
      <c r="U119" s="5">
        <v>26.2</v>
      </c>
      <c r="V119" s="5">
        <v>36</v>
      </c>
      <c r="W119" s="5">
        <v>0.2</v>
      </c>
      <c r="X119" s="7">
        <v>942.99999999999989</v>
      </c>
      <c r="Z119">
        <v>10359</v>
      </c>
      <c r="AA119" t="s">
        <v>321</v>
      </c>
      <c r="AB119">
        <v>5</v>
      </c>
      <c r="AC119" s="1">
        <v>41599</v>
      </c>
      <c r="AD119" s="1">
        <v>41627</v>
      </c>
      <c r="AE119" s="1">
        <v>41604</v>
      </c>
      <c r="AF119">
        <v>3</v>
      </c>
      <c r="AG119">
        <v>288.43</v>
      </c>
    </row>
    <row r="120" spans="19:33" x14ac:dyDescent="0.25">
      <c r="S120" s="4">
        <v>10286</v>
      </c>
      <c r="T120" s="4">
        <v>35</v>
      </c>
      <c r="U120" s="4">
        <v>14.4</v>
      </c>
      <c r="V120" s="4">
        <v>100</v>
      </c>
      <c r="W120" s="4">
        <v>0</v>
      </c>
      <c r="X120" s="6">
        <v>1440</v>
      </c>
      <c r="Z120">
        <v>10360</v>
      </c>
      <c r="AA120" t="s">
        <v>55</v>
      </c>
      <c r="AB120">
        <v>4</v>
      </c>
      <c r="AC120" s="1">
        <v>41600</v>
      </c>
      <c r="AD120" s="1">
        <v>41628</v>
      </c>
      <c r="AE120" s="1">
        <v>41610</v>
      </c>
      <c r="AF120">
        <v>3</v>
      </c>
      <c r="AG120">
        <v>131.69999999999999</v>
      </c>
    </row>
    <row r="121" spans="19:33" x14ac:dyDescent="0.25">
      <c r="S121" s="5">
        <v>10286</v>
      </c>
      <c r="T121" s="5">
        <v>62</v>
      </c>
      <c r="U121" s="5">
        <v>39.4</v>
      </c>
      <c r="V121" s="5">
        <v>40</v>
      </c>
      <c r="W121" s="5">
        <v>0</v>
      </c>
      <c r="X121" s="7">
        <v>1576</v>
      </c>
      <c r="Z121">
        <v>10361</v>
      </c>
      <c r="AA121" t="s">
        <v>286</v>
      </c>
      <c r="AB121">
        <v>1</v>
      </c>
      <c r="AC121" s="1">
        <v>41600</v>
      </c>
      <c r="AD121" s="1">
        <v>41628</v>
      </c>
      <c r="AE121" s="1">
        <v>41611</v>
      </c>
      <c r="AF121">
        <v>2</v>
      </c>
      <c r="AG121">
        <v>183.17</v>
      </c>
    </row>
    <row r="122" spans="19:33" x14ac:dyDescent="0.25">
      <c r="S122" s="4">
        <v>10287</v>
      </c>
      <c r="T122" s="4">
        <v>16</v>
      </c>
      <c r="U122" s="4">
        <v>13.9</v>
      </c>
      <c r="V122" s="4">
        <v>40</v>
      </c>
      <c r="W122" s="4">
        <v>0.15</v>
      </c>
      <c r="X122" s="6">
        <v>555.85</v>
      </c>
      <c r="Z122">
        <v>10362</v>
      </c>
      <c r="AA122" t="s">
        <v>66</v>
      </c>
      <c r="AB122">
        <v>3</v>
      </c>
      <c r="AC122" s="1">
        <v>41603</v>
      </c>
      <c r="AD122" s="1">
        <v>41631</v>
      </c>
      <c r="AE122" s="1">
        <v>41606</v>
      </c>
      <c r="AF122">
        <v>1</v>
      </c>
      <c r="AG122">
        <v>96.04</v>
      </c>
    </row>
    <row r="123" spans="19:33" x14ac:dyDescent="0.25">
      <c r="S123" s="5">
        <v>10287</v>
      </c>
      <c r="T123" s="5">
        <v>34</v>
      </c>
      <c r="U123" s="5">
        <v>11.2</v>
      </c>
      <c r="V123" s="5">
        <v>20</v>
      </c>
      <c r="W123" s="5">
        <v>0</v>
      </c>
      <c r="X123" s="7">
        <v>224</v>
      </c>
      <c r="Z123">
        <v>10363</v>
      </c>
      <c r="AA123" t="s">
        <v>102</v>
      </c>
      <c r="AB123">
        <v>4</v>
      </c>
      <c r="AC123" s="1">
        <v>41604</v>
      </c>
      <c r="AD123" s="1">
        <v>41632</v>
      </c>
      <c r="AE123" s="1">
        <v>41612</v>
      </c>
      <c r="AF123">
        <v>3</v>
      </c>
      <c r="AG123">
        <v>30.54</v>
      </c>
    </row>
    <row r="124" spans="19:33" x14ac:dyDescent="0.25">
      <c r="S124" s="4">
        <v>10287</v>
      </c>
      <c r="T124" s="4">
        <v>46</v>
      </c>
      <c r="U124" s="4">
        <v>9.6</v>
      </c>
      <c r="V124" s="4">
        <v>15</v>
      </c>
      <c r="W124" s="4">
        <v>0.15</v>
      </c>
      <c r="X124" s="6">
        <v>143.85</v>
      </c>
      <c r="Z124">
        <v>10364</v>
      </c>
      <c r="AA124" t="s">
        <v>110</v>
      </c>
      <c r="AB124">
        <v>1</v>
      </c>
      <c r="AC124" s="1">
        <v>41604</v>
      </c>
      <c r="AD124" s="1">
        <v>41646</v>
      </c>
      <c r="AE124" s="1">
        <v>41612</v>
      </c>
      <c r="AF124">
        <v>1</v>
      </c>
      <c r="AG124">
        <v>71.97</v>
      </c>
    </row>
    <row r="125" spans="19:33" x14ac:dyDescent="0.25">
      <c r="S125" s="5">
        <v>10288</v>
      </c>
      <c r="T125" s="5">
        <v>54</v>
      </c>
      <c r="U125" s="5">
        <v>5.9</v>
      </c>
      <c r="V125" s="5">
        <v>10</v>
      </c>
      <c r="W125" s="5">
        <v>0.1</v>
      </c>
      <c r="X125" s="7">
        <v>58.9</v>
      </c>
      <c r="Z125">
        <v>10365</v>
      </c>
      <c r="AA125" t="s">
        <v>37</v>
      </c>
      <c r="AB125">
        <v>3</v>
      </c>
      <c r="AC125" s="1">
        <v>41605</v>
      </c>
      <c r="AD125" s="1">
        <v>41633</v>
      </c>
      <c r="AE125" s="1">
        <v>41610</v>
      </c>
      <c r="AF125">
        <v>2</v>
      </c>
      <c r="AG125">
        <v>22</v>
      </c>
    </row>
    <row r="126" spans="19:33" x14ac:dyDescent="0.25">
      <c r="S126" s="4">
        <v>10288</v>
      </c>
      <c r="T126" s="4">
        <v>68</v>
      </c>
      <c r="U126" s="4">
        <v>10</v>
      </c>
      <c r="V126" s="4">
        <v>3</v>
      </c>
      <c r="W126" s="4">
        <v>0.1</v>
      </c>
      <c r="X126" s="6">
        <v>29.9</v>
      </c>
      <c r="Z126">
        <v>10366</v>
      </c>
      <c r="AA126" t="s">
        <v>152</v>
      </c>
      <c r="AB126">
        <v>8</v>
      </c>
      <c r="AC126" s="1">
        <v>41606</v>
      </c>
      <c r="AD126" s="1">
        <v>41648</v>
      </c>
      <c r="AE126" s="1">
        <v>41638</v>
      </c>
      <c r="AF126">
        <v>2</v>
      </c>
      <c r="AG126">
        <v>10.14</v>
      </c>
    </row>
    <row r="127" spans="19:33" x14ac:dyDescent="0.25">
      <c r="S127" s="5">
        <v>10289</v>
      </c>
      <c r="T127" s="5">
        <v>3</v>
      </c>
      <c r="U127" s="5">
        <v>8</v>
      </c>
      <c r="V127" s="5">
        <v>30</v>
      </c>
      <c r="W127" s="5">
        <v>0</v>
      </c>
      <c r="X127" s="7">
        <v>240</v>
      </c>
      <c r="Z127">
        <v>10367</v>
      </c>
      <c r="AA127" t="s">
        <v>361</v>
      </c>
      <c r="AB127">
        <v>7</v>
      </c>
      <c r="AC127" s="1">
        <v>41606</v>
      </c>
      <c r="AD127" s="1">
        <v>41634</v>
      </c>
      <c r="AE127" s="1">
        <v>41610</v>
      </c>
      <c r="AF127">
        <v>3</v>
      </c>
      <c r="AG127">
        <v>13.55</v>
      </c>
    </row>
    <row r="128" spans="19:33" x14ac:dyDescent="0.25">
      <c r="S128" s="4">
        <v>10289</v>
      </c>
      <c r="T128" s="4">
        <v>64</v>
      </c>
      <c r="U128" s="4">
        <v>26.6</v>
      </c>
      <c r="V128" s="4">
        <v>9</v>
      </c>
      <c r="W128" s="4">
        <v>0</v>
      </c>
      <c r="X128" s="6">
        <v>239.4</v>
      </c>
      <c r="Z128">
        <v>10368</v>
      </c>
      <c r="AA128" t="s">
        <v>113</v>
      </c>
      <c r="AB128">
        <v>2</v>
      </c>
      <c r="AC128" s="1">
        <v>41607</v>
      </c>
      <c r="AD128" s="1">
        <v>41635</v>
      </c>
      <c r="AE128" s="1">
        <v>41610</v>
      </c>
      <c r="AF128">
        <v>2</v>
      </c>
      <c r="AG128">
        <v>101.95</v>
      </c>
    </row>
    <row r="129" spans="19:33" x14ac:dyDescent="0.25">
      <c r="S129" s="5">
        <v>10290</v>
      </c>
      <c r="T129" s="5">
        <v>5</v>
      </c>
      <c r="U129" s="5">
        <v>17</v>
      </c>
      <c r="V129" s="5">
        <v>20</v>
      </c>
      <c r="W129" s="5">
        <v>0</v>
      </c>
      <c r="X129" s="7">
        <v>340</v>
      </c>
      <c r="Z129">
        <v>10369</v>
      </c>
      <c r="AA129" t="s">
        <v>332</v>
      </c>
      <c r="AB129">
        <v>8</v>
      </c>
      <c r="AC129" s="1">
        <v>41610</v>
      </c>
      <c r="AD129" s="1">
        <v>41638</v>
      </c>
      <c r="AE129" s="1">
        <v>41617</v>
      </c>
      <c r="AF129">
        <v>2</v>
      </c>
      <c r="AG129">
        <v>195.68</v>
      </c>
    </row>
    <row r="130" spans="19:33" x14ac:dyDescent="0.25">
      <c r="S130" s="4">
        <v>10290</v>
      </c>
      <c r="T130" s="4">
        <v>29</v>
      </c>
      <c r="U130" s="4">
        <v>99</v>
      </c>
      <c r="V130" s="4">
        <v>15</v>
      </c>
      <c r="W130" s="4">
        <v>0</v>
      </c>
      <c r="X130" s="6">
        <v>1485</v>
      </c>
      <c r="Z130">
        <v>10370</v>
      </c>
      <c r="AA130" t="s">
        <v>88</v>
      </c>
      <c r="AB130">
        <v>6</v>
      </c>
      <c r="AC130" s="1">
        <v>41611</v>
      </c>
      <c r="AD130" s="1">
        <v>41639</v>
      </c>
      <c r="AE130" s="1">
        <v>41635</v>
      </c>
      <c r="AF130">
        <v>2</v>
      </c>
      <c r="AG130">
        <v>1.17</v>
      </c>
    </row>
    <row r="131" spans="19:33" x14ac:dyDescent="0.25">
      <c r="S131" s="5">
        <v>10290</v>
      </c>
      <c r="T131" s="5">
        <v>49</v>
      </c>
      <c r="U131" s="5">
        <v>16</v>
      </c>
      <c r="V131" s="5">
        <v>15</v>
      </c>
      <c r="W131" s="5">
        <v>0</v>
      </c>
      <c r="X131" s="7">
        <v>240</v>
      </c>
      <c r="Z131">
        <v>10371</v>
      </c>
      <c r="AA131" t="s">
        <v>203</v>
      </c>
      <c r="AB131">
        <v>1</v>
      </c>
      <c r="AC131" s="1">
        <v>41611</v>
      </c>
      <c r="AD131" s="1">
        <v>41639</v>
      </c>
      <c r="AE131" s="1">
        <v>41632</v>
      </c>
      <c r="AF131">
        <v>1</v>
      </c>
      <c r="AG131">
        <v>0.45</v>
      </c>
    </row>
    <row r="132" spans="19:33" x14ac:dyDescent="0.25">
      <c r="S132" s="4">
        <v>10290</v>
      </c>
      <c r="T132" s="4">
        <v>77</v>
      </c>
      <c r="U132" s="4">
        <v>10.4</v>
      </c>
      <c r="V132" s="4">
        <v>10</v>
      </c>
      <c r="W132" s="4">
        <v>0</v>
      </c>
      <c r="X132" s="6">
        <v>104</v>
      </c>
      <c r="Z132">
        <v>10372</v>
      </c>
      <c r="AA132" t="s">
        <v>283</v>
      </c>
      <c r="AB132">
        <v>5</v>
      </c>
      <c r="AC132" s="1">
        <v>41612</v>
      </c>
      <c r="AD132" s="1">
        <v>41640</v>
      </c>
      <c r="AE132" s="1">
        <v>41617</v>
      </c>
      <c r="AF132">
        <v>2</v>
      </c>
      <c r="AG132">
        <v>890.78</v>
      </c>
    </row>
    <row r="133" spans="19:33" x14ac:dyDescent="0.25">
      <c r="S133" s="5">
        <v>10291</v>
      </c>
      <c r="T133" s="5">
        <v>13</v>
      </c>
      <c r="U133" s="5">
        <v>4.8</v>
      </c>
      <c r="V133" s="5">
        <v>20</v>
      </c>
      <c r="W133" s="5">
        <v>0.1</v>
      </c>
      <c r="X133" s="7">
        <v>95.9</v>
      </c>
      <c r="Z133">
        <v>10373</v>
      </c>
      <c r="AA133" t="s">
        <v>186</v>
      </c>
      <c r="AB133">
        <v>4</v>
      </c>
      <c r="AC133" s="1">
        <v>41613</v>
      </c>
      <c r="AD133" s="1">
        <v>41641</v>
      </c>
      <c r="AE133" s="1">
        <v>41619</v>
      </c>
      <c r="AF133">
        <v>3</v>
      </c>
      <c r="AG133">
        <v>124.12</v>
      </c>
    </row>
    <row r="134" spans="19:33" x14ac:dyDescent="0.25">
      <c r="S134" s="4">
        <v>10291</v>
      </c>
      <c r="T134" s="4">
        <v>44</v>
      </c>
      <c r="U134" s="4">
        <v>15.5</v>
      </c>
      <c r="V134" s="4">
        <v>24</v>
      </c>
      <c r="W134" s="4">
        <v>0.1</v>
      </c>
      <c r="X134" s="6">
        <v>371.9</v>
      </c>
      <c r="Z134">
        <v>10374</v>
      </c>
      <c r="AA134" t="s">
        <v>395</v>
      </c>
      <c r="AB134">
        <v>1</v>
      </c>
      <c r="AC134" s="1">
        <v>41613</v>
      </c>
      <c r="AD134" s="1">
        <v>41641</v>
      </c>
      <c r="AE134" s="1">
        <v>41617</v>
      </c>
      <c r="AF134">
        <v>3</v>
      </c>
      <c r="AG134">
        <v>3.94</v>
      </c>
    </row>
    <row r="135" spans="19:33" x14ac:dyDescent="0.25">
      <c r="S135" s="5">
        <v>10291</v>
      </c>
      <c r="T135" s="5">
        <v>51</v>
      </c>
      <c r="U135" s="5">
        <v>42.4</v>
      </c>
      <c r="V135" s="5">
        <v>2</v>
      </c>
      <c r="W135" s="5">
        <v>0.1</v>
      </c>
      <c r="X135" s="7">
        <v>84.7</v>
      </c>
      <c r="Z135">
        <v>10375</v>
      </c>
      <c r="AA135" t="s">
        <v>182</v>
      </c>
      <c r="AB135">
        <v>3</v>
      </c>
      <c r="AC135" s="1">
        <v>41614</v>
      </c>
      <c r="AD135" s="1">
        <v>41642</v>
      </c>
      <c r="AE135" s="1">
        <v>41617</v>
      </c>
      <c r="AF135">
        <v>2</v>
      </c>
      <c r="AG135">
        <v>20.12</v>
      </c>
    </row>
    <row r="136" spans="19:33" x14ac:dyDescent="0.25">
      <c r="S136" s="4">
        <v>10292</v>
      </c>
      <c r="T136" s="4">
        <v>20</v>
      </c>
      <c r="U136" s="4">
        <v>64.8</v>
      </c>
      <c r="V136" s="4">
        <v>20</v>
      </c>
      <c r="W136" s="4">
        <v>0</v>
      </c>
      <c r="X136" s="6">
        <v>1296</v>
      </c>
      <c r="Z136">
        <v>10376</v>
      </c>
      <c r="AA136" t="s">
        <v>244</v>
      </c>
      <c r="AB136">
        <v>1</v>
      </c>
      <c r="AC136" s="1">
        <v>41617</v>
      </c>
      <c r="AD136" s="1">
        <v>41645</v>
      </c>
      <c r="AE136" s="1">
        <v>41621</v>
      </c>
      <c r="AF136">
        <v>2</v>
      </c>
      <c r="AG136">
        <v>20.39</v>
      </c>
    </row>
    <row r="137" spans="19:33" x14ac:dyDescent="0.25">
      <c r="S137" s="5">
        <v>10293</v>
      </c>
      <c r="T137" s="5">
        <v>18</v>
      </c>
      <c r="U137" s="5">
        <v>50</v>
      </c>
      <c r="V137" s="5">
        <v>12</v>
      </c>
      <c r="W137" s="5">
        <v>0</v>
      </c>
      <c r="X137" s="7">
        <v>600</v>
      </c>
      <c r="Z137">
        <v>10377</v>
      </c>
      <c r="AA137" t="s">
        <v>321</v>
      </c>
      <c r="AB137">
        <v>1</v>
      </c>
      <c r="AC137" s="1">
        <v>41617</v>
      </c>
      <c r="AD137" s="1">
        <v>41645</v>
      </c>
      <c r="AE137" s="1">
        <v>41621</v>
      </c>
      <c r="AF137">
        <v>3</v>
      </c>
      <c r="AG137">
        <v>22.21</v>
      </c>
    </row>
    <row r="138" spans="19:33" x14ac:dyDescent="0.25">
      <c r="S138" s="4">
        <v>10293</v>
      </c>
      <c r="T138" s="4">
        <v>24</v>
      </c>
      <c r="U138" s="4">
        <v>3.6</v>
      </c>
      <c r="V138" s="4">
        <v>10</v>
      </c>
      <c r="W138" s="4">
        <v>0</v>
      </c>
      <c r="X138" s="6">
        <v>36</v>
      </c>
      <c r="Z138">
        <v>10378</v>
      </c>
      <c r="AA138" t="s">
        <v>131</v>
      </c>
      <c r="AB138">
        <v>5</v>
      </c>
      <c r="AC138" s="1">
        <v>41618</v>
      </c>
      <c r="AD138" s="1">
        <v>41646</v>
      </c>
      <c r="AE138" s="1">
        <v>41627</v>
      </c>
      <c r="AF138">
        <v>3</v>
      </c>
      <c r="AG138">
        <v>5.44</v>
      </c>
    </row>
    <row r="139" spans="19:33" x14ac:dyDescent="0.25">
      <c r="S139" s="5">
        <v>10293</v>
      </c>
      <c r="T139" s="5">
        <v>63</v>
      </c>
      <c r="U139" s="5">
        <v>35.1</v>
      </c>
      <c r="V139" s="5">
        <v>5</v>
      </c>
      <c r="W139" s="5">
        <v>0</v>
      </c>
      <c r="X139" s="7">
        <v>175.5</v>
      </c>
      <c r="Z139">
        <v>10379</v>
      </c>
      <c r="AA139" t="s">
        <v>280</v>
      </c>
      <c r="AB139">
        <v>2</v>
      </c>
      <c r="AC139" s="1">
        <v>41619</v>
      </c>
      <c r="AD139" s="1">
        <v>41647</v>
      </c>
      <c r="AE139" s="1">
        <v>41621</v>
      </c>
      <c r="AF139">
        <v>1</v>
      </c>
      <c r="AG139">
        <v>45.03</v>
      </c>
    </row>
    <row r="140" spans="19:33" x14ac:dyDescent="0.25">
      <c r="S140" s="4">
        <v>10293</v>
      </c>
      <c r="T140" s="4">
        <v>75</v>
      </c>
      <c r="U140" s="4">
        <v>6.2</v>
      </c>
      <c r="V140" s="4">
        <v>6</v>
      </c>
      <c r="W140" s="4">
        <v>0</v>
      </c>
      <c r="X140" s="6">
        <v>37.200000000000003</v>
      </c>
      <c r="Z140">
        <v>10380</v>
      </c>
      <c r="AA140" t="s">
        <v>186</v>
      </c>
      <c r="AB140">
        <v>8</v>
      </c>
      <c r="AC140" s="1">
        <v>41620</v>
      </c>
      <c r="AD140" s="1">
        <v>41648</v>
      </c>
      <c r="AE140" s="1">
        <v>41655</v>
      </c>
      <c r="AF140">
        <v>3</v>
      </c>
      <c r="AG140">
        <v>35.03</v>
      </c>
    </row>
    <row r="141" spans="19:33" x14ac:dyDescent="0.25">
      <c r="S141" s="5">
        <v>10294</v>
      </c>
      <c r="T141" s="5">
        <v>1</v>
      </c>
      <c r="U141" s="5">
        <v>14.4</v>
      </c>
      <c r="V141" s="5">
        <v>18</v>
      </c>
      <c r="W141" s="5">
        <v>0</v>
      </c>
      <c r="X141" s="7">
        <v>259.2</v>
      </c>
      <c r="Z141">
        <v>10381</v>
      </c>
      <c r="AA141" t="s">
        <v>223</v>
      </c>
      <c r="AB141">
        <v>3</v>
      </c>
      <c r="AC141" s="1">
        <v>41620</v>
      </c>
      <c r="AD141" s="1">
        <v>41648</v>
      </c>
      <c r="AE141" s="1">
        <v>41621</v>
      </c>
      <c r="AF141">
        <v>3</v>
      </c>
      <c r="AG141">
        <v>7.99</v>
      </c>
    </row>
    <row r="142" spans="19:33" x14ac:dyDescent="0.25">
      <c r="S142" s="4">
        <v>10294</v>
      </c>
      <c r="T142" s="4">
        <v>17</v>
      </c>
      <c r="U142" s="4">
        <v>31.2</v>
      </c>
      <c r="V142" s="4">
        <v>15</v>
      </c>
      <c r="W142" s="4">
        <v>0</v>
      </c>
      <c r="X142" s="6">
        <v>468</v>
      </c>
      <c r="Z142">
        <v>10382</v>
      </c>
      <c r="AA142" t="s">
        <v>113</v>
      </c>
      <c r="AB142">
        <v>4</v>
      </c>
      <c r="AC142" s="1">
        <v>41621</v>
      </c>
      <c r="AD142" s="1">
        <v>41649</v>
      </c>
      <c r="AE142" s="1">
        <v>41624</v>
      </c>
      <c r="AF142">
        <v>1</v>
      </c>
      <c r="AG142">
        <v>94.77</v>
      </c>
    </row>
    <row r="143" spans="19:33" x14ac:dyDescent="0.25">
      <c r="S143" s="5">
        <v>10294</v>
      </c>
      <c r="T143" s="5">
        <v>43</v>
      </c>
      <c r="U143" s="5">
        <v>36.799999999999997</v>
      </c>
      <c r="V143" s="5">
        <v>15</v>
      </c>
      <c r="W143" s="5">
        <v>0</v>
      </c>
      <c r="X143" s="7">
        <v>552</v>
      </c>
      <c r="Z143">
        <v>10383</v>
      </c>
      <c r="AA143" t="s">
        <v>40</v>
      </c>
      <c r="AB143">
        <v>8</v>
      </c>
      <c r="AC143" s="1">
        <v>41624</v>
      </c>
      <c r="AD143" s="1">
        <v>41652</v>
      </c>
      <c r="AE143" s="1">
        <v>41626</v>
      </c>
      <c r="AF143">
        <v>3</v>
      </c>
      <c r="AG143">
        <v>34.24</v>
      </c>
    </row>
    <row r="144" spans="19:33" x14ac:dyDescent="0.25">
      <c r="S144" s="4">
        <v>10294</v>
      </c>
      <c r="T144" s="4">
        <v>60</v>
      </c>
      <c r="U144" s="4">
        <v>27.2</v>
      </c>
      <c r="V144" s="4">
        <v>21</v>
      </c>
      <c r="W144" s="4">
        <v>0</v>
      </c>
      <c r="X144" s="6">
        <v>571.19999999999993</v>
      </c>
      <c r="Z144">
        <v>10384</v>
      </c>
      <c r="AA144" t="s">
        <v>45</v>
      </c>
      <c r="AB144">
        <v>3</v>
      </c>
      <c r="AC144" s="1">
        <v>41624</v>
      </c>
      <c r="AD144" s="1">
        <v>41652</v>
      </c>
      <c r="AE144" s="1">
        <v>41628</v>
      </c>
      <c r="AF144">
        <v>3</v>
      </c>
      <c r="AG144">
        <v>168.64</v>
      </c>
    </row>
    <row r="145" spans="19:33" x14ac:dyDescent="0.25">
      <c r="S145" s="5">
        <v>10294</v>
      </c>
      <c r="T145" s="5">
        <v>75</v>
      </c>
      <c r="U145" s="5">
        <v>6.2</v>
      </c>
      <c r="V145" s="5">
        <v>6</v>
      </c>
      <c r="W145" s="5">
        <v>0</v>
      </c>
      <c r="X145" s="7">
        <v>37.200000000000003</v>
      </c>
      <c r="Z145">
        <v>10385</v>
      </c>
      <c r="AA145" t="s">
        <v>332</v>
      </c>
      <c r="AB145">
        <v>1</v>
      </c>
      <c r="AC145" s="1">
        <v>41625</v>
      </c>
      <c r="AD145" s="1">
        <v>41653</v>
      </c>
      <c r="AE145" s="1">
        <v>41631</v>
      </c>
      <c r="AF145">
        <v>2</v>
      </c>
      <c r="AG145">
        <v>30.96</v>
      </c>
    </row>
    <row r="146" spans="19:33" x14ac:dyDescent="0.25">
      <c r="S146" s="4">
        <v>10295</v>
      </c>
      <c r="T146" s="4">
        <v>56</v>
      </c>
      <c r="U146" s="4">
        <v>30.4</v>
      </c>
      <c r="V146" s="4">
        <v>4</v>
      </c>
      <c r="W146" s="4">
        <v>0</v>
      </c>
      <c r="X146" s="6">
        <v>121.6</v>
      </c>
      <c r="Z146">
        <v>10386</v>
      </c>
      <c r="AA146" t="s">
        <v>119</v>
      </c>
      <c r="AB146">
        <v>9</v>
      </c>
      <c r="AC146" s="1">
        <v>41626</v>
      </c>
      <c r="AD146" s="1">
        <v>41640</v>
      </c>
      <c r="AE146" s="1">
        <v>41633</v>
      </c>
      <c r="AF146">
        <v>3</v>
      </c>
      <c r="AG146">
        <v>13.99</v>
      </c>
    </row>
    <row r="147" spans="19:33" x14ac:dyDescent="0.25">
      <c r="S147" s="5">
        <v>10296</v>
      </c>
      <c r="T147" s="5">
        <v>11</v>
      </c>
      <c r="U147" s="5">
        <v>16.8</v>
      </c>
      <c r="V147" s="5">
        <v>12</v>
      </c>
      <c r="W147" s="5">
        <v>0</v>
      </c>
      <c r="X147" s="7">
        <v>201.60000000000002</v>
      </c>
      <c r="Z147">
        <v>10387</v>
      </c>
      <c r="AA147" t="s">
        <v>312</v>
      </c>
      <c r="AB147">
        <v>1</v>
      </c>
      <c r="AC147" s="1">
        <v>41626</v>
      </c>
      <c r="AD147" s="1">
        <v>41654</v>
      </c>
      <c r="AE147" s="1">
        <v>41628</v>
      </c>
      <c r="AF147">
        <v>2</v>
      </c>
      <c r="AG147">
        <v>93.63</v>
      </c>
    </row>
    <row r="148" spans="19:33" x14ac:dyDescent="0.25">
      <c r="S148" s="4">
        <v>10296</v>
      </c>
      <c r="T148" s="4">
        <v>16</v>
      </c>
      <c r="U148" s="4">
        <v>13.9</v>
      </c>
      <c r="V148" s="4">
        <v>30</v>
      </c>
      <c r="W148" s="4">
        <v>0</v>
      </c>
      <c r="X148" s="6">
        <v>417</v>
      </c>
      <c r="Z148">
        <v>10388</v>
      </c>
      <c r="AA148" t="s">
        <v>321</v>
      </c>
      <c r="AB148">
        <v>2</v>
      </c>
      <c r="AC148" s="1">
        <v>41627</v>
      </c>
      <c r="AD148" s="1">
        <v>41655</v>
      </c>
      <c r="AE148" s="1">
        <v>41628</v>
      </c>
      <c r="AF148">
        <v>1</v>
      </c>
      <c r="AG148">
        <v>34.86</v>
      </c>
    </row>
    <row r="149" spans="19:33" x14ac:dyDescent="0.25">
      <c r="S149" s="5">
        <v>10296</v>
      </c>
      <c r="T149" s="5">
        <v>69</v>
      </c>
      <c r="U149" s="5">
        <v>28.8</v>
      </c>
      <c r="V149" s="5">
        <v>15</v>
      </c>
      <c r="W149" s="5">
        <v>0</v>
      </c>
      <c r="X149" s="7">
        <v>432</v>
      </c>
      <c r="Z149">
        <v>10389</v>
      </c>
      <c r="AA149" t="s">
        <v>70</v>
      </c>
      <c r="AB149">
        <v>4</v>
      </c>
      <c r="AC149" s="1">
        <v>41628</v>
      </c>
      <c r="AD149" s="1">
        <v>41656</v>
      </c>
      <c r="AE149" s="1">
        <v>41632</v>
      </c>
      <c r="AF149">
        <v>2</v>
      </c>
      <c r="AG149">
        <v>47.42</v>
      </c>
    </row>
    <row r="150" spans="19:33" x14ac:dyDescent="0.25">
      <c r="S150" s="4">
        <v>10297</v>
      </c>
      <c r="T150" s="4">
        <v>39</v>
      </c>
      <c r="U150" s="4">
        <v>14.4</v>
      </c>
      <c r="V150" s="4">
        <v>60</v>
      </c>
      <c r="W150" s="4">
        <v>0</v>
      </c>
      <c r="X150" s="6">
        <v>864</v>
      </c>
      <c r="Z150">
        <v>10390</v>
      </c>
      <c r="AA150" t="s">
        <v>113</v>
      </c>
      <c r="AB150">
        <v>6</v>
      </c>
      <c r="AC150" s="1">
        <v>41631</v>
      </c>
      <c r="AD150" s="1">
        <v>41659</v>
      </c>
      <c r="AE150" s="1">
        <v>41634</v>
      </c>
      <c r="AF150">
        <v>1</v>
      </c>
      <c r="AG150">
        <v>126.38</v>
      </c>
    </row>
    <row r="151" spans="19:33" x14ac:dyDescent="0.25">
      <c r="S151" s="5">
        <v>10297</v>
      </c>
      <c r="T151" s="5">
        <v>72</v>
      </c>
      <c r="U151" s="5">
        <v>27.8</v>
      </c>
      <c r="V151" s="5">
        <v>20</v>
      </c>
      <c r="W151" s="5">
        <v>0</v>
      </c>
      <c r="X151" s="7">
        <v>556</v>
      </c>
      <c r="Z151">
        <v>10391</v>
      </c>
      <c r="AA151" t="s">
        <v>102</v>
      </c>
      <c r="AB151">
        <v>3</v>
      </c>
      <c r="AC151" s="1">
        <v>41631</v>
      </c>
      <c r="AD151" s="1">
        <v>41659</v>
      </c>
      <c r="AE151" s="1">
        <v>41639</v>
      </c>
      <c r="AF151">
        <v>3</v>
      </c>
      <c r="AG151">
        <v>5.45</v>
      </c>
    </row>
    <row r="152" spans="19:33" x14ac:dyDescent="0.25">
      <c r="S152" s="4">
        <v>10298</v>
      </c>
      <c r="T152" s="4">
        <v>2</v>
      </c>
      <c r="U152" s="4">
        <v>15.2</v>
      </c>
      <c r="V152" s="4">
        <v>40</v>
      </c>
      <c r="W152" s="4">
        <v>0</v>
      </c>
      <c r="X152" s="6">
        <v>608</v>
      </c>
      <c r="Z152">
        <v>10392</v>
      </c>
      <c r="AA152" t="s">
        <v>273</v>
      </c>
      <c r="AB152">
        <v>2</v>
      </c>
      <c r="AC152" s="1">
        <v>41632</v>
      </c>
      <c r="AD152" s="1">
        <v>41660</v>
      </c>
      <c r="AE152" s="1">
        <v>41640</v>
      </c>
      <c r="AF152">
        <v>3</v>
      </c>
      <c r="AG152">
        <v>122.46</v>
      </c>
    </row>
    <row r="153" spans="19:33" x14ac:dyDescent="0.25">
      <c r="S153" s="5">
        <v>10298</v>
      </c>
      <c r="T153" s="5">
        <v>36</v>
      </c>
      <c r="U153" s="5">
        <v>15.2</v>
      </c>
      <c r="V153" s="5">
        <v>40</v>
      </c>
      <c r="W153" s="5">
        <v>0.25</v>
      </c>
      <c r="X153" s="7">
        <v>607.75</v>
      </c>
      <c r="Z153">
        <v>10393</v>
      </c>
      <c r="AA153" t="s">
        <v>317</v>
      </c>
      <c r="AB153">
        <v>1</v>
      </c>
      <c r="AC153" s="1">
        <v>41633</v>
      </c>
      <c r="AD153" s="1">
        <v>41661</v>
      </c>
      <c r="AE153" s="1">
        <v>41642</v>
      </c>
      <c r="AF153">
        <v>3</v>
      </c>
      <c r="AG153">
        <v>126.56</v>
      </c>
    </row>
    <row r="154" spans="19:33" x14ac:dyDescent="0.25">
      <c r="S154" s="4">
        <v>10298</v>
      </c>
      <c r="T154" s="4">
        <v>59</v>
      </c>
      <c r="U154" s="4">
        <v>44</v>
      </c>
      <c r="V154" s="4">
        <v>30</v>
      </c>
      <c r="W154" s="4">
        <v>0.25</v>
      </c>
      <c r="X154" s="6">
        <v>1319.75</v>
      </c>
      <c r="Z154">
        <v>10394</v>
      </c>
      <c r="AA154" t="s">
        <v>182</v>
      </c>
      <c r="AB154">
        <v>1</v>
      </c>
      <c r="AC154" s="1">
        <v>41633</v>
      </c>
      <c r="AD154" s="1">
        <v>41661</v>
      </c>
      <c r="AE154" s="1">
        <v>41642</v>
      </c>
      <c r="AF154">
        <v>3</v>
      </c>
      <c r="AG154">
        <v>30.34</v>
      </c>
    </row>
    <row r="155" spans="19:33" x14ac:dyDescent="0.25">
      <c r="S155" s="5">
        <v>10298</v>
      </c>
      <c r="T155" s="5">
        <v>62</v>
      </c>
      <c r="U155" s="5">
        <v>39.4</v>
      </c>
      <c r="V155" s="5">
        <v>15</v>
      </c>
      <c r="W155" s="5">
        <v>0</v>
      </c>
      <c r="X155" s="7">
        <v>591</v>
      </c>
      <c r="Z155">
        <v>10395</v>
      </c>
      <c r="AA155" t="s">
        <v>178</v>
      </c>
      <c r="AB155">
        <v>6</v>
      </c>
      <c r="AC155" s="1">
        <v>41634</v>
      </c>
      <c r="AD155" s="1">
        <v>41662</v>
      </c>
      <c r="AE155" s="1">
        <v>41642</v>
      </c>
      <c r="AF155">
        <v>1</v>
      </c>
      <c r="AG155">
        <v>184.41</v>
      </c>
    </row>
    <row r="156" spans="19:33" x14ac:dyDescent="0.25">
      <c r="S156" s="4">
        <v>10299</v>
      </c>
      <c r="T156" s="4">
        <v>19</v>
      </c>
      <c r="U156" s="4">
        <v>7.3</v>
      </c>
      <c r="V156" s="4">
        <v>15</v>
      </c>
      <c r="W156" s="4">
        <v>0</v>
      </c>
      <c r="X156" s="6">
        <v>109.5</v>
      </c>
      <c r="Z156">
        <v>10396</v>
      </c>
      <c r="AA156" t="s">
        <v>135</v>
      </c>
      <c r="AB156">
        <v>1</v>
      </c>
      <c r="AC156" s="1">
        <v>41635</v>
      </c>
      <c r="AD156" s="1">
        <v>41649</v>
      </c>
      <c r="AE156" s="1">
        <v>41645</v>
      </c>
      <c r="AF156">
        <v>3</v>
      </c>
      <c r="AG156">
        <v>135.35</v>
      </c>
    </row>
    <row r="157" spans="19:33" x14ac:dyDescent="0.25">
      <c r="S157" s="5">
        <v>10299</v>
      </c>
      <c r="T157" s="5">
        <v>70</v>
      </c>
      <c r="U157" s="5">
        <v>12</v>
      </c>
      <c r="V157" s="5">
        <v>20</v>
      </c>
      <c r="W157" s="5">
        <v>0</v>
      </c>
      <c r="X157" s="7">
        <v>240</v>
      </c>
      <c r="Z157">
        <v>10397</v>
      </c>
      <c r="AA157" t="s">
        <v>277</v>
      </c>
      <c r="AB157">
        <v>5</v>
      </c>
      <c r="AC157" s="1">
        <v>41635</v>
      </c>
      <c r="AD157" s="1">
        <v>41663</v>
      </c>
      <c r="AE157" s="1">
        <v>41641</v>
      </c>
      <c r="AF157">
        <v>1</v>
      </c>
      <c r="AG157">
        <v>60.26</v>
      </c>
    </row>
    <row r="158" spans="19:33" x14ac:dyDescent="0.25">
      <c r="S158" s="4">
        <v>10300</v>
      </c>
      <c r="T158" s="4">
        <v>66</v>
      </c>
      <c r="U158" s="4">
        <v>13.6</v>
      </c>
      <c r="V158" s="4">
        <v>30</v>
      </c>
      <c r="W158" s="4">
        <v>0</v>
      </c>
      <c r="X158" s="6">
        <v>408</v>
      </c>
      <c r="Z158">
        <v>10398</v>
      </c>
      <c r="AA158" t="s">
        <v>317</v>
      </c>
      <c r="AB158">
        <v>2</v>
      </c>
      <c r="AC158" s="1">
        <v>41638</v>
      </c>
      <c r="AD158" s="1">
        <v>41666</v>
      </c>
      <c r="AE158" s="1">
        <v>41648</v>
      </c>
      <c r="AF158">
        <v>3</v>
      </c>
      <c r="AG158">
        <v>89.16</v>
      </c>
    </row>
    <row r="159" spans="19:33" x14ac:dyDescent="0.25">
      <c r="S159" s="5">
        <v>10300</v>
      </c>
      <c r="T159" s="5">
        <v>68</v>
      </c>
      <c r="U159" s="5">
        <v>10</v>
      </c>
      <c r="V159" s="5">
        <v>20</v>
      </c>
      <c r="W159" s="5">
        <v>0</v>
      </c>
      <c r="X159" s="7">
        <v>200</v>
      </c>
      <c r="Z159">
        <v>10399</v>
      </c>
      <c r="AA159" t="s">
        <v>361</v>
      </c>
      <c r="AB159">
        <v>8</v>
      </c>
      <c r="AC159" s="1">
        <v>41639</v>
      </c>
      <c r="AD159" s="1">
        <v>41653</v>
      </c>
      <c r="AE159" s="1">
        <v>41647</v>
      </c>
      <c r="AF159">
        <v>3</v>
      </c>
      <c r="AG159">
        <v>27.36</v>
      </c>
    </row>
    <row r="160" spans="19:33" x14ac:dyDescent="0.25">
      <c r="S160" s="4">
        <v>10301</v>
      </c>
      <c r="T160" s="4">
        <v>40</v>
      </c>
      <c r="U160" s="4">
        <v>14.7</v>
      </c>
      <c r="V160" s="4">
        <v>10</v>
      </c>
      <c r="W160" s="4">
        <v>0</v>
      </c>
      <c r="X160" s="6">
        <v>147</v>
      </c>
      <c r="Z160">
        <v>10400</v>
      </c>
      <c r="AA160" t="s">
        <v>110</v>
      </c>
      <c r="AB160">
        <v>1</v>
      </c>
      <c r="AC160" s="1">
        <v>41640</v>
      </c>
      <c r="AD160" s="1">
        <v>41668</v>
      </c>
      <c r="AE160" s="1">
        <v>41655</v>
      </c>
      <c r="AF160">
        <v>3</v>
      </c>
      <c r="AG160">
        <v>83.93</v>
      </c>
    </row>
    <row r="161" spans="19:33" x14ac:dyDescent="0.25">
      <c r="S161" s="5">
        <v>10301</v>
      </c>
      <c r="T161" s="5">
        <v>56</v>
      </c>
      <c r="U161" s="5">
        <v>30.4</v>
      </c>
      <c r="V161" s="5">
        <v>20</v>
      </c>
      <c r="W161" s="5">
        <v>0</v>
      </c>
      <c r="X161" s="7">
        <v>608</v>
      </c>
      <c r="Z161">
        <v>10401</v>
      </c>
      <c r="AA161" t="s">
        <v>293</v>
      </c>
      <c r="AB161">
        <v>1</v>
      </c>
      <c r="AC161" s="1">
        <v>41640</v>
      </c>
      <c r="AD161" s="1">
        <v>41668</v>
      </c>
      <c r="AE161" s="1">
        <v>41649</v>
      </c>
      <c r="AF161">
        <v>1</v>
      </c>
      <c r="AG161">
        <v>12.51</v>
      </c>
    </row>
    <row r="162" spans="19:33" x14ac:dyDescent="0.25">
      <c r="S162" s="4">
        <v>10302</v>
      </c>
      <c r="T162" s="4">
        <v>17</v>
      </c>
      <c r="U162" s="4">
        <v>31.2</v>
      </c>
      <c r="V162" s="4">
        <v>40</v>
      </c>
      <c r="W162" s="4">
        <v>0</v>
      </c>
      <c r="X162" s="6">
        <v>1248</v>
      </c>
      <c r="Z162">
        <v>10402</v>
      </c>
      <c r="AA162" t="s">
        <v>113</v>
      </c>
      <c r="AB162">
        <v>8</v>
      </c>
      <c r="AC162" s="1">
        <v>41641</v>
      </c>
      <c r="AD162" s="1">
        <v>41683</v>
      </c>
      <c r="AE162" s="1">
        <v>41649</v>
      </c>
      <c r="AF162">
        <v>2</v>
      </c>
      <c r="AG162">
        <v>67.88</v>
      </c>
    </row>
    <row r="163" spans="19:33" x14ac:dyDescent="0.25">
      <c r="S163" s="5">
        <v>10302</v>
      </c>
      <c r="T163" s="5">
        <v>28</v>
      </c>
      <c r="U163" s="5">
        <v>36.4</v>
      </c>
      <c r="V163" s="5">
        <v>28</v>
      </c>
      <c r="W163" s="5">
        <v>0</v>
      </c>
      <c r="X163" s="7">
        <v>1019.1999999999999</v>
      </c>
      <c r="Z163">
        <v>10403</v>
      </c>
      <c r="AA163" t="s">
        <v>113</v>
      </c>
      <c r="AB163">
        <v>4</v>
      </c>
      <c r="AC163" s="1">
        <v>41642</v>
      </c>
      <c r="AD163" s="1">
        <v>41670</v>
      </c>
      <c r="AE163" s="1">
        <v>41648</v>
      </c>
      <c r="AF163">
        <v>3</v>
      </c>
      <c r="AG163">
        <v>73.790000000000006</v>
      </c>
    </row>
    <row r="164" spans="19:33" x14ac:dyDescent="0.25">
      <c r="S164" s="4">
        <v>10302</v>
      </c>
      <c r="T164" s="4">
        <v>43</v>
      </c>
      <c r="U164" s="4">
        <v>36.799999999999997</v>
      </c>
      <c r="V164" s="4">
        <v>12</v>
      </c>
      <c r="W164" s="4">
        <v>0</v>
      </c>
      <c r="X164" s="6">
        <v>441.59999999999997</v>
      </c>
      <c r="Z164">
        <v>10404</v>
      </c>
      <c r="AA164" t="s">
        <v>235</v>
      </c>
      <c r="AB164">
        <v>2</v>
      </c>
      <c r="AC164" s="1">
        <v>41642</v>
      </c>
      <c r="AD164" s="1">
        <v>41670</v>
      </c>
      <c r="AE164" s="1">
        <v>41647</v>
      </c>
      <c r="AF164">
        <v>1</v>
      </c>
      <c r="AG164">
        <v>155.97</v>
      </c>
    </row>
    <row r="165" spans="19:33" x14ac:dyDescent="0.25">
      <c r="S165" s="5">
        <v>10303</v>
      </c>
      <c r="T165" s="5">
        <v>40</v>
      </c>
      <c r="U165" s="5">
        <v>14.7</v>
      </c>
      <c r="V165" s="5">
        <v>40</v>
      </c>
      <c r="W165" s="5">
        <v>0.1</v>
      </c>
      <c r="X165" s="7">
        <v>587.9</v>
      </c>
      <c r="Z165">
        <v>10405</v>
      </c>
      <c r="AA165" t="s">
        <v>227</v>
      </c>
      <c r="AB165">
        <v>1</v>
      </c>
      <c r="AC165" s="1">
        <v>41645</v>
      </c>
      <c r="AD165" s="1">
        <v>41673</v>
      </c>
      <c r="AE165" s="1">
        <v>41661</v>
      </c>
      <c r="AF165">
        <v>1</v>
      </c>
      <c r="AG165">
        <v>34.82</v>
      </c>
    </row>
    <row r="166" spans="19:33" x14ac:dyDescent="0.25">
      <c r="S166" s="4">
        <v>10303</v>
      </c>
      <c r="T166" s="4">
        <v>65</v>
      </c>
      <c r="U166" s="4">
        <v>16.8</v>
      </c>
      <c r="V166" s="4">
        <v>30</v>
      </c>
      <c r="W166" s="4">
        <v>0.1</v>
      </c>
      <c r="X166" s="6">
        <v>503.9</v>
      </c>
      <c r="Z166">
        <v>10406</v>
      </c>
      <c r="AA166" t="s">
        <v>283</v>
      </c>
      <c r="AB166">
        <v>7</v>
      </c>
      <c r="AC166" s="1">
        <v>41646</v>
      </c>
      <c r="AD166" s="1">
        <v>41688</v>
      </c>
      <c r="AE166" s="1">
        <v>41652</v>
      </c>
      <c r="AF166">
        <v>1</v>
      </c>
      <c r="AG166">
        <v>108.04</v>
      </c>
    </row>
    <row r="167" spans="19:33" x14ac:dyDescent="0.25">
      <c r="S167" s="5">
        <v>10303</v>
      </c>
      <c r="T167" s="5">
        <v>68</v>
      </c>
      <c r="U167" s="5">
        <v>10</v>
      </c>
      <c r="V167" s="5">
        <v>15</v>
      </c>
      <c r="W167" s="5">
        <v>0.1</v>
      </c>
      <c r="X167" s="7">
        <v>149.9</v>
      </c>
      <c r="Z167">
        <v>10407</v>
      </c>
      <c r="AA167" t="s">
        <v>262</v>
      </c>
      <c r="AB167">
        <v>2</v>
      </c>
      <c r="AC167" s="1">
        <v>41646</v>
      </c>
      <c r="AD167" s="1">
        <v>41674</v>
      </c>
      <c r="AE167" s="1">
        <v>41669</v>
      </c>
      <c r="AF167">
        <v>2</v>
      </c>
      <c r="AG167">
        <v>91.48</v>
      </c>
    </row>
    <row r="168" spans="19:33" x14ac:dyDescent="0.25">
      <c r="S168" s="4">
        <v>10304</v>
      </c>
      <c r="T168" s="4">
        <v>49</v>
      </c>
      <c r="U168" s="4">
        <v>16</v>
      </c>
      <c r="V168" s="4">
        <v>30</v>
      </c>
      <c r="W168" s="4">
        <v>0</v>
      </c>
      <c r="X168" s="6">
        <v>480</v>
      </c>
      <c r="Z168">
        <v>10408</v>
      </c>
      <c r="AA168" t="s">
        <v>126</v>
      </c>
      <c r="AB168">
        <v>8</v>
      </c>
      <c r="AC168" s="1">
        <v>41647</v>
      </c>
      <c r="AD168" s="1">
        <v>41675</v>
      </c>
      <c r="AE168" s="1">
        <v>41653</v>
      </c>
      <c r="AF168">
        <v>1</v>
      </c>
      <c r="AG168">
        <v>11.26</v>
      </c>
    </row>
    <row r="169" spans="19:33" x14ac:dyDescent="0.25">
      <c r="S169" s="5">
        <v>10304</v>
      </c>
      <c r="T169" s="5">
        <v>59</v>
      </c>
      <c r="U169" s="5">
        <v>44</v>
      </c>
      <c r="V169" s="5">
        <v>10</v>
      </c>
      <c r="W169" s="5">
        <v>0</v>
      </c>
      <c r="X169" s="7">
        <v>440</v>
      </c>
      <c r="Z169">
        <v>10409</v>
      </c>
      <c r="AA169" t="s">
        <v>255</v>
      </c>
      <c r="AB169">
        <v>3</v>
      </c>
      <c r="AC169" s="1">
        <v>41648</v>
      </c>
      <c r="AD169" s="1">
        <v>41676</v>
      </c>
      <c r="AE169" s="1">
        <v>41653</v>
      </c>
      <c r="AF169">
        <v>1</v>
      </c>
      <c r="AG169">
        <v>29.83</v>
      </c>
    </row>
    <row r="170" spans="19:33" x14ac:dyDescent="0.25">
      <c r="S170" s="4">
        <v>10304</v>
      </c>
      <c r="T170" s="4">
        <v>71</v>
      </c>
      <c r="U170" s="4">
        <v>17.2</v>
      </c>
      <c r="V170" s="4">
        <v>2</v>
      </c>
      <c r="W170" s="4">
        <v>0</v>
      </c>
      <c r="X170" s="6">
        <v>34.4</v>
      </c>
      <c r="Z170">
        <v>10410</v>
      </c>
      <c r="AA170" t="s">
        <v>70</v>
      </c>
      <c r="AB170">
        <v>3</v>
      </c>
      <c r="AC170" s="1">
        <v>41649</v>
      </c>
      <c r="AD170" s="1">
        <v>41677</v>
      </c>
      <c r="AE170" s="1">
        <v>41654</v>
      </c>
      <c r="AF170">
        <v>3</v>
      </c>
      <c r="AG170">
        <v>2.4</v>
      </c>
    </row>
    <row r="171" spans="19:33" x14ac:dyDescent="0.25">
      <c r="S171" s="5">
        <v>10305</v>
      </c>
      <c r="T171" s="5">
        <v>18</v>
      </c>
      <c r="U171" s="5">
        <v>50</v>
      </c>
      <c r="V171" s="5">
        <v>25</v>
      </c>
      <c r="W171" s="5">
        <v>0.1</v>
      </c>
      <c r="X171" s="7">
        <v>1249.9000000000001</v>
      </c>
      <c r="Z171">
        <v>10411</v>
      </c>
      <c r="AA171" t="s">
        <v>70</v>
      </c>
      <c r="AB171">
        <v>9</v>
      </c>
      <c r="AC171" s="1">
        <v>41649</v>
      </c>
      <c r="AD171" s="1">
        <v>41677</v>
      </c>
      <c r="AE171" s="1">
        <v>41660</v>
      </c>
      <c r="AF171">
        <v>3</v>
      </c>
      <c r="AG171">
        <v>23.65</v>
      </c>
    </row>
    <row r="172" spans="19:33" x14ac:dyDescent="0.25">
      <c r="S172" s="4">
        <v>10305</v>
      </c>
      <c r="T172" s="4">
        <v>29</v>
      </c>
      <c r="U172" s="4">
        <v>99</v>
      </c>
      <c r="V172" s="4">
        <v>25</v>
      </c>
      <c r="W172" s="4">
        <v>0.1</v>
      </c>
      <c r="X172" s="6">
        <v>2474.9</v>
      </c>
      <c r="Z172">
        <v>10412</v>
      </c>
      <c r="AA172" t="s">
        <v>377</v>
      </c>
      <c r="AB172">
        <v>8</v>
      </c>
      <c r="AC172" s="1">
        <v>41652</v>
      </c>
      <c r="AD172" s="1">
        <v>41680</v>
      </c>
      <c r="AE172" s="1">
        <v>41654</v>
      </c>
      <c r="AF172">
        <v>2</v>
      </c>
      <c r="AG172">
        <v>3.77</v>
      </c>
    </row>
    <row r="173" spans="19:33" x14ac:dyDescent="0.25">
      <c r="S173" s="5">
        <v>10305</v>
      </c>
      <c r="T173" s="5">
        <v>39</v>
      </c>
      <c r="U173" s="5">
        <v>14.4</v>
      </c>
      <c r="V173" s="5">
        <v>30</v>
      </c>
      <c r="W173" s="5">
        <v>0.1</v>
      </c>
      <c r="X173" s="7">
        <v>431.9</v>
      </c>
      <c r="Z173">
        <v>10413</v>
      </c>
      <c r="AA173" t="s">
        <v>203</v>
      </c>
      <c r="AB173">
        <v>3</v>
      </c>
      <c r="AC173" s="1">
        <v>41653</v>
      </c>
      <c r="AD173" s="1">
        <v>41681</v>
      </c>
      <c r="AE173" s="1">
        <v>41655</v>
      </c>
      <c r="AF173">
        <v>2</v>
      </c>
      <c r="AG173">
        <v>95.66</v>
      </c>
    </row>
    <row r="174" spans="19:33" x14ac:dyDescent="0.25">
      <c r="S174" s="4">
        <v>10306</v>
      </c>
      <c r="T174" s="4">
        <v>30</v>
      </c>
      <c r="U174" s="4">
        <v>20.7</v>
      </c>
      <c r="V174" s="4">
        <v>10</v>
      </c>
      <c r="W174" s="4">
        <v>0</v>
      </c>
      <c r="X174" s="6">
        <v>207</v>
      </c>
      <c r="Z174">
        <v>10414</v>
      </c>
      <c r="AA174" t="s">
        <v>119</v>
      </c>
      <c r="AB174">
        <v>2</v>
      </c>
      <c r="AC174" s="1">
        <v>41653</v>
      </c>
      <c r="AD174" s="1">
        <v>41681</v>
      </c>
      <c r="AE174" s="1">
        <v>41656</v>
      </c>
      <c r="AF174">
        <v>3</v>
      </c>
      <c r="AG174">
        <v>21.48</v>
      </c>
    </row>
    <row r="175" spans="19:33" x14ac:dyDescent="0.25">
      <c r="S175" s="5">
        <v>10306</v>
      </c>
      <c r="T175" s="5">
        <v>53</v>
      </c>
      <c r="U175" s="5">
        <v>26.2</v>
      </c>
      <c r="V175" s="5">
        <v>10</v>
      </c>
      <c r="W175" s="5">
        <v>0</v>
      </c>
      <c r="X175" s="7">
        <v>262</v>
      </c>
      <c r="Z175">
        <v>10415</v>
      </c>
      <c r="AA175" t="s">
        <v>182</v>
      </c>
      <c r="AB175">
        <v>3</v>
      </c>
      <c r="AC175" s="1">
        <v>41654</v>
      </c>
      <c r="AD175" s="1">
        <v>41682</v>
      </c>
      <c r="AE175" s="1">
        <v>41663</v>
      </c>
      <c r="AF175">
        <v>1</v>
      </c>
      <c r="AG175">
        <v>0.2</v>
      </c>
    </row>
    <row r="176" spans="19:33" x14ac:dyDescent="0.25">
      <c r="S176" s="4">
        <v>10306</v>
      </c>
      <c r="T176" s="4">
        <v>54</v>
      </c>
      <c r="U176" s="4">
        <v>5.9</v>
      </c>
      <c r="V176" s="4">
        <v>5</v>
      </c>
      <c r="W176" s="4">
        <v>0</v>
      </c>
      <c r="X176" s="6">
        <v>29.5</v>
      </c>
      <c r="Z176">
        <v>10416</v>
      </c>
      <c r="AA176" t="s">
        <v>377</v>
      </c>
      <c r="AB176">
        <v>8</v>
      </c>
      <c r="AC176" s="1">
        <v>41655</v>
      </c>
      <c r="AD176" s="1">
        <v>41683</v>
      </c>
      <c r="AE176" s="1">
        <v>41666</v>
      </c>
      <c r="AF176">
        <v>3</v>
      </c>
      <c r="AG176">
        <v>22.72</v>
      </c>
    </row>
    <row r="177" spans="19:33" x14ac:dyDescent="0.25">
      <c r="S177" s="5">
        <v>10307</v>
      </c>
      <c r="T177" s="5">
        <v>62</v>
      </c>
      <c r="U177" s="5">
        <v>39.4</v>
      </c>
      <c r="V177" s="5">
        <v>10</v>
      </c>
      <c r="W177" s="5">
        <v>0</v>
      </c>
      <c r="X177" s="7">
        <v>394</v>
      </c>
      <c r="Z177">
        <v>10417</v>
      </c>
      <c r="AA177" t="s">
        <v>324</v>
      </c>
      <c r="AB177">
        <v>4</v>
      </c>
      <c r="AC177" s="1">
        <v>41655</v>
      </c>
      <c r="AD177" s="1">
        <v>41683</v>
      </c>
      <c r="AE177" s="1">
        <v>41667</v>
      </c>
      <c r="AF177">
        <v>3</v>
      </c>
      <c r="AG177">
        <v>70.290000000000006</v>
      </c>
    </row>
    <row r="178" spans="19:33" x14ac:dyDescent="0.25">
      <c r="S178" s="4">
        <v>10307</v>
      </c>
      <c r="T178" s="4">
        <v>68</v>
      </c>
      <c r="U178" s="4">
        <v>10</v>
      </c>
      <c r="V178" s="4">
        <v>3</v>
      </c>
      <c r="W178" s="4">
        <v>0</v>
      </c>
      <c r="X178" s="6">
        <v>30</v>
      </c>
      <c r="Z178">
        <v>10418</v>
      </c>
      <c r="AA178" t="s">
        <v>286</v>
      </c>
      <c r="AB178">
        <v>4</v>
      </c>
      <c r="AC178" s="1">
        <v>41656</v>
      </c>
      <c r="AD178" s="1">
        <v>41684</v>
      </c>
      <c r="AE178" s="1">
        <v>41663</v>
      </c>
      <c r="AF178">
        <v>1</v>
      </c>
      <c r="AG178">
        <v>17.55</v>
      </c>
    </row>
    <row r="179" spans="19:33" x14ac:dyDescent="0.25">
      <c r="S179" s="5">
        <v>10308</v>
      </c>
      <c r="T179" s="5">
        <v>69</v>
      </c>
      <c r="U179" s="5">
        <v>28.8</v>
      </c>
      <c r="V179" s="5">
        <v>1</v>
      </c>
      <c r="W179" s="5">
        <v>0</v>
      </c>
      <c r="X179" s="7">
        <v>28.8</v>
      </c>
      <c r="Z179">
        <v>10419</v>
      </c>
      <c r="AA179" t="s">
        <v>305</v>
      </c>
      <c r="AB179">
        <v>4</v>
      </c>
      <c r="AC179" s="1">
        <v>41659</v>
      </c>
      <c r="AD179" s="1">
        <v>41687</v>
      </c>
      <c r="AE179" s="1">
        <v>41669</v>
      </c>
      <c r="AF179">
        <v>2</v>
      </c>
      <c r="AG179">
        <v>137.35</v>
      </c>
    </row>
    <row r="180" spans="19:33" x14ac:dyDescent="0.25">
      <c r="S180" s="4">
        <v>10308</v>
      </c>
      <c r="T180" s="4">
        <v>70</v>
      </c>
      <c r="U180" s="4">
        <v>12</v>
      </c>
      <c r="V180" s="4">
        <v>5</v>
      </c>
      <c r="W180" s="4">
        <v>0</v>
      </c>
      <c r="X180" s="6">
        <v>60</v>
      </c>
      <c r="Z180">
        <v>10420</v>
      </c>
      <c r="AA180" t="s">
        <v>382</v>
      </c>
      <c r="AB180">
        <v>3</v>
      </c>
      <c r="AC180" s="1">
        <v>41660</v>
      </c>
      <c r="AD180" s="1">
        <v>41688</v>
      </c>
      <c r="AE180" s="1">
        <v>41666</v>
      </c>
      <c r="AF180">
        <v>1</v>
      </c>
      <c r="AG180">
        <v>44.12</v>
      </c>
    </row>
    <row r="181" spans="19:33" x14ac:dyDescent="0.25">
      <c r="S181" s="5">
        <v>10309</v>
      </c>
      <c r="T181" s="5">
        <v>4</v>
      </c>
      <c r="U181" s="5">
        <v>17.600000000000001</v>
      </c>
      <c r="V181" s="5">
        <v>20</v>
      </c>
      <c r="W181" s="5">
        <v>0</v>
      </c>
      <c r="X181" s="7">
        <v>352</v>
      </c>
      <c r="Z181">
        <v>10421</v>
      </c>
      <c r="AA181" t="s">
        <v>280</v>
      </c>
      <c r="AB181">
        <v>8</v>
      </c>
      <c r="AC181" s="1">
        <v>41660</v>
      </c>
      <c r="AD181" s="1">
        <v>41702</v>
      </c>
      <c r="AE181" s="1">
        <v>41666</v>
      </c>
      <c r="AF181">
        <v>1</v>
      </c>
      <c r="AG181">
        <v>99.23</v>
      </c>
    </row>
    <row r="182" spans="19:33" x14ac:dyDescent="0.25">
      <c r="S182" s="4">
        <v>10309</v>
      </c>
      <c r="T182" s="4">
        <v>6</v>
      </c>
      <c r="U182" s="4">
        <v>20</v>
      </c>
      <c r="V182" s="4">
        <v>30</v>
      </c>
      <c r="W182" s="4">
        <v>0</v>
      </c>
      <c r="X182" s="6">
        <v>600</v>
      </c>
      <c r="Z182">
        <v>10422</v>
      </c>
      <c r="AA182" t="s">
        <v>142</v>
      </c>
      <c r="AB182">
        <v>2</v>
      </c>
      <c r="AC182" s="1">
        <v>41661</v>
      </c>
      <c r="AD182" s="1">
        <v>41689</v>
      </c>
      <c r="AE182" s="1">
        <v>41670</v>
      </c>
      <c r="AF182">
        <v>1</v>
      </c>
      <c r="AG182">
        <v>3.02</v>
      </c>
    </row>
    <row r="183" spans="19:33" x14ac:dyDescent="0.25">
      <c r="S183" s="5">
        <v>10309</v>
      </c>
      <c r="T183" s="5">
        <v>42</v>
      </c>
      <c r="U183" s="5">
        <v>11.2</v>
      </c>
      <c r="V183" s="5">
        <v>2</v>
      </c>
      <c r="W183" s="5">
        <v>0</v>
      </c>
      <c r="X183" s="7">
        <v>22.4</v>
      </c>
      <c r="Z183">
        <v>10423</v>
      </c>
      <c r="AA183" t="s">
        <v>160</v>
      </c>
      <c r="AB183">
        <v>6</v>
      </c>
      <c r="AC183" s="1">
        <v>41662</v>
      </c>
      <c r="AD183" s="1">
        <v>41676</v>
      </c>
      <c r="AE183" s="1">
        <v>41694</v>
      </c>
      <c r="AF183">
        <v>3</v>
      </c>
      <c r="AG183">
        <v>24.5</v>
      </c>
    </row>
    <row r="184" spans="19:33" x14ac:dyDescent="0.25">
      <c r="S184" s="4">
        <v>10309</v>
      </c>
      <c r="T184" s="4">
        <v>43</v>
      </c>
      <c r="U184" s="4">
        <v>36.799999999999997</v>
      </c>
      <c r="V184" s="4">
        <v>20</v>
      </c>
      <c r="W184" s="4">
        <v>0</v>
      </c>
      <c r="X184" s="6">
        <v>736</v>
      </c>
      <c r="Z184">
        <v>10424</v>
      </c>
      <c r="AA184" t="s">
        <v>244</v>
      </c>
      <c r="AB184">
        <v>7</v>
      </c>
      <c r="AC184" s="1">
        <v>41662</v>
      </c>
      <c r="AD184" s="1">
        <v>41690</v>
      </c>
      <c r="AE184" s="1">
        <v>41666</v>
      </c>
      <c r="AF184">
        <v>2</v>
      </c>
      <c r="AG184">
        <v>370.61</v>
      </c>
    </row>
    <row r="185" spans="19:33" x14ac:dyDescent="0.25">
      <c r="S185" s="5">
        <v>10309</v>
      </c>
      <c r="T185" s="5">
        <v>71</v>
      </c>
      <c r="U185" s="5">
        <v>17.2</v>
      </c>
      <c r="V185" s="5">
        <v>3</v>
      </c>
      <c r="W185" s="5">
        <v>0</v>
      </c>
      <c r="X185" s="7">
        <v>51.599999999999994</v>
      </c>
      <c r="Z185">
        <v>10425</v>
      </c>
      <c r="AA185" t="s">
        <v>203</v>
      </c>
      <c r="AB185">
        <v>6</v>
      </c>
      <c r="AC185" s="1">
        <v>41663</v>
      </c>
      <c r="AD185" s="1">
        <v>41691</v>
      </c>
      <c r="AE185" s="1">
        <v>41684</v>
      </c>
      <c r="AF185">
        <v>2</v>
      </c>
      <c r="AG185">
        <v>7.93</v>
      </c>
    </row>
    <row r="186" spans="19:33" x14ac:dyDescent="0.25">
      <c r="S186" s="4">
        <v>10310</v>
      </c>
      <c r="T186" s="4">
        <v>16</v>
      </c>
      <c r="U186" s="4">
        <v>13.9</v>
      </c>
      <c r="V186" s="4">
        <v>10</v>
      </c>
      <c r="W186" s="4">
        <v>0</v>
      </c>
      <c r="X186" s="6">
        <v>139</v>
      </c>
      <c r="Z186">
        <v>10426</v>
      </c>
      <c r="AA186" t="s">
        <v>152</v>
      </c>
      <c r="AB186">
        <v>4</v>
      </c>
      <c r="AC186" s="1">
        <v>41666</v>
      </c>
      <c r="AD186" s="1">
        <v>41694</v>
      </c>
      <c r="AE186" s="1">
        <v>41676</v>
      </c>
      <c r="AF186">
        <v>1</v>
      </c>
      <c r="AG186">
        <v>18.690000000000001</v>
      </c>
    </row>
    <row r="187" spans="19:33" x14ac:dyDescent="0.25">
      <c r="S187" s="5">
        <v>10310</v>
      </c>
      <c r="T187" s="5">
        <v>62</v>
      </c>
      <c r="U187" s="5">
        <v>39.4</v>
      </c>
      <c r="V187" s="5">
        <v>5</v>
      </c>
      <c r="W187" s="5">
        <v>0</v>
      </c>
      <c r="X187" s="7">
        <v>197</v>
      </c>
      <c r="Z187">
        <v>10427</v>
      </c>
      <c r="AA187" t="s">
        <v>273</v>
      </c>
      <c r="AB187">
        <v>4</v>
      </c>
      <c r="AC187" s="1">
        <v>41666</v>
      </c>
      <c r="AD187" s="1">
        <v>41694</v>
      </c>
      <c r="AE187" s="1">
        <v>41701</v>
      </c>
      <c r="AF187">
        <v>2</v>
      </c>
      <c r="AG187">
        <v>31.29</v>
      </c>
    </row>
    <row r="188" spans="19:33" x14ac:dyDescent="0.25">
      <c r="S188" s="4">
        <v>10311</v>
      </c>
      <c r="T188" s="4">
        <v>42</v>
      </c>
      <c r="U188" s="4">
        <v>11.2</v>
      </c>
      <c r="V188" s="4">
        <v>6</v>
      </c>
      <c r="W188" s="4">
        <v>0</v>
      </c>
      <c r="X188" s="6">
        <v>67.199999999999989</v>
      </c>
      <c r="Z188">
        <v>10428</v>
      </c>
      <c r="AA188" t="s">
        <v>298</v>
      </c>
      <c r="AB188">
        <v>7</v>
      </c>
      <c r="AC188" s="1">
        <v>41667</v>
      </c>
      <c r="AD188" s="1">
        <v>41695</v>
      </c>
      <c r="AE188" s="1">
        <v>41674</v>
      </c>
      <c r="AF188">
        <v>1</v>
      </c>
      <c r="AG188">
        <v>11.09</v>
      </c>
    </row>
    <row r="189" spans="19:33" x14ac:dyDescent="0.25">
      <c r="S189" s="5">
        <v>10311</v>
      </c>
      <c r="T189" s="5">
        <v>69</v>
      </c>
      <c r="U189" s="5">
        <v>28.8</v>
      </c>
      <c r="V189" s="5">
        <v>7</v>
      </c>
      <c r="W189" s="5">
        <v>0</v>
      </c>
      <c r="X189" s="7">
        <v>201.6</v>
      </c>
      <c r="Z189">
        <v>10429</v>
      </c>
      <c r="AA189" t="s">
        <v>186</v>
      </c>
      <c r="AB189">
        <v>3</v>
      </c>
      <c r="AC189" s="1">
        <v>41668</v>
      </c>
      <c r="AD189" s="1">
        <v>41710</v>
      </c>
      <c r="AE189" s="1">
        <v>41677</v>
      </c>
      <c r="AF189">
        <v>2</v>
      </c>
      <c r="AG189">
        <v>56.63</v>
      </c>
    </row>
    <row r="190" spans="19:33" x14ac:dyDescent="0.25">
      <c r="S190" s="4">
        <v>10312</v>
      </c>
      <c r="T190" s="4">
        <v>28</v>
      </c>
      <c r="U190" s="4">
        <v>36.4</v>
      </c>
      <c r="V190" s="4">
        <v>4</v>
      </c>
      <c r="W190" s="4">
        <v>0</v>
      </c>
      <c r="X190" s="6">
        <v>145.6</v>
      </c>
      <c r="Z190">
        <v>10430</v>
      </c>
      <c r="AA190" t="s">
        <v>113</v>
      </c>
      <c r="AB190">
        <v>4</v>
      </c>
      <c r="AC190" s="1">
        <v>41669</v>
      </c>
      <c r="AD190" s="1">
        <v>41683</v>
      </c>
      <c r="AE190" s="1">
        <v>41673</v>
      </c>
      <c r="AF190">
        <v>1</v>
      </c>
      <c r="AG190">
        <v>458.78</v>
      </c>
    </row>
    <row r="191" spans="19:33" x14ac:dyDescent="0.25">
      <c r="S191" s="5">
        <v>10312</v>
      </c>
      <c r="T191" s="5">
        <v>43</v>
      </c>
      <c r="U191" s="5">
        <v>36.799999999999997</v>
      </c>
      <c r="V191" s="5">
        <v>24</v>
      </c>
      <c r="W191" s="5">
        <v>0</v>
      </c>
      <c r="X191" s="7">
        <v>883.19999999999993</v>
      </c>
      <c r="Z191">
        <v>10431</v>
      </c>
      <c r="AA191" t="s">
        <v>70</v>
      </c>
      <c r="AB191">
        <v>4</v>
      </c>
      <c r="AC191" s="1">
        <v>41669</v>
      </c>
      <c r="AD191" s="1">
        <v>41683</v>
      </c>
      <c r="AE191" s="1">
        <v>41677</v>
      </c>
      <c r="AF191">
        <v>2</v>
      </c>
      <c r="AG191">
        <v>44.17</v>
      </c>
    </row>
    <row r="192" spans="19:33" x14ac:dyDescent="0.25">
      <c r="S192" s="4">
        <v>10312</v>
      </c>
      <c r="T192" s="4">
        <v>53</v>
      </c>
      <c r="U192" s="4">
        <v>26.2</v>
      </c>
      <c r="V192" s="4">
        <v>20</v>
      </c>
      <c r="W192" s="4">
        <v>0</v>
      </c>
      <c r="X192" s="6">
        <v>524</v>
      </c>
      <c r="Z192">
        <v>10432</v>
      </c>
      <c r="AA192" t="s">
        <v>332</v>
      </c>
      <c r="AB192">
        <v>3</v>
      </c>
      <c r="AC192" s="1">
        <v>41670</v>
      </c>
      <c r="AD192" s="1">
        <v>41684</v>
      </c>
      <c r="AE192" s="1">
        <v>41677</v>
      </c>
      <c r="AF192">
        <v>2</v>
      </c>
      <c r="AG192">
        <v>4.34</v>
      </c>
    </row>
    <row r="193" spans="19:33" x14ac:dyDescent="0.25">
      <c r="S193" s="5">
        <v>10312</v>
      </c>
      <c r="T193" s="5">
        <v>75</v>
      </c>
      <c r="U193" s="5">
        <v>6.2</v>
      </c>
      <c r="V193" s="5">
        <v>10</v>
      </c>
      <c r="W193" s="5">
        <v>0</v>
      </c>
      <c r="X193" s="7">
        <v>62</v>
      </c>
      <c r="Z193">
        <v>10433</v>
      </c>
      <c r="AA193" t="s">
        <v>277</v>
      </c>
      <c r="AB193">
        <v>3</v>
      </c>
      <c r="AC193" s="1">
        <v>41673</v>
      </c>
      <c r="AD193" s="1">
        <v>41701</v>
      </c>
      <c r="AE193" s="1">
        <v>41702</v>
      </c>
      <c r="AF193">
        <v>3</v>
      </c>
      <c r="AG193">
        <v>73.83</v>
      </c>
    </row>
    <row r="194" spans="19:33" x14ac:dyDescent="0.25">
      <c r="S194" s="4">
        <v>10313</v>
      </c>
      <c r="T194" s="4">
        <v>36</v>
      </c>
      <c r="U194" s="4">
        <v>15.2</v>
      </c>
      <c r="V194" s="4">
        <v>12</v>
      </c>
      <c r="W194" s="4">
        <v>0</v>
      </c>
      <c r="X194" s="6">
        <v>182.39999999999998</v>
      </c>
      <c r="Z194">
        <v>10434</v>
      </c>
      <c r="AA194" t="s">
        <v>131</v>
      </c>
      <c r="AB194">
        <v>3</v>
      </c>
      <c r="AC194" s="1">
        <v>41673</v>
      </c>
      <c r="AD194" s="1">
        <v>41701</v>
      </c>
      <c r="AE194" s="1">
        <v>41683</v>
      </c>
      <c r="AF194">
        <v>2</v>
      </c>
      <c r="AG194">
        <v>17.920000000000002</v>
      </c>
    </row>
    <row r="195" spans="19:33" x14ac:dyDescent="0.25">
      <c r="S195" s="5">
        <v>10314</v>
      </c>
      <c r="T195" s="5">
        <v>32</v>
      </c>
      <c r="U195" s="5">
        <v>25.6</v>
      </c>
      <c r="V195" s="5">
        <v>40</v>
      </c>
      <c r="W195" s="5">
        <v>0.1</v>
      </c>
      <c r="X195" s="7">
        <v>1023.9</v>
      </c>
      <c r="Z195">
        <v>10435</v>
      </c>
      <c r="AA195" t="s">
        <v>99</v>
      </c>
      <c r="AB195">
        <v>8</v>
      </c>
      <c r="AC195" s="1">
        <v>41674</v>
      </c>
      <c r="AD195" s="1">
        <v>41716</v>
      </c>
      <c r="AE195" s="1">
        <v>41677</v>
      </c>
      <c r="AF195">
        <v>2</v>
      </c>
      <c r="AG195">
        <v>9.2100000000000009</v>
      </c>
    </row>
    <row r="196" spans="19:33" x14ac:dyDescent="0.25">
      <c r="S196" s="4">
        <v>10314</v>
      </c>
      <c r="T196" s="4">
        <v>58</v>
      </c>
      <c r="U196" s="4">
        <v>10.6</v>
      </c>
      <c r="V196" s="4">
        <v>30</v>
      </c>
      <c r="W196" s="4">
        <v>0.1</v>
      </c>
      <c r="X196" s="6">
        <v>317.89999999999998</v>
      </c>
      <c r="Z196">
        <v>10436</v>
      </c>
      <c r="AA196" t="s">
        <v>55</v>
      </c>
      <c r="AB196">
        <v>3</v>
      </c>
      <c r="AC196" s="1">
        <v>41675</v>
      </c>
      <c r="AD196" s="1">
        <v>41703</v>
      </c>
      <c r="AE196" s="1">
        <v>41681</v>
      </c>
      <c r="AF196">
        <v>2</v>
      </c>
      <c r="AG196">
        <v>156.66</v>
      </c>
    </row>
    <row r="197" spans="19:33" x14ac:dyDescent="0.25">
      <c r="S197" s="5">
        <v>10314</v>
      </c>
      <c r="T197" s="5">
        <v>62</v>
      </c>
      <c r="U197" s="5">
        <v>39.4</v>
      </c>
      <c r="V197" s="5">
        <v>25</v>
      </c>
      <c r="W197" s="5">
        <v>0.1</v>
      </c>
      <c r="X197" s="7">
        <v>984.9</v>
      </c>
      <c r="Z197">
        <v>10437</v>
      </c>
      <c r="AA197" t="s">
        <v>377</v>
      </c>
      <c r="AB197">
        <v>8</v>
      </c>
      <c r="AC197" s="1">
        <v>41675</v>
      </c>
      <c r="AD197" s="1">
        <v>41703</v>
      </c>
      <c r="AE197" s="1">
        <v>41682</v>
      </c>
      <c r="AF197">
        <v>1</v>
      </c>
      <c r="AG197">
        <v>19.97</v>
      </c>
    </row>
    <row r="198" spans="19:33" x14ac:dyDescent="0.25">
      <c r="S198" s="4">
        <v>10315</v>
      </c>
      <c r="T198" s="4">
        <v>34</v>
      </c>
      <c r="U198" s="4">
        <v>11.2</v>
      </c>
      <c r="V198" s="4">
        <v>14</v>
      </c>
      <c r="W198" s="4">
        <v>0</v>
      </c>
      <c r="X198" s="6">
        <v>156.79999999999998</v>
      </c>
      <c r="Z198">
        <v>10438</v>
      </c>
      <c r="AA198" t="s">
        <v>347</v>
      </c>
      <c r="AB198">
        <v>3</v>
      </c>
      <c r="AC198" s="1">
        <v>41676</v>
      </c>
      <c r="AD198" s="1">
        <v>41704</v>
      </c>
      <c r="AE198" s="1">
        <v>41684</v>
      </c>
      <c r="AF198">
        <v>2</v>
      </c>
      <c r="AG198">
        <v>8.24</v>
      </c>
    </row>
    <row r="199" spans="19:33" x14ac:dyDescent="0.25">
      <c r="S199" s="5">
        <v>10315</v>
      </c>
      <c r="T199" s="5">
        <v>70</v>
      </c>
      <c r="U199" s="5">
        <v>12</v>
      </c>
      <c r="V199" s="5">
        <v>30</v>
      </c>
      <c r="W199" s="5">
        <v>0</v>
      </c>
      <c r="X199" s="7">
        <v>360</v>
      </c>
      <c r="Z199">
        <v>10439</v>
      </c>
      <c r="AA199" t="s">
        <v>244</v>
      </c>
      <c r="AB199">
        <v>6</v>
      </c>
      <c r="AC199" s="1">
        <v>41677</v>
      </c>
      <c r="AD199" s="1">
        <v>41705</v>
      </c>
      <c r="AE199" s="1">
        <v>41680</v>
      </c>
      <c r="AF199">
        <v>3</v>
      </c>
      <c r="AG199">
        <v>4.07</v>
      </c>
    </row>
    <row r="200" spans="19:33" x14ac:dyDescent="0.25">
      <c r="S200" s="4">
        <v>10316</v>
      </c>
      <c r="T200" s="4">
        <v>41</v>
      </c>
      <c r="U200" s="4">
        <v>7.7</v>
      </c>
      <c r="V200" s="4">
        <v>10</v>
      </c>
      <c r="W200" s="4">
        <v>0</v>
      </c>
      <c r="X200" s="6">
        <v>77</v>
      </c>
      <c r="Z200">
        <v>10440</v>
      </c>
      <c r="AA200" t="s">
        <v>317</v>
      </c>
      <c r="AB200">
        <v>4</v>
      </c>
      <c r="AC200" s="1">
        <v>41680</v>
      </c>
      <c r="AD200" s="1">
        <v>41708</v>
      </c>
      <c r="AE200" s="1">
        <v>41698</v>
      </c>
      <c r="AF200">
        <v>2</v>
      </c>
      <c r="AG200">
        <v>86.53</v>
      </c>
    </row>
    <row r="201" spans="19:33" x14ac:dyDescent="0.25">
      <c r="S201" s="5">
        <v>10316</v>
      </c>
      <c r="T201" s="5">
        <v>62</v>
      </c>
      <c r="U201" s="5">
        <v>39.4</v>
      </c>
      <c r="V201" s="5">
        <v>70</v>
      </c>
      <c r="W201" s="5">
        <v>0</v>
      </c>
      <c r="X201" s="7">
        <v>2758</v>
      </c>
      <c r="Z201">
        <v>10441</v>
      </c>
      <c r="AA201" t="s">
        <v>258</v>
      </c>
      <c r="AB201">
        <v>3</v>
      </c>
      <c r="AC201" s="1">
        <v>41680</v>
      </c>
      <c r="AD201" s="1">
        <v>41722</v>
      </c>
      <c r="AE201" s="1">
        <v>41712</v>
      </c>
      <c r="AF201">
        <v>2</v>
      </c>
      <c r="AG201">
        <v>73.02</v>
      </c>
    </row>
    <row r="202" spans="19:33" x14ac:dyDescent="0.25">
      <c r="S202" s="4">
        <v>10317</v>
      </c>
      <c r="T202" s="4">
        <v>1</v>
      </c>
      <c r="U202" s="4">
        <v>14.4</v>
      </c>
      <c r="V202" s="4">
        <v>20</v>
      </c>
      <c r="W202" s="4">
        <v>0</v>
      </c>
      <c r="X202" s="6">
        <v>288</v>
      </c>
      <c r="Z202">
        <v>10442</v>
      </c>
      <c r="AA202" t="s">
        <v>113</v>
      </c>
      <c r="AB202">
        <v>3</v>
      </c>
      <c r="AC202" s="1">
        <v>41681</v>
      </c>
      <c r="AD202" s="1">
        <v>41709</v>
      </c>
      <c r="AE202" s="1">
        <v>41688</v>
      </c>
      <c r="AF202">
        <v>2</v>
      </c>
      <c r="AG202">
        <v>47.94</v>
      </c>
    </row>
    <row r="203" spans="19:33" x14ac:dyDescent="0.25">
      <c r="S203" s="5">
        <v>10318</v>
      </c>
      <c r="T203" s="5">
        <v>41</v>
      </c>
      <c r="U203" s="5">
        <v>7.7</v>
      </c>
      <c r="V203" s="5">
        <v>20</v>
      </c>
      <c r="W203" s="5">
        <v>0</v>
      </c>
      <c r="X203" s="7">
        <v>154</v>
      </c>
      <c r="Z203">
        <v>10443</v>
      </c>
      <c r="AA203" t="s">
        <v>298</v>
      </c>
      <c r="AB203">
        <v>8</v>
      </c>
      <c r="AC203" s="1">
        <v>41682</v>
      </c>
      <c r="AD203" s="1">
        <v>41710</v>
      </c>
      <c r="AE203" s="1">
        <v>41684</v>
      </c>
      <c r="AF203">
        <v>1</v>
      </c>
      <c r="AG203">
        <v>13.95</v>
      </c>
    </row>
    <row r="204" spans="19:33" x14ac:dyDescent="0.25">
      <c r="S204" s="4">
        <v>10318</v>
      </c>
      <c r="T204" s="4">
        <v>76</v>
      </c>
      <c r="U204" s="4">
        <v>14.4</v>
      </c>
      <c r="V204" s="4">
        <v>6</v>
      </c>
      <c r="W204" s="4">
        <v>0</v>
      </c>
      <c r="X204" s="6">
        <v>86.4</v>
      </c>
      <c r="Z204">
        <v>10444</v>
      </c>
      <c r="AA204" t="s">
        <v>45</v>
      </c>
      <c r="AB204">
        <v>3</v>
      </c>
      <c r="AC204" s="1">
        <v>41682</v>
      </c>
      <c r="AD204" s="1">
        <v>41710</v>
      </c>
      <c r="AE204" s="1">
        <v>41691</v>
      </c>
      <c r="AF204">
        <v>3</v>
      </c>
      <c r="AG204">
        <v>3.5</v>
      </c>
    </row>
    <row r="205" spans="19:33" x14ac:dyDescent="0.25">
      <c r="S205" s="5">
        <v>10319</v>
      </c>
      <c r="T205" s="5">
        <v>17</v>
      </c>
      <c r="U205" s="5">
        <v>31.2</v>
      </c>
      <c r="V205" s="5">
        <v>8</v>
      </c>
      <c r="W205" s="5">
        <v>0</v>
      </c>
      <c r="X205" s="7">
        <v>249.6</v>
      </c>
      <c r="Z205">
        <v>10445</v>
      </c>
      <c r="AA205" t="s">
        <v>45</v>
      </c>
      <c r="AB205">
        <v>3</v>
      </c>
      <c r="AC205" s="1">
        <v>41683</v>
      </c>
      <c r="AD205" s="1">
        <v>41711</v>
      </c>
      <c r="AE205" s="1">
        <v>41690</v>
      </c>
      <c r="AF205">
        <v>1</v>
      </c>
      <c r="AG205">
        <v>9.3000000000000007</v>
      </c>
    </row>
    <row r="206" spans="19:33" x14ac:dyDescent="0.25">
      <c r="S206" s="4">
        <v>10319</v>
      </c>
      <c r="T206" s="4">
        <v>28</v>
      </c>
      <c r="U206" s="4">
        <v>36.4</v>
      </c>
      <c r="V206" s="4">
        <v>14</v>
      </c>
      <c r="W206" s="4">
        <v>0</v>
      </c>
      <c r="X206" s="6">
        <v>509.59999999999997</v>
      </c>
      <c r="Z206">
        <v>10446</v>
      </c>
      <c r="AA206" t="s">
        <v>347</v>
      </c>
      <c r="AB206">
        <v>6</v>
      </c>
      <c r="AC206" s="1">
        <v>41684</v>
      </c>
      <c r="AD206" s="1">
        <v>41712</v>
      </c>
      <c r="AE206" s="1">
        <v>41689</v>
      </c>
      <c r="AF206">
        <v>1</v>
      </c>
      <c r="AG206">
        <v>14.68</v>
      </c>
    </row>
    <row r="207" spans="19:33" x14ac:dyDescent="0.25">
      <c r="S207" s="5">
        <v>10319</v>
      </c>
      <c r="T207" s="5">
        <v>76</v>
      </c>
      <c r="U207" s="5">
        <v>14.4</v>
      </c>
      <c r="V207" s="5">
        <v>30</v>
      </c>
      <c r="W207" s="5">
        <v>0</v>
      </c>
      <c r="X207" s="7">
        <v>432</v>
      </c>
      <c r="Z207">
        <v>10447</v>
      </c>
      <c r="AA207" t="s">
        <v>302</v>
      </c>
      <c r="AB207">
        <v>4</v>
      </c>
      <c r="AC207" s="1">
        <v>41684</v>
      </c>
      <c r="AD207" s="1">
        <v>41712</v>
      </c>
      <c r="AE207" s="1">
        <v>41705</v>
      </c>
      <c r="AF207">
        <v>2</v>
      </c>
      <c r="AG207">
        <v>68.66</v>
      </c>
    </row>
    <row r="208" spans="19:33" x14ac:dyDescent="0.25">
      <c r="S208" s="4">
        <v>10320</v>
      </c>
      <c r="T208" s="4">
        <v>71</v>
      </c>
      <c r="U208" s="4">
        <v>17.2</v>
      </c>
      <c r="V208" s="4">
        <v>30</v>
      </c>
      <c r="W208" s="4">
        <v>0</v>
      </c>
      <c r="X208" s="6">
        <v>516</v>
      </c>
      <c r="Z208">
        <v>10448</v>
      </c>
      <c r="AA208" t="s">
        <v>290</v>
      </c>
      <c r="AB208">
        <v>4</v>
      </c>
      <c r="AC208" s="1">
        <v>41687</v>
      </c>
      <c r="AD208" s="1">
        <v>41715</v>
      </c>
      <c r="AE208" s="1">
        <v>41694</v>
      </c>
      <c r="AF208">
        <v>2</v>
      </c>
      <c r="AG208">
        <v>38.82</v>
      </c>
    </row>
    <row r="209" spans="19:33" x14ac:dyDescent="0.25">
      <c r="S209" s="5">
        <v>10321</v>
      </c>
      <c r="T209" s="5">
        <v>35</v>
      </c>
      <c r="U209" s="5">
        <v>14.4</v>
      </c>
      <c r="V209" s="5">
        <v>10</v>
      </c>
      <c r="W209" s="5">
        <v>0</v>
      </c>
      <c r="X209" s="7">
        <v>144</v>
      </c>
      <c r="Z209">
        <v>10449</v>
      </c>
      <c r="AA209" t="s">
        <v>55</v>
      </c>
      <c r="AB209">
        <v>3</v>
      </c>
      <c r="AC209" s="1">
        <v>41688</v>
      </c>
      <c r="AD209" s="1">
        <v>41716</v>
      </c>
      <c r="AE209" s="1">
        <v>41697</v>
      </c>
      <c r="AF209">
        <v>2</v>
      </c>
      <c r="AG209">
        <v>53.3</v>
      </c>
    </row>
    <row r="210" spans="19:33" x14ac:dyDescent="0.25">
      <c r="S210" s="4">
        <v>10322</v>
      </c>
      <c r="T210" s="4">
        <v>52</v>
      </c>
      <c r="U210" s="4">
        <v>5.6</v>
      </c>
      <c r="V210" s="4">
        <v>20</v>
      </c>
      <c r="W210" s="4">
        <v>0</v>
      </c>
      <c r="X210" s="6">
        <v>112</v>
      </c>
      <c r="Z210">
        <v>10450</v>
      </c>
      <c r="AA210" t="s">
        <v>365</v>
      </c>
      <c r="AB210">
        <v>8</v>
      </c>
      <c r="AC210" s="1">
        <v>41689</v>
      </c>
      <c r="AD210" s="1">
        <v>41717</v>
      </c>
      <c r="AE210" s="1">
        <v>41709</v>
      </c>
      <c r="AF210">
        <v>2</v>
      </c>
      <c r="AG210">
        <v>7.23</v>
      </c>
    </row>
    <row r="211" spans="19:33" x14ac:dyDescent="0.25">
      <c r="S211" s="5">
        <v>10323</v>
      </c>
      <c r="T211" s="5">
        <v>15</v>
      </c>
      <c r="U211" s="5">
        <v>12.4</v>
      </c>
      <c r="V211" s="5">
        <v>5</v>
      </c>
      <c r="W211" s="5">
        <v>0</v>
      </c>
      <c r="X211" s="7">
        <v>62</v>
      </c>
      <c r="Z211">
        <v>10451</v>
      </c>
      <c r="AA211" t="s">
        <v>286</v>
      </c>
      <c r="AB211">
        <v>4</v>
      </c>
      <c r="AC211" s="1">
        <v>41689</v>
      </c>
      <c r="AD211" s="1">
        <v>41703</v>
      </c>
      <c r="AE211" s="1">
        <v>41710</v>
      </c>
      <c r="AF211">
        <v>3</v>
      </c>
      <c r="AG211">
        <v>189.09</v>
      </c>
    </row>
    <row r="212" spans="19:33" x14ac:dyDescent="0.25">
      <c r="S212" s="4">
        <v>10323</v>
      </c>
      <c r="T212" s="4">
        <v>25</v>
      </c>
      <c r="U212" s="4">
        <v>11.2</v>
      </c>
      <c r="V212" s="4">
        <v>4</v>
      </c>
      <c r="W212" s="4">
        <v>0</v>
      </c>
      <c r="X212" s="6">
        <v>44.8</v>
      </c>
      <c r="Z212">
        <v>10452</v>
      </c>
      <c r="AA212" t="s">
        <v>317</v>
      </c>
      <c r="AB212">
        <v>8</v>
      </c>
      <c r="AC212" s="1">
        <v>41690</v>
      </c>
      <c r="AD212" s="1">
        <v>41718</v>
      </c>
      <c r="AE212" s="1">
        <v>41696</v>
      </c>
      <c r="AF212">
        <v>1</v>
      </c>
      <c r="AG212">
        <v>140.26</v>
      </c>
    </row>
    <row r="213" spans="19:33" x14ac:dyDescent="0.25">
      <c r="S213" s="5">
        <v>10323</v>
      </c>
      <c r="T213" s="5">
        <v>39</v>
      </c>
      <c r="U213" s="5">
        <v>14.4</v>
      </c>
      <c r="V213" s="5">
        <v>4</v>
      </c>
      <c r="W213" s="5">
        <v>0</v>
      </c>
      <c r="X213" s="7">
        <v>57.6</v>
      </c>
      <c r="Z213">
        <v>10453</v>
      </c>
      <c r="AA213" t="s">
        <v>40</v>
      </c>
      <c r="AB213">
        <v>1</v>
      </c>
      <c r="AC213" s="1">
        <v>41691</v>
      </c>
      <c r="AD213" s="1">
        <v>41719</v>
      </c>
      <c r="AE213" s="1">
        <v>41696</v>
      </c>
      <c r="AF213">
        <v>2</v>
      </c>
      <c r="AG213">
        <v>25.36</v>
      </c>
    </row>
    <row r="214" spans="19:33" x14ac:dyDescent="0.25">
      <c r="S214" s="4">
        <v>10324</v>
      </c>
      <c r="T214" s="4">
        <v>16</v>
      </c>
      <c r="U214" s="4">
        <v>13.9</v>
      </c>
      <c r="V214" s="4">
        <v>21</v>
      </c>
      <c r="W214" s="4">
        <v>0.15</v>
      </c>
      <c r="X214" s="6">
        <v>291.75000000000006</v>
      </c>
      <c r="Z214">
        <v>10454</v>
      </c>
      <c r="AA214" t="s">
        <v>203</v>
      </c>
      <c r="AB214">
        <v>4</v>
      </c>
      <c r="AC214" s="1">
        <v>41691</v>
      </c>
      <c r="AD214" s="1">
        <v>41719</v>
      </c>
      <c r="AE214" s="1">
        <v>41695</v>
      </c>
      <c r="AF214">
        <v>3</v>
      </c>
      <c r="AG214">
        <v>2.74</v>
      </c>
    </row>
    <row r="215" spans="19:33" x14ac:dyDescent="0.25">
      <c r="S215" s="5">
        <v>10324</v>
      </c>
      <c r="T215" s="5">
        <v>35</v>
      </c>
      <c r="U215" s="5">
        <v>14.4</v>
      </c>
      <c r="V215" s="5">
        <v>70</v>
      </c>
      <c r="W215" s="5">
        <v>0.15</v>
      </c>
      <c r="X215" s="7">
        <v>1007.85</v>
      </c>
      <c r="Z215">
        <v>10455</v>
      </c>
      <c r="AA215" t="s">
        <v>377</v>
      </c>
      <c r="AB215">
        <v>8</v>
      </c>
      <c r="AC215" s="1">
        <v>41694</v>
      </c>
      <c r="AD215" s="1">
        <v>41736</v>
      </c>
      <c r="AE215" s="1">
        <v>41701</v>
      </c>
      <c r="AF215">
        <v>2</v>
      </c>
      <c r="AG215">
        <v>180.45</v>
      </c>
    </row>
    <row r="216" spans="19:33" x14ac:dyDescent="0.25">
      <c r="S216" s="4">
        <v>10324</v>
      </c>
      <c r="T216" s="4">
        <v>46</v>
      </c>
      <c r="U216" s="4">
        <v>9.6</v>
      </c>
      <c r="V216" s="4">
        <v>30</v>
      </c>
      <c r="W216" s="4">
        <v>0</v>
      </c>
      <c r="X216" s="6">
        <v>288</v>
      </c>
      <c r="Z216">
        <v>10456</v>
      </c>
      <c r="AA216" t="s">
        <v>195</v>
      </c>
      <c r="AB216">
        <v>8</v>
      </c>
      <c r="AC216" s="1">
        <v>41695</v>
      </c>
      <c r="AD216" s="1">
        <v>41737</v>
      </c>
      <c r="AE216" s="1">
        <v>41698</v>
      </c>
      <c r="AF216">
        <v>2</v>
      </c>
      <c r="AG216">
        <v>8.1199999999999992</v>
      </c>
    </row>
    <row r="217" spans="19:33" x14ac:dyDescent="0.25">
      <c r="S217" s="5">
        <v>10324</v>
      </c>
      <c r="T217" s="5">
        <v>59</v>
      </c>
      <c r="U217" s="5">
        <v>44</v>
      </c>
      <c r="V217" s="5">
        <v>40</v>
      </c>
      <c r="W217" s="5">
        <v>0.15</v>
      </c>
      <c r="X217" s="7">
        <v>1759.85</v>
      </c>
      <c r="Z217">
        <v>10457</v>
      </c>
      <c r="AA217" t="s">
        <v>195</v>
      </c>
      <c r="AB217">
        <v>2</v>
      </c>
      <c r="AC217" s="1">
        <v>41695</v>
      </c>
      <c r="AD217" s="1">
        <v>41723</v>
      </c>
      <c r="AE217" s="1">
        <v>41701</v>
      </c>
      <c r="AF217">
        <v>1</v>
      </c>
      <c r="AG217">
        <v>11.57</v>
      </c>
    </row>
    <row r="218" spans="19:33" x14ac:dyDescent="0.25">
      <c r="S218" s="4">
        <v>10324</v>
      </c>
      <c r="T218" s="4">
        <v>63</v>
      </c>
      <c r="U218" s="4">
        <v>35.1</v>
      </c>
      <c r="V218" s="4">
        <v>80</v>
      </c>
      <c r="W218" s="4">
        <v>0.15</v>
      </c>
      <c r="X218" s="6">
        <v>2807.85</v>
      </c>
      <c r="Z218">
        <v>10458</v>
      </c>
      <c r="AA218" t="s">
        <v>336</v>
      </c>
      <c r="AB218">
        <v>7</v>
      </c>
      <c r="AC218" s="1">
        <v>41696</v>
      </c>
      <c r="AD218" s="1">
        <v>41724</v>
      </c>
      <c r="AE218" s="1">
        <v>41702</v>
      </c>
      <c r="AF218">
        <v>3</v>
      </c>
      <c r="AG218">
        <v>147.06</v>
      </c>
    </row>
    <row r="219" spans="19:33" x14ac:dyDescent="0.25">
      <c r="S219" s="5">
        <v>10325</v>
      </c>
      <c r="T219" s="5">
        <v>6</v>
      </c>
      <c r="U219" s="5">
        <v>20</v>
      </c>
      <c r="V219" s="5">
        <v>6</v>
      </c>
      <c r="W219" s="5">
        <v>0</v>
      </c>
      <c r="X219" s="7">
        <v>120</v>
      </c>
      <c r="Z219">
        <v>10459</v>
      </c>
      <c r="AA219" t="s">
        <v>365</v>
      </c>
      <c r="AB219">
        <v>4</v>
      </c>
      <c r="AC219" s="1">
        <v>41697</v>
      </c>
      <c r="AD219" s="1">
        <v>41725</v>
      </c>
      <c r="AE219" s="1">
        <v>41698</v>
      </c>
      <c r="AF219">
        <v>2</v>
      </c>
      <c r="AG219">
        <v>25.09</v>
      </c>
    </row>
    <row r="220" spans="19:33" x14ac:dyDescent="0.25">
      <c r="S220" s="4">
        <v>10325</v>
      </c>
      <c r="T220" s="4">
        <v>13</v>
      </c>
      <c r="U220" s="4">
        <v>4.8</v>
      </c>
      <c r="V220" s="4">
        <v>12</v>
      </c>
      <c r="W220" s="4">
        <v>0</v>
      </c>
      <c r="X220" s="6">
        <v>57.599999999999994</v>
      </c>
      <c r="Z220">
        <v>10460</v>
      </c>
      <c r="AA220" t="s">
        <v>131</v>
      </c>
      <c r="AB220">
        <v>8</v>
      </c>
      <c r="AC220" s="1">
        <v>41698</v>
      </c>
      <c r="AD220" s="1">
        <v>41726</v>
      </c>
      <c r="AE220" s="1">
        <v>41701</v>
      </c>
      <c r="AF220">
        <v>1</v>
      </c>
      <c r="AG220">
        <v>16.27</v>
      </c>
    </row>
    <row r="221" spans="19:33" x14ac:dyDescent="0.25">
      <c r="S221" s="5">
        <v>10325</v>
      </c>
      <c r="T221" s="5">
        <v>14</v>
      </c>
      <c r="U221" s="5">
        <v>18.600000000000001</v>
      </c>
      <c r="V221" s="5">
        <v>9</v>
      </c>
      <c r="W221" s="5">
        <v>0</v>
      </c>
      <c r="X221" s="7">
        <v>167.4</v>
      </c>
      <c r="Z221">
        <v>10461</v>
      </c>
      <c r="AA221" t="s">
        <v>223</v>
      </c>
      <c r="AB221">
        <v>1</v>
      </c>
      <c r="AC221" s="1">
        <v>41698</v>
      </c>
      <c r="AD221" s="1">
        <v>41726</v>
      </c>
      <c r="AE221" s="1">
        <v>41703</v>
      </c>
      <c r="AF221">
        <v>3</v>
      </c>
      <c r="AG221">
        <v>148.61000000000001</v>
      </c>
    </row>
    <row r="222" spans="19:33" x14ac:dyDescent="0.25">
      <c r="S222" s="4">
        <v>10325</v>
      </c>
      <c r="T222" s="4">
        <v>31</v>
      </c>
      <c r="U222" s="4">
        <v>10</v>
      </c>
      <c r="V222" s="4">
        <v>4</v>
      </c>
      <c r="W222" s="4">
        <v>0</v>
      </c>
      <c r="X222" s="6">
        <v>40</v>
      </c>
      <c r="Z222">
        <v>10462</v>
      </c>
      <c r="AA222" t="s">
        <v>99</v>
      </c>
      <c r="AB222">
        <v>2</v>
      </c>
      <c r="AC222" s="1">
        <v>41701</v>
      </c>
      <c r="AD222" s="1">
        <v>41729</v>
      </c>
      <c r="AE222" s="1">
        <v>41716</v>
      </c>
      <c r="AF222">
        <v>1</v>
      </c>
      <c r="AG222">
        <v>6.17</v>
      </c>
    </row>
    <row r="223" spans="19:33" x14ac:dyDescent="0.25">
      <c r="S223" s="5">
        <v>10325</v>
      </c>
      <c r="T223" s="5">
        <v>72</v>
      </c>
      <c r="U223" s="5">
        <v>27.8</v>
      </c>
      <c r="V223" s="5">
        <v>40</v>
      </c>
      <c r="W223" s="5">
        <v>0</v>
      </c>
      <c r="X223" s="7">
        <v>1112</v>
      </c>
      <c r="Z223">
        <v>10463</v>
      </c>
      <c r="AA223" t="s">
        <v>336</v>
      </c>
      <c r="AB223">
        <v>5</v>
      </c>
      <c r="AC223" s="1">
        <v>41702</v>
      </c>
      <c r="AD223" s="1">
        <v>41730</v>
      </c>
      <c r="AE223" s="1">
        <v>41704</v>
      </c>
      <c r="AF223">
        <v>3</v>
      </c>
      <c r="AG223">
        <v>14.78</v>
      </c>
    </row>
    <row r="224" spans="19:33" x14ac:dyDescent="0.25">
      <c r="S224" s="4">
        <v>10326</v>
      </c>
      <c r="T224" s="4">
        <v>4</v>
      </c>
      <c r="U224" s="4">
        <v>17.600000000000001</v>
      </c>
      <c r="V224" s="4">
        <v>24</v>
      </c>
      <c r="W224" s="4">
        <v>0</v>
      </c>
      <c r="X224" s="6">
        <v>422.40000000000003</v>
      </c>
      <c r="Z224">
        <v>10464</v>
      </c>
      <c r="AA224" t="s">
        <v>147</v>
      </c>
      <c r="AB224">
        <v>4</v>
      </c>
      <c r="AC224" s="1">
        <v>41702</v>
      </c>
      <c r="AD224" s="1">
        <v>41730</v>
      </c>
      <c r="AE224" s="1">
        <v>41712</v>
      </c>
      <c r="AF224">
        <v>2</v>
      </c>
      <c r="AG224">
        <v>89</v>
      </c>
    </row>
    <row r="225" spans="19:33" x14ac:dyDescent="0.25">
      <c r="S225" s="5">
        <v>10326</v>
      </c>
      <c r="T225" s="5">
        <v>57</v>
      </c>
      <c r="U225" s="5">
        <v>15.6</v>
      </c>
      <c r="V225" s="5">
        <v>16</v>
      </c>
      <c r="W225" s="5">
        <v>0</v>
      </c>
      <c r="X225" s="7">
        <v>249.6</v>
      </c>
      <c r="Z225">
        <v>10465</v>
      </c>
      <c r="AA225" t="s">
        <v>361</v>
      </c>
      <c r="AB225">
        <v>1</v>
      </c>
      <c r="AC225" s="1">
        <v>41703</v>
      </c>
      <c r="AD225" s="1">
        <v>41731</v>
      </c>
      <c r="AE225" s="1">
        <v>41712</v>
      </c>
      <c r="AF225">
        <v>3</v>
      </c>
      <c r="AG225">
        <v>145.04</v>
      </c>
    </row>
    <row r="226" spans="19:33" x14ac:dyDescent="0.25">
      <c r="S226" s="4">
        <v>10326</v>
      </c>
      <c r="T226" s="4">
        <v>75</v>
      </c>
      <c r="U226" s="4">
        <v>6.2</v>
      </c>
      <c r="V226" s="4">
        <v>50</v>
      </c>
      <c r="W226" s="4">
        <v>0</v>
      </c>
      <c r="X226" s="6">
        <v>310</v>
      </c>
      <c r="Z226">
        <v>10466</v>
      </c>
      <c r="AA226" t="s">
        <v>93</v>
      </c>
      <c r="AB226">
        <v>4</v>
      </c>
      <c r="AC226" s="1">
        <v>41704</v>
      </c>
      <c r="AD226" s="1">
        <v>41732</v>
      </c>
      <c r="AE226" s="1">
        <v>41711</v>
      </c>
      <c r="AF226">
        <v>1</v>
      </c>
      <c r="AG226">
        <v>11.93</v>
      </c>
    </row>
    <row r="227" spans="19:33" x14ac:dyDescent="0.25">
      <c r="S227" s="5">
        <v>10327</v>
      </c>
      <c r="T227" s="5">
        <v>2</v>
      </c>
      <c r="U227" s="5">
        <v>15.2</v>
      </c>
      <c r="V227" s="5">
        <v>25</v>
      </c>
      <c r="W227" s="5">
        <v>0.2</v>
      </c>
      <c r="X227" s="7">
        <v>379.8</v>
      </c>
      <c r="Z227">
        <v>10467</v>
      </c>
      <c r="AA227" t="s">
        <v>235</v>
      </c>
      <c r="AB227">
        <v>8</v>
      </c>
      <c r="AC227" s="1">
        <v>41704</v>
      </c>
      <c r="AD227" s="1">
        <v>41732</v>
      </c>
      <c r="AE227" s="1">
        <v>41709</v>
      </c>
      <c r="AF227">
        <v>2</v>
      </c>
      <c r="AG227">
        <v>4.93</v>
      </c>
    </row>
    <row r="228" spans="19:33" x14ac:dyDescent="0.25">
      <c r="S228" s="4">
        <v>10327</v>
      </c>
      <c r="T228" s="4">
        <v>11</v>
      </c>
      <c r="U228" s="4">
        <v>16.8</v>
      </c>
      <c r="V228" s="4">
        <v>50</v>
      </c>
      <c r="W228" s="4">
        <v>0.2</v>
      </c>
      <c r="X228" s="6">
        <v>839.8</v>
      </c>
      <c r="Z228">
        <v>10468</v>
      </c>
      <c r="AA228" t="s">
        <v>195</v>
      </c>
      <c r="AB228">
        <v>3</v>
      </c>
      <c r="AC228" s="1">
        <v>41705</v>
      </c>
      <c r="AD228" s="1">
        <v>41733</v>
      </c>
      <c r="AE228" s="1">
        <v>41710</v>
      </c>
      <c r="AF228">
        <v>3</v>
      </c>
      <c r="AG228">
        <v>44.12</v>
      </c>
    </row>
    <row r="229" spans="19:33" x14ac:dyDescent="0.25">
      <c r="S229" s="5">
        <v>10327</v>
      </c>
      <c r="T229" s="5">
        <v>30</v>
      </c>
      <c r="U229" s="5">
        <v>20.7</v>
      </c>
      <c r="V229" s="5">
        <v>35</v>
      </c>
      <c r="W229" s="5">
        <v>0.2</v>
      </c>
      <c r="X229" s="7">
        <v>724.3</v>
      </c>
      <c r="Z229">
        <v>10469</v>
      </c>
      <c r="AA229" t="s">
        <v>386</v>
      </c>
      <c r="AB229">
        <v>1</v>
      </c>
      <c r="AC229" s="1">
        <v>41708</v>
      </c>
      <c r="AD229" s="1">
        <v>41736</v>
      </c>
      <c r="AE229" s="1">
        <v>41712</v>
      </c>
      <c r="AF229">
        <v>1</v>
      </c>
      <c r="AG229">
        <v>60.18</v>
      </c>
    </row>
    <row r="230" spans="19:33" x14ac:dyDescent="0.25">
      <c r="S230" s="4">
        <v>10327</v>
      </c>
      <c r="T230" s="4">
        <v>58</v>
      </c>
      <c r="U230" s="4">
        <v>10.6</v>
      </c>
      <c r="V230" s="4">
        <v>30</v>
      </c>
      <c r="W230" s="4">
        <v>0.2</v>
      </c>
      <c r="X230" s="6">
        <v>317.8</v>
      </c>
      <c r="Z230">
        <v>10470</v>
      </c>
      <c r="AA230" t="s">
        <v>66</v>
      </c>
      <c r="AB230">
        <v>4</v>
      </c>
      <c r="AC230" s="1">
        <v>41709</v>
      </c>
      <c r="AD230" s="1">
        <v>41737</v>
      </c>
      <c r="AE230" s="1">
        <v>41712</v>
      </c>
      <c r="AF230">
        <v>2</v>
      </c>
      <c r="AG230">
        <v>64.56</v>
      </c>
    </row>
    <row r="231" spans="19:33" x14ac:dyDescent="0.25">
      <c r="S231" s="5">
        <v>10328</v>
      </c>
      <c r="T231" s="5">
        <v>59</v>
      </c>
      <c r="U231" s="5">
        <v>44</v>
      </c>
      <c r="V231" s="5">
        <v>9</v>
      </c>
      <c r="W231" s="5">
        <v>0</v>
      </c>
      <c r="X231" s="7">
        <v>396</v>
      </c>
      <c r="Z231">
        <v>10471</v>
      </c>
      <c r="AA231" t="s">
        <v>76</v>
      </c>
      <c r="AB231">
        <v>2</v>
      </c>
      <c r="AC231" s="1">
        <v>41709</v>
      </c>
      <c r="AD231" s="1">
        <v>41737</v>
      </c>
      <c r="AE231" s="1">
        <v>41716</v>
      </c>
      <c r="AF231">
        <v>3</v>
      </c>
      <c r="AG231">
        <v>45.59</v>
      </c>
    </row>
    <row r="232" spans="19:33" x14ac:dyDescent="0.25">
      <c r="S232" s="4">
        <v>10328</v>
      </c>
      <c r="T232" s="4">
        <v>65</v>
      </c>
      <c r="U232" s="4">
        <v>16.8</v>
      </c>
      <c r="V232" s="4">
        <v>40</v>
      </c>
      <c r="W232" s="4">
        <v>0</v>
      </c>
      <c r="X232" s="6">
        <v>672</v>
      </c>
      <c r="Z232">
        <v>10472</v>
      </c>
      <c r="AA232" t="s">
        <v>321</v>
      </c>
      <c r="AB232">
        <v>8</v>
      </c>
      <c r="AC232" s="1">
        <v>41710</v>
      </c>
      <c r="AD232" s="1">
        <v>41738</v>
      </c>
      <c r="AE232" s="1">
        <v>41717</v>
      </c>
      <c r="AF232">
        <v>1</v>
      </c>
      <c r="AG232">
        <v>4.2</v>
      </c>
    </row>
    <row r="233" spans="19:33" x14ac:dyDescent="0.25">
      <c r="S233" s="5">
        <v>10328</v>
      </c>
      <c r="T233" s="5">
        <v>68</v>
      </c>
      <c r="U233" s="5">
        <v>10</v>
      </c>
      <c r="V233" s="5">
        <v>10</v>
      </c>
      <c r="W233" s="5">
        <v>0</v>
      </c>
      <c r="X233" s="7">
        <v>100</v>
      </c>
      <c r="Z233">
        <v>10473</v>
      </c>
      <c r="AA233" t="s">
        <v>191</v>
      </c>
      <c r="AB233">
        <v>1</v>
      </c>
      <c r="AC233" s="1">
        <v>41711</v>
      </c>
      <c r="AD233" s="1">
        <v>41725</v>
      </c>
      <c r="AE233" s="1">
        <v>41719</v>
      </c>
      <c r="AF233">
        <v>3</v>
      </c>
      <c r="AG233">
        <v>16.37</v>
      </c>
    </row>
    <row r="234" spans="19:33" x14ac:dyDescent="0.25">
      <c r="S234" s="4">
        <v>10329</v>
      </c>
      <c r="T234" s="4">
        <v>19</v>
      </c>
      <c r="U234" s="4">
        <v>7.3</v>
      </c>
      <c r="V234" s="4">
        <v>10</v>
      </c>
      <c r="W234" s="4">
        <v>0.05</v>
      </c>
      <c r="X234" s="6">
        <v>72.95</v>
      </c>
      <c r="Z234">
        <v>10474</v>
      </c>
      <c r="AA234" t="s">
        <v>270</v>
      </c>
      <c r="AB234">
        <v>5</v>
      </c>
      <c r="AC234" s="1">
        <v>41711</v>
      </c>
      <c r="AD234" s="1">
        <v>41739</v>
      </c>
      <c r="AE234" s="1">
        <v>41719</v>
      </c>
      <c r="AF234">
        <v>2</v>
      </c>
      <c r="AG234">
        <v>83.49</v>
      </c>
    </row>
    <row r="235" spans="19:33" x14ac:dyDescent="0.25">
      <c r="S235" s="5">
        <v>10329</v>
      </c>
      <c r="T235" s="5">
        <v>30</v>
      </c>
      <c r="U235" s="5">
        <v>20.7</v>
      </c>
      <c r="V235" s="5">
        <v>8</v>
      </c>
      <c r="W235" s="5">
        <v>0.05</v>
      </c>
      <c r="X235" s="7">
        <v>165.54999999999998</v>
      </c>
      <c r="Z235">
        <v>10475</v>
      </c>
      <c r="AA235" t="s">
        <v>336</v>
      </c>
      <c r="AB235">
        <v>9</v>
      </c>
      <c r="AC235" s="1">
        <v>41712</v>
      </c>
      <c r="AD235" s="1">
        <v>41740</v>
      </c>
      <c r="AE235" s="1">
        <v>41733</v>
      </c>
      <c r="AF235">
        <v>1</v>
      </c>
      <c r="AG235">
        <v>68.52</v>
      </c>
    </row>
    <row r="236" spans="19:33" x14ac:dyDescent="0.25">
      <c r="S236" s="4">
        <v>10329</v>
      </c>
      <c r="T236" s="4">
        <v>38</v>
      </c>
      <c r="U236" s="4">
        <v>210.8</v>
      </c>
      <c r="V236" s="4">
        <v>20</v>
      </c>
      <c r="W236" s="4">
        <v>0.05</v>
      </c>
      <c r="X236" s="6">
        <v>4215.95</v>
      </c>
      <c r="Z236">
        <v>10476</v>
      </c>
      <c r="AA236" t="s">
        <v>178</v>
      </c>
      <c r="AB236">
        <v>8</v>
      </c>
      <c r="AC236" s="1">
        <v>41715</v>
      </c>
      <c r="AD236" s="1">
        <v>41743</v>
      </c>
      <c r="AE236" s="1">
        <v>41722</v>
      </c>
      <c r="AF236">
        <v>3</v>
      </c>
      <c r="AG236">
        <v>4.41</v>
      </c>
    </row>
    <row r="237" spans="19:33" x14ac:dyDescent="0.25">
      <c r="S237" s="5">
        <v>10329</v>
      </c>
      <c r="T237" s="5">
        <v>56</v>
      </c>
      <c r="U237" s="5">
        <v>30.4</v>
      </c>
      <c r="V237" s="5">
        <v>12</v>
      </c>
      <c r="W237" s="5">
        <v>0.05</v>
      </c>
      <c r="X237" s="7">
        <v>364.74999999999994</v>
      </c>
      <c r="Z237">
        <v>10477</v>
      </c>
      <c r="AA237" t="s">
        <v>277</v>
      </c>
      <c r="AB237">
        <v>5</v>
      </c>
      <c r="AC237" s="1">
        <v>41715</v>
      </c>
      <c r="AD237" s="1">
        <v>41743</v>
      </c>
      <c r="AE237" s="1">
        <v>41723</v>
      </c>
      <c r="AF237">
        <v>2</v>
      </c>
      <c r="AG237">
        <v>13.02</v>
      </c>
    </row>
    <row r="238" spans="19:33" x14ac:dyDescent="0.25">
      <c r="S238" s="4">
        <v>10330</v>
      </c>
      <c r="T238" s="4">
        <v>26</v>
      </c>
      <c r="U238" s="4">
        <v>24.9</v>
      </c>
      <c r="V238" s="4">
        <v>50</v>
      </c>
      <c r="W238" s="4">
        <v>0.15</v>
      </c>
      <c r="X238" s="6">
        <v>1244.8499999999999</v>
      </c>
      <c r="Z238">
        <v>10478</v>
      </c>
      <c r="AA238" t="s">
        <v>365</v>
      </c>
      <c r="AB238">
        <v>2</v>
      </c>
      <c r="AC238" s="1">
        <v>41716</v>
      </c>
      <c r="AD238" s="1">
        <v>41730</v>
      </c>
      <c r="AE238" s="1">
        <v>41724</v>
      </c>
      <c r="AF238">
        <v>3</v>
      </c>
      <c r="AG238">
        <v>4.8099999999999996</v>
      </c>
    </row>
    <row r="239" spans="19:33" x14ac:dyDescent="0.25">
      <c r="S239" s="5">
        <v>10330</v>
      </c>
      <c r="T239" s="5">
        <v>72</v>
      </c>
      <c r="U239" s="5">
        <v>27.8</v>
      </c>
      <c r="V239" s="5">
        <v>25</v>
      </c>
      <c r="W239" s="5">
        <v>0.15</v>
      </c>
      <c r="X239" s="7">
        <v>694.85</v>
      </c>
      <c r="Z239">
        <v>10479</v>
      </c>
      <c r="AA239" t="s">
        <v>293</v>
      </c>
      <c r="AB239">
        <v>3</v>
      </c>
      <c r="AC239" s="1">
        <v>41717</v>
      </c>
      <c r="AD239" s="1">
        <v>41745</v>
      </c>
      <c r="AE239" s="1">
        <v>41719</v>
      </c>
      <c r="AF239">
        <v>3</v>
      </c>
      <c r="AG239">
        <v>708.95</v>
      </c>
    </row>
    <row r="240" spans="19:33" x14ac:dyDescent="0.25">
      <c r="S240" s="4">
        <v>10331</v>
      </c>
      <c r="T240" s="4">
        <v>54</v>
      </c>
      <c r="U240" s="4">
        <v>5.9</v>
      </c>
      <c r="V240" s="4">
        <v>15</v>
      </c>
      <c r="W240" s="4">
        <v>0</v>
      </c>
      <c r="X240" s="6">
        <v>88.5</v>
      </c>
      <c r="Z240">
        <v>10480</v>
      </c>
      <c r="AA240" t="s">
        <v>126</v>
      </c>
      <c r="AB240">
        <v>6</v>
      </c>
      <c r="AC240" s="1">
        <v>41718</v>
      </c>
      <c r="AD240" s="1">
        <v>41746</v>
      </c>
      <c r="AE240" s="1">
        <v>41722</v>
      </c>
      <c r="AF240">
        <v>2</v>
      </c>
      <c r="AG240">
        <v>1.35</v>
      </c>
    </row>
    <row r="241" spans="19:33" x14ac:dyDescent="0.25">
      <c r="S241" s="5">
        <v>10332</v>
      </c>
      <c r="T241" s="5">
        <v>18</v>
      </c>
      <c r="U241" s="5">
        <v>50</v>
      </c>
      <c r="V241" s="5">
        <v>40</v>
      </c>
      <c r="W241" s="5">
        <v>0.2</v>
      </c>
      <c r="X241" s="7">
        <v>1999.8</v>
      </c>
      <c r="Z241">
        <v>10481</v>
      </c>
      <c r="AA241" t="s">
        <v>302</v>
      </c>
      <c r="AB241">
        <v>8</v>
      </c>
      <c r="AC241" s="1">
        <v>41718</v>
      </c>
      <c r="AD241" s="1">
        <v>41746</v>
      </c>
      <c r="AE241" s="1">
        <v>41723</v>
      </c>
      <c r="AF241">
        <v>2</v>
      </c>
      <c r="AG241">
        <v>64.33</v>
      </c>
    </row>
    <row r="242" spans="19:33" x14ac:dyDescent="0.25">
      <c r="S242" s="4">
        <v>10332</v>
      </c>
      <c r="T242" s="4">
        <v>42</v>
      </c>
      <c r="U242" s="4">
        <v>11.2</v>
      </c>
      <c r="V242" s="4">
        <v>10</v>
      </c>
      <c r="W242" s="4">
        <v>0.2</v>
      </c>
      <c r="X242" s="6">
        <v>111.8</v>
      </c>
      <c r="Z242">
        <v>10482</v>
      </c>
      <c r="AA242" t="s">
        <v>211</v>
      </c>
      <c r="AB242">
        <v>1</v>
      </c>
      <c r="AC242" s="1">
        <v>41719</v>
      </c>
      <c r="AD242" s="1">
        <v>41747</v>
      </c>
      <c r="AE242" s="1">
        <v>41739</v>
      </c>
      <c r="AF242">
        <v>3</v>
      </c>
      <c r="AG242">
        <v>7.48</v>
      </c>
    </row>
    <row r="243" spans="19:33" x14ac:dyDescent="0.25">
      <c r="S243" s="5">
        <v>10332</v>
      </c>
      <c r="T243" s="5">
        <v>47</v>
      </c>
      <c r="U243" s="5">
        <v>7.6</v>
      </c>
      <c r="V243" s="5">
        <v>16</v>
      </c>
      <c r="W243" s="5">
        <v>0.2</v>
      </c>
      <c r="X243" s="7">
        <v>121.39999999999999</v>
      </c>
      <c r="Z243">
        <v>10483</v>
      </c>
      <c r="AA243" t="s">
        <v>386</v>
      </c>
      <c r="AB243">
        <v>7</v>
      </c>
      <c r="AC243" s="1">
        <v>41722</v>
      </c>
      <c r="AD243" s="1">
        <v>41750</v>
      </c>
      <c r="AE243" s="1">
        <v>41754</v>
      </c>
      <c r="AF243">
        <v>2</v>
      </c>
      <c r="AG243">
        <v>15.28</v>
      </c>
    </row>
    <row r="244" spans="19:33" x14ac:dyDescent="0.25">
      <c r="S244" s="4">
        <v>10333</v>
      </c>
      <c r="T244" s="4">
        <v>14</v>
      </c>
      <c r="U244" s="4">
        <v>18.600000000000001</v>
      </c>
      <c r="V244" s="4">
        <v>10</v>
      </c>
      <c r="W244" s="4">
        <v>0</v>
      </c>
      <c r="X244" s="6">
        <v>186</v>
      </c>
      <c r="Z244">
        <v>10484</v>
      </c>
      <c r="AA244" t="s">
        <v>76</v>
      </c>
      <c r="AB244">
        <v>3</v>
      </c>
      <c r="AC244" s="1">
        <v>41722</v>
      </c>
      <c r="AD244" s="1">
        <v>41750</v>
      </c>
      <c r="AE244" s="1">
        <v>41730</v>
      </c>
      <c r="AF244">
        <v>3</v>
      </c>
      <c r="AG244">
        <v>6.88</v>
      </c>
    </row>
    <row r="245" spans="19:33" x14ac:dyDescent="0.25">
      <c r="S245" s="5">
        <v>10333</v>
      </c>
      <c r="T245" s="5">
        <v>21</v>
      </c>
      <c r="U245" s="5">
        <v>8</v>
      </c>
      <c r="V245" s="5">
        <v>10</v>
      </c>
      <c r="W245" s="5">
        <v>0.1</v>
      </c>
      <c r="X245" s="7">
        <v>79.900000000000006</v>
      </c>
      <c r="Z245">
        <v>10485</v>
      </c>
      <c r="AA245" t="s">
        <v>227</v>
      </c>
      <c r="AB245">
        <v>4</v>
      </c>
      <c r="AC245" s="1">
        <v>41723</v>
      </c>
      <c r="AD245" s="1">
        <v>41737</v>
      </c>
      <c r="AE245" s="1">
        <v>41729</v>
      </c>
      <c r="AF245">
        <v>2</v>
      </c>
      <c r="AG245">
        <v>64.45</v>
      </c>
    </row>
    <row r="246" spans="19:33" x14ac:dyDescent="0.25">
      <c r="S246" s="4">
        <v>10333</v>
      </c>
      <c r="T246" s="4">
        <v>71</v>
      </c>
      <c r="U246" s="4">
        <v>17.2</v>
      </c>
      <c r="V246" s="4">
        <v>40</v>
      </c>
      <c r="W246" s="4">
        <v>0.1</v>
      </c>
      <c r="X246" s="6">
        <v>687.9</v>
      </c>
      <c r="Z246">
        <v>10486</v>
      </c>
      <c r="AA246" t="s">
        <v>178</v>
      </c>
      <c r="AB246">
        <v>1</v>
      </c>
      <c r="AC246" s="1">
        <v>41724</v>
      </c>
      <c r="AD246" s="1">
        <v>41752</v>
      </c>
      <c r="AE246" s="1">
        <v>41731</v>
      </c>
      <c r="AF246">
        <v>2</v>
      </c>
      <c r="AG246">
        <v>30.53</v>
      </c>
    </row>
    <row r="247" spans="19:33" x14ac:dyDescent="0.25">
      <c r="S247" s="5">
        <v>10334</v>
      </c>
      <c r="T247" s="5">
        <v>52</v>
      </c>
      <c r="U247" s="5">
        <v>5.6</v>
      </c>
      <c r="V247" s="5">
        <v>8</v>
      </c>
      <c r="W247" s="5">
        <v>0</v>
      </c>
      <c r="X247" s="7">
        <v>44.8</v>
      </c>
      <c r="Z247">
        <v>10487</v>
      </c>
      <c r="AA247" t="s">
        <v>283</v>
      </c>
      <c r="AB247">
        <v>2</v>
      </c>
      <c r="AC247" s="1">
        <v>41724</v>
      </c>
      <c r="AD247" s="1">
        <v>41752</v>
      </c>
      <c r="AE247" s="1">
        <v>41726</v>
      </c>
      <c r="AF247">
        <v>2</v>
      </c>
      <c r="AG247">
        <v>71.069999999999993</v>
      </c>
    </row>
    <row r="248" spans="19:33" x14ac:dyDescent="0.25">
      <c r="S248" s="4">
        <v>10334</v>
      </c>
      <c r="T248" s="4">
        <v>68</v>
      </c>
      <c r="U248" s="4">
        <v>10</v>
      </c>
      <c r="V248" s="4">
        <v>10</v>
      </c>
      <c r="W248" s="4">
        <v>0</v>
      </c>
      <c r="X248" s="6">
        <v>100</v>
      </c>
      <c r="Z248">
        <v>10488</v>
      </c>
      <c r="AA248" t="s">
        <v>135</v>
      </c>
      <c r="AB248">
        <v>8</v>
      </c>
      <c r="AC248" s="1">
        <v>41725</v>
      </c>
      <c r="AD248" s="1">
        <v>41753</v>
      </c>
      <c r="AE248" s="1">
        <v>41731</v>
      </c>
      <c r="AF248">
        <v>2</v>
      </c>
      <c r="AG248">
        <v>4.93</v>
      </c>
    </row>
    <row r="249" spans="19:33" x14ac:dyDescent="0.25">
      <c r="S249" s="5">
        <v>10335</v>
      </c>
      <c r="T249" s="5">
        <v>2</v>
      </c>
      <c r="U249" s="5">
        <v>15.2</v>
      </c>
      <c r="V249" s="5">
        <v>7</v>
      </c>
      <c r="W249" s="5">
        <v>0.2</v>
      </c>
      <c r="X249" s="7">
        <v>106.19999999999999</v>
      </c>
      <c r="Z249">
        <v>10489</v>
      </c>
      <c r="AA249" t="s">
        <v>273</v>
      </c>
      <c r="AB249">
        <v>6</v>
      </c>
      <c r="AC249" s="1">
        <v>41726</v>
      </c>
      <c r="AD249" s="1">
        <v>41754</v>
      </c>
      <c r="AE249" s="1">
        <v>41738</v>
      </c>
      <c r="AF249">
        <v>2</v>
      </c>
      <c r="AG249">
        <v>5.29</v>
      </c>
    </row>
    <row r="250" spans="19:33" x14ac:dyDescent="0.25">
      <c r="S250" s="4">
        <v>10335</v>
      </c>
      <c r="T250" s="4">
        <v>31</v>
      </c>
      <c r="U250" s="4">
        <v>10</v>
      </c>
      <c r="V250" s="4">
        <v>25</v>
      </c>
      <c r="W250" s="4">
        <v>0.2</v>
      </c>
      <c r="X250" s="6">
        <v>249.8</v>
      </c>
      <c r="Z250">
        <v>10490</v>
      </c>
      <c r="AA250" t="s">
        <v>178</v>
      </c>
      <c r="AB250">
        <v>7</v>
      </c>
      <c r="AC250" s="1">
        <v>41729</v>
      </c>
      <c r="AD250" s="1">
        <v>41757</v>
      </c>
      <c r="AE250" s="1">
        <v>41732</v>
      </c>
      <c r="AF250">
        <v>2</v>
      </c>
      <c r="AG250">
        <v>210.19</v>
      </c>
    </row>
    <row r="251" spans="19:33" x14ac:dyDescent="0.25">
      <c r="S251" s="5">
        <v>10335</v>
      </c>
      <c r="T251" s="5">
        <v>32</v>
      </c>
      <c r="U251" s="5">
        <v>25.6</v>
      </c>
      <c r="V251" s="5">
        <v>6</v>
      </c>
      <c r="W251" s="5">
        <v>0.2</v>
      </c>
      <c r="X251" s="7">
        <v>153.40000000000003</v>
      </c>
      <c r="Z251">
        <v>10491</v>
      </c>
      <c r="AA251" t="s">
        <v>147</v>
      </c>
      <c r="AB251">
        <v>8</v>
      </c>
      <c r="AC251" s="1">
        <v>41729</v>
      </c>
      <c r="AD251" s="1">
        <v>41757</v>
      </c>
      <c r="AE251" s="1">
        <v>41737</v>
      </c>
      <c r="AF251">
        <v>3</v>
      </c>
      <c r="AG251">
        <v>16.96</v>
      </c>
    </row>
    <row r="252" spans="19:33" x14ac:dyDescent="0.25">
      <c r="S252" s="4">
        <v>10335</v>
      </c>
      <c r="T252" s="4">
        <v>51</v>
      </c>
      <c r="U252" s="4">
        <v>42.4</v>
      </c>
      <c r="V252" s="4">
        <v>48</v>
      </c>
      <c r="W252" s="4">
        <v>0.2</v>
      </c>
      <c r="X252" s="6">
        <v>2034.9999999999998</v>
      </c>
      <c r="Z252">
        <v>10492</v>
      </c>
      <c r="AA252" t="s">
        <v>70</v>
      </c>
      <c r="AB252">
        <v>3</v>
      </c>
      <c r="AC252" s="1">
        <v>41730</v>
      </c>
      <c r="AD252" s="1">
        <v>41758</v>
      </c>
      <c r="AE252" s="1">
        <v>41740</v>
      </c>
      <c r="AF252">
        <v>1</v>
      </c>
      <c r="AG252">
        <v>62.89</v>
      </c>
    </row>
    <row r="253" spans="19:33" x14ac:dyDescent="0.25">
      <c r="S253" s="5">
        <v>10336</v>
      </c>
      <c r="T253" s="5">
        <v>4</v>
      </c>
      <c r="U253" s="5">
        <v>17.600000000000001</v>
      </c>
      <c r="V253" s="5">
        <v>18</v>
      </c>
      <c r="W253" s="5">
        <v>0.1</v>
      </c>
      <c r="X253" s="7">
        <v>316.7</v>
      </c>
      <c r="Z253">
        <v>10493</v>
      </c>
      <c r="AA253" t="s">
        <v>203</v>
      </c>
      <c r="AB253">
        <v>4</v>
      </c>
      <c r="AC253" s="1">
        <v>41731</v>
      </c>
      <c r="AD253" s="1">
        <v>41759</v>
      </c>
      <c r="AE253" s="1">
        <v>41739</v>
      </c>
      <c r="AF253">
        <v>3</v>
      </c>
      <c r="AG253">
        <v>10.64</v>
      </c>
    </row>
    <row r="254" spans="19:33" x14ac:dyDescent="0.25">
      <c r="S254" s="4">
        <v>10337</v>
      </c>
      <c r="T254" s="4">
        <v>23</v>
      </c>
      <c r="U254" s="4">
        <v>7.2</v>
      </c>
      <c r="V254" s="4">
        <v>40</v>
      </c>
      <c r="W254" s="4">
        <v>0</v>
      </c>
      <c r="X254" s="6">
        <v>288</v>
      </c>
      <c r="Z254">
        <v>10494</v>
      </c>
      <c r="AA254" t="s">
        <v>93</v>
      </c>
      <c r="AB254">
        <v>4</v>
      </c>
      <c r="AC254" s="1">
        <v>41731</v>
      </c>
      <c r="AD254" s="1">
        <v>41759</v>
      </c>
      <c r="AE254" s="1">
        <v>41738</v>
      </c>
      <c r="AF254">
        <v>2</v>
      </c>
      <c r="AG254">
        <v>65.989999999999995</v>
      </c>
    </row>
    <row r="255" spans="19:33" x14ac:dyDescent="0.25">
      <c r="S255" s="5">
        <v>10337</v>
      </c>
      <c r="T255" s="5">
        <v>26</v>
      </c>
      <c r="U255" s="5">
        <v>24.9</v>
      </c>
      <c r="V255" s="5">
        <v>24</v>
      </c>
      <c r="W255" s="5">
        <v>0</v>
      </c>
      <c r="X255" s="7">
        <v>597.59999999999991</v>
      </c>
      <c r="Z255">
        <v>10495</v>
      </c>
      <c r="AA255" t="s">
        <v>207</v>
      </c>
      <c r="AB255">
        <v>3</v>
      </c>
      <c r="AC255" s="1">
        <v>41732</v>
      </c>
      <c r="AD255" s="1">
        <v>41760</v>
      </c>
      <c r="AE255" s="1">
        <v>41740</v>
      </c>
      <c r="AF255">
        <v>3</v>
      </c>
      <c r="AG255">
        <v>4.6500000000000004</v>
      </c>
    </row>
    <row r="256" spans="19:33" x14ac:dyDescent="0.25">
      <c r="S256" s="4">
        <v>10337</v>
      </c>
      <c r="T256" s="4">
        <v>36</v>
      </c>
      <c r="U256" s="4">
        <v>15.2</v>
      </c>
      <c r="V256" s="4">
        <v>20</v>
      </c>
      <c r="W256" s="4">
        <v>0</v>
      </c>
      <c r="X256" s="6">
        <v>304</v>
      </c>
      <c r="Z256">
        <v>10496</v>
      </c>
      <c r="AA256" t="s">
        <v>354</v>
      </c>
      <c r="AB256">
        <v>7</v>
      </c>
      <c r="AC256" s="1">
        <v>41733</v>
      </c>
      <c r="AD256" s="1">
        <v>41761</v>
      </c>
      <c r="AE256" s="1">
        <v>41736</v>
      </c>
      <c r="AF256">
        <v>2</v>
      </c>
      <c r="AG256">
        <v>46.77</v>
      </c>
    </row>
    <row r="257" spans="19:33" x14ac:dyDescent="0.25">
      <c r="S257" s="5">
        <v>10337</v>
      </c>
      <c r="T257" s="5">
        <v>37</v>
      </c>
      <c r="U257" s="5">
        <v>20.8</v>
      </c>
      <c r="V257" s="5">
        <v>28</v>
      </c>
      <c r="W257" s="5">
        <v>0</v>
      </c>
      <c r="X257" s="7">
        <v>582.4</v>
      </c>
      <c r="Z257">
        <v>10497</v>
      </c>
      <c r="AA257" t="s">
        <v>215</v>
      </c>
      <c r="AB257">
        <v>7</v>
      </c>
      <c r="AC257" s="1">
        <v>41733</v>
      </c>
      <c r="AD257" s="1">
        <v>41761</v>
      </c>
      <c r="AE257" s="1">
        <v>41736</v>
      </c>
      <c r="AF257">
        <v>1</v>
      </c>
      <c r="AG257">
        <v>36.21</v>
      </c>
    </row>
    <row r="258" spans="19:33" x14ac:dyDescent="0.25">
      <c r="S258" s="4">
        <v>10337</v>
      </c>
      <c r="T258" s="4">
        <v>72</v>
      </c>
      <c r="U258" s="4">
        <v>27.8</v>
      </c>
      <c r="V258" s="4">
        <v>25</v>
      </c>
      <c r="W258" s="4">
        <v>0</v>
      </c>
      <c r="X258" s="6">
        <v>695</v>
      </c>
      <c r="Z258">
        <v>10498</v>
      </c>
      <c r="AA258" t="s">
        <v>178</v>
      </c>
      <c r="AB258">
        <v>8</v>
      </c>
      <c r="AC258" s="1">
        <v>41736</v>
      </c>
      <c r="AD258" s="1">
        <v>41764</v>
      </c>
      <c r="AE258" s="1">
        <v>41740</v>
      </c>
      <c r="AF258">
        <v>2</v>
      </c>
      <c r="AG258">
        <v>29.75</v>
      </c>
    </row>
    <row r="259" spans="19:33" x14ac:dyDescent="0.25">
      <c r="S259" s="5">
        <v>10338</v>
      </c>
      <c r="T259" s="5">
        <v>17</v>
      </c>
      <c r="U259" s="5">
        <v>31.2</v>
      </c>
      <c r="V259" s="5">
        <v>20</v>
      </c>
      <c r="W259" s="5">
        <v>0</v>
      </c>
      <c r="X259" s="7">
        <v>624</v>
      </c>
      <c r="Z259">
        <v>10499</v>
      </c>
      <c r="AA259" t="s">
        <v>223</v>
      </c>
      <c r="AB259">
        <v>4</v>
      </c>
      <c r="AC259" s="1">
        <v>41737</v>
      </c>
      <c r="AD259" s="1">
        <v>41765</v>
      </c>
      <c r="AE259" s="1">
        <v>41745</v>
      </c>
      <c r="AF259">
        <v>2</v>
      </c>
      <c r="AG259">
        <v>102.02</v>
      </c>
    </row>
    <row r="260" spans="19:33" x14ac:dyDescent="0.25">
      <c r="S260" s="4">
        <v>10338</v>
      </c>
      <c r="T260" s="4">
        <v>30</v>
      </c>
      <c r="U260" s="4">
        <v>20.7</v>
      </c>
      <c r="V260" s="4">
        <v>15</v>
      </c>
      <c r="W260" s="4">
        <v>0</v>
      </c>
      <c r="X260" s="6">
        <v>310.5</v>
      </c>
      <c r="Z260">
        <v>10500</v>
      </c>
      <c r="AA260" t="s">
        <v>203</v>
      </c>
      <c r="AB260">
        <v>6</v>
      </c>
      <c r="AC260" s="1">
        <v>41738</v>
      </c>
      <c r="AD260" s="1">
        <v>41766</v>
      </c>
      <c r="AE260" s="1">
        <v>41746</v>
      </c>
      <c r="AF260">
        <v>1</v>
      </c>
      <c r="AG260">
        <v>42.68</v>
      </c>
    </row>
    <row r="261" spans="19:33" x14ac:dyDescent="0.25">
      <c r="S261" s="5">
        <v>10339</v>
      </c>
      <c r="T261" s="5">
        <v>4</v>
      </c>
      <c r="U261" s="5">
        <v>17.600000000000001</v>
      </c>
      <c r="V261" s="5">
        <v>10</v>
      </c>
      <c r="W261" s="5">
        <v>0</v>
      </c>
      <c r="X261" s="7">
        <v>176</v>
      </c>
      <c r="Z261">
        <v>10501</v>
      </c>
      <c r="AA261" t="s">
        <v>51</v>
      </c>
      <c r="AB261">
        <v>9</v>
      </c>
      <c r="AC261" s="1">
        <v>41738</v>
      </c>
      <c r="AD261" s="1">
        <v>41766</v>
      </c>
      <c r="AE261" s="1">
        <v>41745</v>
      </c>
      <c r="AF261">
        <v>3</v>
      </c>
      <c r="AG261">
        <v>8.85</v>
      </c>
    </row>
    <row r="262" spans="19:33" x14ac:dyDescent="0.25">
      <c r="S262" s="4">
        <v>10339</v>
      </c>
      <c r="T262" s="4">
        <v>17</v>
      </c>
      <c r="U262" s="4">
        <v>31.2</v>
      </c>
      <c r="V262" s="4">
        <v>70</v>
      </c>
      <c r="W262" s="4">
        <v>0.05</v>
      </c>
      <c r="X262" s="6">
        <v>2183.9499999999998</v>
      </c>
      <c r="Z262">
        <v>10502</v>
      </c>
      <c r="AA262" t="s">
        <v>270</v>
      </c>
      <c r="AB262">
        <v>2</v>
      </c>
      <c r="AC262" s="1">
        <v>41739</v>
      </c>
      <c r="AD262" s="1">
        <v>41767</v>
      </c>
      <c r="AE262" s="1">
        <v>41758</v>
      </c>
      <c r="AF262">
        <v>1</v>
      </c>
      <c r="AG262">
        <v>69.319999999999993</v>
      </c>
    </row>
    <row r="263" spans="19:33" x14ac:dyDescent="0.25">
      <c r="S263" s="5">
        <v>10339</v>
      </c>
      <c r="T263" s="5">
        <v>62</v>
      </c>
      <c r="U263" s="5">
        <v>39.4</v>
      </c>
      <c r="V263" s="5">
        <v>28</v>
      </c>
      <c r="W263" s="5">
        <v>0</v>
      </c>
      <c r="X263" s="7">
        <v>1103.2</v>
      </c>
      <c r="Z263">
        <v>10503</v>
      </c>
      <c r="AA263" t="s">
        <v>186</v>
      </c>
      <c r="AB263">
        <v>6</v>
      </c>
      <c r="AC263" s="1">
        <v>41740</v>
      </c>
      <c r="AD263" s="1">
        <v>41768</v>
      </c>
      <c r="AE263" s="1">
        <v>41745</v>
      </c>
      <c r="AF263">
        <v>2</v>
      </c>
      <c r="AG263">
        <v>16.739999999999998</v>
      </c>
    </row>
    <row r="264" spans="19:33" x14ac:dyDescent="0.25">
      <c r="S264" s="4">
        <v>10340</v>
      </c>
      <c r="T264" s="4">
        <v>18</v>
      </c>
      <c r="U264" s="4">
        <v>50</v>
      </c>
      <c r="V264" s="4">
        <v>20</v>
      </c>
      <c r="W264" s="4">
        <v>0.05</v>
      </c>
      <c r="X264" s="6">
        <v>999.95</v>
      </c>
      <c r="Z264">
        <v>10504</v>
      </c>
      <c r="AA264" t="s">
        <v>386</v>
      </c>
      <c r="AB264">
        <v>4</v>
      </c>
      <c r="AC264" s="1">
        <v>41740</v>
      </c>
      <c r="AD264" s="1">
        <v>41768</v>
      </c>
      <c r="AE264" s="1">
        <v>41747</v>
      </c>
      <c r="AF264">
        <v>3</v>
      </c>
      <c r="AG264">
        <v>59.13</v>
      </c>
    </row>
    <row r="265" spans="19:33" x14ac:dyDescent="0.25">
      <c r="S265" s="5">
        <v>10340</v>
      </c>
      <c r="T265" s="5">
        <v>41</v>
      </c>
      <c r="U265" s="5">
        <v>7.7</v>
      </c>
      <c r="V265" s="5">
        <v>12</v>
      </c>
      <c r="W265" s="5">
        <v>0.05</v>
      </c>
      <c r="X265" s="7">
        <v>92.350000000000009</v>
      </c>
      <c r="Z265">
        <v>10505</v>
      </c>
      <c r="AA265" t="s">
        <v>244</v>
      </c>
      <c r="AB265">
        <v>3</v>
      </c>
      <c r="AC265" s="1">
        <v>41743</v>
      </c>
      <c r="AD265" s="1">
        <v>41771</v>
      </c>
      <c r="AE265" s="1">
        <v>41750</v>
      </c>
      <c r="AF265">
        <v>3</v>
      </c>
      <c r="AG265">
        <v>7.13</v>
      </c>
    </row>
    <row r="266" spans="19:33" x14ac:dyDescent="0.25">
      <c r="S266" s="4">
        <v>10340</v>
      </c>
      <c r="T266" s="4">
        <v>43</v>
      </c>
      <c r="U266" s="4">
        <v>36.799999999999997</v>
      </c>
      <c r="V266" s="4">
        <v>40</v>
      </c>
      <c r="W266" s="4">
        <v>0.05</v>
      </c>
      <c r="X266" s="6">
        <v>1471.95</v>
      </c>
      <c r="Z266">
        <v>10506</v>
      </c>
      <c r="AA266" t="s">
        <v>195</v>
      </c>
      <c r="AB266">
        <v>9</v>
      </c>
      <c r="AC266" s="1">
        <v>41744</v>
      </c>
      <c r="AD266" s="1">
        <v>41772</v>
      </c>
      <c r="AE266" s="1">
        <v>41761</v>
      </c>
      <c r="AF266">
        <v>2</v>
      </c>
      <c r="AG266">
        <v>21.19</v>
      </c>
    </row>
    <row r="267" spans="19:33" x14ac:dyDescent="0.25">
      <c r="S267" s="5">
        <v>10341</v>
      </c>
      <c r="T267" s="5">
        <v>33</v>
      </c>
      <c r="U267" s="5">
        <v>2</v>
      </c>
      <c r="V267" s="5">
        <v>8</v>
      </c>
      <c r="W267" s="5">
        <v>0</v>
      </c>
      <c r="X267" s="7">
        <v>16</v>
      </c>
      <c r="Z267">
        <v>10507</v>
      </c>
      <c r="AA267" t="s">
        <v>37</v>
      </c>
      <c r="AB267">
        <v>7</v>
      </c>
      <c r="AC267" s="1">
        <v>41744</v>
      </c>
      <c r="AD267" s="1">
        <v>41772</v>
      </c>
      <c r="AE267" s="1">
        <v>41751</v>
      </c>
      <c r="AF267">
        <v>1</v>
      </c>
      <c r="AG267">
        <v>47.45</v>
      </c>
    </row>
    <row r="268" spans="19:33" x14ac:dyDescent="0.25">
      <c r="S268" s="4">
        <v>10341</v>
      </c>
      <c r="T268" s="4">
        <v>59</v>
      </c>
      <c r="U268" s="4">
        <v>44</v>
      </c>
      <c r="V268" s="4">
        <v>9</v>
      </c>
      <c r="W268" s="4">
        <v>0.15</v>
      </c>
      <c r="X268" s="6">
        <v>395.85</v>
      </c>
      <c r="Z268">
        <v>10508</v>
      </c>
      <c r="AA268" t="s">
        <v>262</v>
      </c>
      <c r="AB268">
        <v>1</v>
      </c>
      <c r="AC268" s="1">
        <v>41745</v>
      </c>
      <c r="AD268" s="1">
        <v>41773</v>
      </c>
      <c r="AE268" s="1">
        <v>41772</v>
      </c>
      <c r="AF268">
        <v>2</v>
      </c>
      <c r="AG268">
        <v>4.99</v>
      </c>
    </row>
    <row r="269" spans="19:33" x14ac:dyDescent="0.25">
      <c r="S269" s="5">
        <v>10342</v>
      </c>
      <c r="T269" s="5">
        <v>2</v>
      </c>
      <c r="U269" s="5">
        <v>15.2</v>
      </c>
      <c r="V269" s="5">
        <v>24</v>
      </c>
      <c r="W269" s="5">
        <v>0.2</v>
      </c>
      <c r="X269" s="7">
        <v>364.59999999999997</v>
      </c>
      <c r="Z269">
        <v>10509</v>
      </c>
      <c r="AA269" t="s">
        <v>51</v>
      </c>
      <c r="AB269">
        <v>4</v>
      </c>
      <c r="AC269" s="1">
        <v>41746</v>
      </c>
      <c r="AD269" s="1">
        <v>41774</v>
      </c>
      <c r="AE269" s="1">
        <v>41758</v>
      </c>
      <c r="AF269">
        <v>1</v>
      </c>
      <c r="AG269">
        <v>0.15</v>
      </c>
    </row>
    <row r="270" spans="19:33" x14ac:dyDescent="0.25">
      <c r="S270" s="4">
        <v>10342</v>
      </c>
      <c r="T270" s="4">
        <v>31</v>
      </c>
      <c r="U270" s="4">
        <v>10</v>
      </c>
      <c r="V270" s="4">
        <v>56</v>
      </c>
      <c r="W270" s="4">
        <v>0.2</v>
      </c>
      <c r="X270" s="6">
        <v>559.79999999999995</v>
      </c>
      <c r="Z270">
        <v>10510</v>
      </c>
      <c r="AA270" t="s">
        <v>317</v>
      </c>
      <c r="AB270">
        <v>6</v>
      </c>
      <c r="AC270" s="1">
        <v>41747</v>
      </c>
      <c r="AD270" s="1">
        <v>41775</v>
      </c>
      <c r="AE270" s="1">
        <v>41757</v>
      </c>
      <c r="AF270">
        <v>3</v>
      </c>
      <c r="AG270">
        <v>367.63</v>
      </c>
    </row>
    <row r="271" spans="19:33" x14ac:dyDescent="0.25">
      <c r="S271" s="5">
        <v>10342</v>
      </c>
      <c r="T271" s="5">
        <v>36</v>
      </c>
      <c r="U271" s="5">
        <v>15.2</v>
      </c>
      <c r="V271" s="5">
        <v>40</v>
      </c>
      <c r="W271" s="5">
        <v>0.2</v>
      </c>
      <c r="X271" s="7">
        <v>607.79999999999995</v>
      </c>
      <c r="Z271">
        <v>10511</v>
      </c>
      <c r="AA271" t="s">
        <v>66</v>
      </c>
      <c r="AB271">
        <v>4</v>
      </c>
      <c r="AC271" s="1">
        <v>41747</v>
      </c>
      <c r="AD271" s="1">
        <v>41775</v>
      </c>
      <c r="AE271" s="1">
        <v>41750</v>
      </c>
      <c r="AF271">
        <v>3</v>
      </c>
      <c r="AG271">
        <v>350.64</v>
      </c>
    </row>
    <row r="272" spans="19:33" x14ac:dyDescent="0.25">
      <c r="S272" s="4">
        <v>10342</v>
      </c>
      <c r="T272" s="4">
        <v>55</v>
      </c>
      <c r="U272" s="4">
        <v>19.2</v>
      </c>
      <c r="V272" s="4">
        <v>40</v>
      </c>
      <c r="W272" s="4">
        <v>0.2</v>
      </c>
      <c r="X272" s="6">
        <v>767.8</v>
      </c>
      <c r="Z272">
        <v>10512</v>
      </c>
      <c r="AA272" t="s">
        <v>119</v>
      </c>
      <c r="AB272">
        <v>7</v>
      </c>
      <c r="AC272" s="1">
        <v>41750</v>
      </c>
      <c r="AD272" s="1">
        <v>41778</v>
      </c>
      <c r="AE272" s="1">
        <v>41753</v>
      </c>
      <c r="AF272">
        <v>2</v>
      </c>
      <c r="AG272">
        <v>3.53</v>
      </c>
    </row>
    <row r="273" spans="19:33" x14ac:dyDescent="0.25">
      <c r="S273" s="5">
        <v>10343</v>
      </c>
      <c r="T273" s="5">
        <v>64</v>
      </c>
      <c r="U273" s="5">
        <v>26.6</v>
      </c>
      <c r="V273" s="5">
        <v>50</v>
      </c>
      <c r="W273" s="5">
        <v>0</v>
      </c>
      <c r="X273" s="7">
        <v>1330</v>
      </c>
      <c r="Z273">
        <v>10513</v>
      </c>
      <c r="AA273" t="s">
        <v>373</v>
      </c>
      <c r="AB273">
        <v>7</v>
      </c>
      <c r="AC273" s="1">
        <v>41751</v>
      </c>
      <c r="AD273" s="1">
        <v>41793</v>
      </c>
      <c r="AE273" s="1">
        <v>41757</v>
      </c>
      <c r="AF273">
        <v>1</v>
      </c>
      <c r="AG273">
        <v>105.65</v>
      </c>
    </row>
    <row r="274" spans="19:33" x14ac:dyDescent="0.25">
      <c r="S274" s="4">
        <v>10343</v>
      </c>
      <c r="T274" s="4">
        <v>68</v>
      </c>
      <c r="U274" s="4">
        <v>10</v>
      </c>
      <c r="V274" s="4">
        <v>4</v>
      </c>
      <c r="W274" s="4">
        <v>0.05</v>
      </c>
      <c r="X274" s="6">
        <v>39.950000000000003</v>
      </c>
      <c r="Z274">
        <v>10514</v>
      </c>
      <c r="AA274" t="s">
        <v>113</v>
      </c>
      <c r="AB274">
        <v>3</v>
      </c>
      <c r="AC274" s="1">
        <v>41751</v>
      </c>
      <c r="AD274" s="1">
        <v>41779</v>
      </c>
      <c r="AE274" s="1">
        <v>41775</v>
      </c>
      <c r="AF274">
        <v>2</v>
      </c>
      <c r="AG274">
        <v>789.95</v>
      </c>
    </row>
    <row r="275" spans="19:33" x14ac:dyDescent="0.25">
      <c r="S275" s="5">
        <v>10343</v>
      </c>
      <c r="T275" s="5">
        <v>76</v>
      </c>
      <c r="U275" s="5">
        <v>14.4</v>
      </c>
      <c r="V275" s="5">
        <v>15</v>
      </c>
      <c r="W275" s="5">
        <v>0</v>
      </c>
      <c r="X275" s="7">
        <v>216</v>
      </c>
      <c r="Z275">
        <v>10515</v>
      </c>
      <c r="AA275" t="s">
        <v>286</v>
      </c>
      <c r="AB275">
        <v>2</v>
      </c>
      <c r="AC275" s="1">
        <v>41752</v>
      </c>
      <c r="AD275" s="1">
        <v>41766</v>
      </c>
      <c r="AE275" s="1">
        <v>41782</v>
      </c>
      <c r="AF275">
        <v>1</v>
      </c>
      <c r="AG275">
        <v>204.47</v>
      </c>
    </row>
    <row r="276" spans="19:33" x14ac:dyDescent="0.25">
      <c r="S276" s="4">
        <v>10344</v>
      </c>
      <c r="T276" s="4">
        <v>4</v>
      </c>
      <c r="U276" s="4">
        <v>17.600000000000001</v>
      </c>
      <c r="V276" s="4">
        <v>35</v>
      </c>
      <c r="W276" s="4">
        <v>0</v>
      </c>
      <c r="X276" s="6">
        <v>616</v>
      </c>
      <c r="Z276">
        <v>10516</v>
      </c>
      <c r="AA276" t="s">
        <v>186</v>
      </c>
      <c r="AB276">
        <v>2</v>
      </c>
      <c r="AC276" s="1">
        <v>41753</v>
      </c>
      <c r="AD276" s="1">
        <v>41781</v>
      </c>
      <c r="AE276" s="1">
        <v>41760</v>
      </c>
      <c r="AF276">
        <v>3</v>
      </c>
      <c r="AG276">
        <v>62.78</v>
      </c>
    </row>
    <row r="277" spans="19:33" x14ac:dyDescent="0.25">
      <c r="S277" s="5">
        <v>10344</v>
      </c>
      <c r="T277" s="5">
        <v>8</v>
      </c>
      <c r="U277" s="5">
        <v>32</v>
      </c>
      <c r="V277" s="5">
        <v>70</v>
      </c>
      <c r="W277" s="5">
        <v>0.25</v>
      </c>
      <c r="X277" s="7">
        <v>2239.75</v>
      </c>
      <c r="Z277">
        <v>10517</v>
      </c>
      <c r="AA277" t="s">
        <v>252</v>
      </c>
      <c r="AB277">
        <v>3</v>
      </c>
      <c r="AC277" s="1">
        <v>41753</v>
      </c>
      <c r="AD277" s="1">
        <v>41781</v>
      </c>
      <c r="AE277" s="1">
        <v>41758</v>
      </c>
      <c r="AF277">
        <v>3</v>
      </c>
      <c r="AG277">
        <v>32.07</v>
      </c>
    </row>
    <row r="278" spans="19:33" x14ac:dyDescent="0.25">
      <c r="S278" s="4">
        <v>10345</v>
      </c>
      <c r="T278" s="4">
        <v>8</v>
      </c>
      <c r="U278" s="4">
        <v>32</v>
      </c>
      <c r="V278" s="4">
        <v>70</v>
      </c>
      <c r="W278" s="4">
        <v>0</v>
      </c>
      <c r="X278" s="6">
        <v>2240</v>
      </c>
      <c r="Z278">
        <v>10518</v>
      </c>
      <c r="AA278" t="s">
        <v>351</v>
      </c>
      <c r="AB278">
        <v>4</v>
      </c>
      <c r="AC278" s="1">
        <v>41754</v>
      </c>
      <c r="AD278" s="1">
        <v>41768</v>
      </c>
      <c r="AE278" s="1">
        <v>41764</v>
      </c>
      <c r="AF278">
        <v>2</v>
      </c>
      <c r="AG278">
        <v>218.15</v>
      </c>
    </row>
    <row r="279" spans="19:33" x14ac:dyDescent="0.25">
      <c r="S279" s="5">
        <v>10345</v>
      </c>
      <c r="T279" s="5">
        <v>19</v>
      </c>
      <c r="U279" s="5">
        <v>7.3</v>
      </c>
      <c r="V279" s="5">
        <v>80</v>
      </c>
      <c r="W279" s="5">
        <v>0</v>
      </c>
      <c r="X279" s="7">
        <v>584</v>
      </c>
      <c r="Z279">
        <v>10519</v>
      </c>
      <c r="AA279" t="s">
        <v>88</v>
      </c>
      <c r="AB279">
        <v>6</v>
      </c>
      <c r="AC279" s="1">
        <v>41757</v>
      </c>
      <c r="AD279" s="1">
        <v>41785</v>
      </c>
      <c r="AE279" s="1">
        <v>41760</v>
      </c>
      <c r="AF279">
        <v>3</v>
      </c>
      <c r="AG279">
        <v>91.76</v>
      </c>
    </row>
    <row r="280" spans="19:33" x14ac:dyDescent="0.25">
      <c r="S280" s="4">
        <v>10345</v>
      </c>
      <c r="T280" s="4">
        <v>42</v>
      </c>
      <c r="U280" s="4">
        <v>11.2</v>
      </c>
      <c r="V280" s="4">
        <v>9</v>
      </c>
      <c r="W280" s="4">
        <v>0</v>
      </c>
      <c r="X280" s="6">
        <v>100.8</v>
      </c>
      <c r="Z280">
        <v>10520</v>
      </c>
      <c r="AA280" t="s">
        <v>312</v>
      </c>
      <c r="AB280">
        <v>7</v>
      </c>
      <c r="AC280" s="1">
        <v>41758</v>
      </c>
      <c r="AD280" s="1">
        <v>41786</v>
      </c>
      <c r="AE280" s="1">
        <v>41760</v>
      </c>
      <c r="AF280">
        <v>1</v>
      </c>
      <c r="AG280">
        <v>13.37</v>
      </c>
    </row>
    <row r="281" spans="19:33" x14ac:dyDescent="0.25">
      <c r="S281" s="5">
        <v>10346</v>
      </c>
      <c r="T281" s="5">
        <v>17</v>
      </c>
      <c r="U281" s="5">
        <v>31.2</v>
      </c>
      <c r="V281" s="5">
        <v>36</v>
      </c>
      <c r="W281" s="5">
        <v>0.1</v>
      </c>
      <c r="X281" s="7">
        <v>1123.1000000000001</v>
      </c>
      <c r="Z281">
        <v>10521</v>
      </c>
      <c r="AA281" t="s">
        <v>79</v>
      </c>
      <c r="AB281">
        <v>8</v>
      </c>
      <c r="AC281" s="1">
        <v>41758</v>
      </c>
      <c r="AD281" s="1">
        <v>41786</v>
      </c>
      <c r="AE281" s="1">
        <v>41761</v>
      </c>
      <c r="AF281">
        <v>2</v>
      </c>
      <c r="AG281">
        <v>17.22</v>
      </c>
    </row>
    <row r="282" spans="19:33" x14ac:dyDescent="0.25">
      <c r="S282" s="4">
        <v>10346</v>
      </c>
      <c r="T282" s="4">
        <v>56</v>
      </c>
      <c r="U282" s="4">
        <v>30.4</v>
      </c>
      <c r="V282" s="4">
        <v>20</v>
      </c>
      <c r="W282" s="4">
        <v>0</v>
      </c>
      <c r="X282" s="6">
        <v>608</v>
      </c>
      <c r="Z282">
        <v>10522</v>
      </c>
      <c r="AA282" t="s">
        <v>215</v>
      </c>
      <c r="AB282">
        <v>4</v>
      </c>
      <c r="AC282" s="1">
        <v>41759</v>
      </c>
      <c r="AD282" s="1">
        <v>41787</v>
      </c>
      <c r="AE282" s="1">
        <v>41765</v>
      </c>
      <c r="AF282">
        <v>1</v>
      </c>
      <c r="AG282">
        <v>45.33</v>
      </c>
    </row>
    <row r="283" spans="19:33" x14ac:dyDescent="0.25">
      <c r="S283" s="5">
        <v>10347</v>
      </c>
      <c r="T283" s="5">
        <v>25</v>
      </c>
      <c r="U283" s="5">
        <v>11.2</v>
      </c>
      <c r="V283" s="5">
        <v>10</v>
      </c>
      <c r="W283" s="5">
        <v>0</v>
      </c>
      <c r="X283" s="7">
        <v>112</v>
      </c>
      <c r="Z283">
        <v>10523</v>
      </c>
      <c r="AA283" t="s">
        <v>321</v>
      </c>
      <c r="AB283">
        <v>7</v>
      </c>
      <c r="AC283" s="1">
        <v>41760</v>
      </c>
      <c r="AD283" s="1">
        <v>41788</v>
      </c>
      <c r="AE283" s="1">
        <v>41789</v>
      </c>
      <c r="AF283">
        <v>2</v>
      </c>
      <c r="AG283">
        <v>77.63</v>
      </c>
    </row>
    <row r="284" spans="19:33" x14ac:dyDescent="0.25">
      <c r="S284" s="4">
        <v>10347</v>
      </c>
      <c r="T284" s="4">
        <v>39</v>
      </c>
      <c r="U284" s="4">
        <v>14.4</v>
      </c>
      <c r="V284" s="4">
        <v>50</v>
      </c>
      <c r="W284" s="4">
        <v>0.15</v>
      </c>
      <c r="X284" s="6">
        <v>719.85</v>
      </c>
      <c r="Z284">
        <v>10524</v>
      </c>
      <c r="AA284" t="s">
        <v>45</v>
      </c>
      <c r="AB284">
        <v>1</v>
      </c>
      <c r="AC284" s="1">
        <v>41760</v>
      </c>
      <c r="AD284" s="1">
        <v>41788</v>
      </c>
      <c r="AE284" s="1">
        <v>41766</v>
      </c>
      <c r="AF284">
        <v>2</v>
      </c>
      <c r="AG284">
        <v>244.79</v>
      </c>
    </row>
    <row r="285" spans="19:33" x14ac:dyDescent="0.25">
      <c r="S285" s="5">
        <v>10347</v>
      </c>
      <c r="T285" s="5">
        <v>40</v>
      </c>
      <c r="U285" s="5">
        <v>14.7</v>
      </c>
      <c r="V285" s="5">
        <v>4</v>
      </c>
      <c r="W285" s="5">
        <v>0</v>
      </c>
      <c r="X285" s="7">
        <v>58.8</v>
      </c>
      <c r="Z285">
        <v>10525</v>
      </c>
      <c r="AA285" t="s">
        <v>66</v>
      </c>
      <c r="AB285">
        <v>1</v>
      </c>
      <c r="AC285" s="1">
        <v>41761</v>
      </c>
      <c r="AD285" s="1">
        <v>41789</v>
      </c>
      <c r="AE285" s="1">
        <v>41782</v>
      </c>
      <c r="AF285">
        <v>2</v>
      </c>
      <c r="AG285">
        <v>11.06</v>
      </c>
    </row>
    <row r="286" spans="19:33" x14ac:dyDescent="0.25">
      <c r="S286" s="4">
        <v>10347</v>
      </c>
      <c r="T286" s="4">
        <v>75</v>
      </c>
      <c r="U286" s="4">
        <v>6.2</v>
      </c>
      <c r="V286" s="4">
        <v>6</v>
      </c>
      <c r="W286" s="4">
        <v>0.15</v>
      </c>
      <c r="X286" s="6">
        <v>37.050000000000004</v>
      </c>
      <c r="Z286">
        <v>10526</v>
      </c>
      <c r="AA286" t="s">
        <v>377</v>
      </c>
      <c r="AB286">
        <v>4</v>
      </c>
      <c r="AC286" s="1">
        <v>41764</v>
      </c>
      <c r="AD286" s="1">
        <v>41792</v>
      </c>
      <c r="AE286" s="1">
        <v>41774</v>
      </c>
      <c r="AF286">
        <v>2</v>
      </c>
      <c r="AG286">
        <v>58.59</v>
      </c>
    </row>
    <row r="287" spans="19:33" x14ac:dyDescent="0.25">
      <c r="S287" s="5">
        <v>10348</v>
      </c>
      <c r="T287" s="5">
        <v>1</v>
      </c>
      <c r="U287" s="5">
        <v>14.4</v>
      </c>
      <c r="V287" s="5">
        <v>15</v>
      </c>
      <c r="W287" s="5">
        <v>0.15</v>
      </c>
      <c r="X287" s="7">
        <v>215.85</v>
      </c>
      <c r="Z287">
        <v>10527</v>
      </c>
      <c r="AA287" t="s">
        <v>286</v>
      </c>
      <c r="AB287">
        <v>7</v>
      </c>
      <c r="AC287" s="1">
        <v>41764</v>
      </c>
      <c r="AD287" s="1">
        <v>41792</v>
      </c>
      <c r="AE287" s="1">
        <v>41766</v>
      </c>
      <c r="AF287">
        <v>1</v>
      </c>
      <c r="AG287">
        <v>41.9</v>
      </c>
    </row>
    <row r="288" spans="19:33" x14ac:dyDescent="0.25">
      <c r="S288" s="4">
        <v>10348</v>
      </c>
      <c r="T288" s="4">
        <v>23</v>
      </c>
      <c r="U288" s="4">
        <v>7.2</v>
      </c>
      <c r="V288" s="4">
        <v>25</v>
      </c>
      <c r="W288" s="4">
        <v>0</v>
      </c>
      <c r="X288" s="6">
        <v>180</v>
      </c>
      <c r="Z288">
        <v>10528</v>
      </c>
      <c r="AA288" t="s">
        <v>164</v>
      </c>
      <c r="AB288">
        <v>6</v>
      </c>
      <c r="AC288" s="1">
        <v>41765</v>
      </c>
      <c r="AD288" s="1">
        <v>41779</v>
      </c>
      <c r="AE288" s="1">
        <v>41768</v>
      </c>
      <c r="AF288">
        <v>2</v>
      </c>
      <c r="AG288">
        <v>3.35</v>
      </c>
    </row>
    <row r="289" spans="19:33" x14ac:dyDescent="0.25">
      <c r="S289" s="5">
        <v>10349</v>
      </c>
      <c r="T289" s="5">
        <v>54</v>
      </c>
      <c r="U289" s="5">
        <v>5.9</v>
      </c>
      <c r="V289" s="5">
        <v>24</v>
      </c>
      <c r="W289" s="5">
        <v>0</v>
      </c>
      <c r="X289" s="7">
        <v>141.60000000000002</v>
      </c>
      <c r="Z289">
        <v>10529</v>
      </c>
      <c r="AA289" t="s">
        <v>239</v>
      </c>
      <c r="AB289">
        <v>5</v>
      </c>
      <c r="AC289" s="1">
        <v>41766</v>
      </c>
      <c r="AD289" s="1">
        <v>41794</v>
      </c>
      <c r="AE289" s="1">
        <v>41768</v>
      </c>
      <c r="AF289">
        <v>2</v>
      </c>
      <c r="AG289">
        <v>66.69</v>
      </c>
    </row>
    <row r="290" spans="19:33" x14ac:dyDescent="0.25">
      <c r="S290" s="4">
        <v>10350</v>
      </c>
      <c r="T290" s="4">
        <v>50</v>
      </c>
      <c r="U290" s="4">
        <v>13</v>
      </c>
      <c r="V290" s="4">
        <v>15</v>
      </c>
      <c r="W290" s="4">
        <v>0.1</v>
      </c>
      <c r="X290" s="6">
        <v>194.9</v>
      </c>
      <c r="Z290">
        <v>10530</v>
      </c>
      <c r="AA290" t="s">
        <v>273</v>
      </c>
      <c r="AB290">
        <v>3</v>
      </c>
      <c r="AC290" s="1">
        <v>41767</v>
      </c>
      <c r="AD290" s="1">
        <v>41795</v>
      </c>
      <c r="AE290" s="1">
        <v>41771</v>
      </c>
      <c r="AF290">
        <v>2</v>
      </c>
      <c r="AG290">
        <v>339.22</v>
      </c>
    </row>
    <row r="291" spans="19:33" x14ac:dyDescent="0.25">
      <c r="S291" s="5">
        <v>10350</v>
      </c>
      <c r="T291" s="5">
        <v>69</v>
      </c>
      <c r="U291" s="5">
        <v>28.8</v>
      </c>
      <c r="V291" s="5">
        <v>18</v>
      </c>
      <c r="W291" s="5">
        <v>0.1</v>
      </c>
      <c r="X291" s="7">
        <v>518.29999999999995</v>
      </c>
      <c r="Z291">
        <v>10531</v>
      </c>
      <c r="AA291" t="s">
        <v>255</v>
      </c>
      <c r="AB291">
        <v>7</v>
      </c>
      <c r="AC291" s="1">
        <v>41767</v>
      </c>
      <c r="AD291" s="1">
        <v>41795</v>
      </c>
      <c r="AE291" s="1">
        <v>41778</v>
      </c>
      <c r="AF291">
        <v>1</v>
      </c>
      <c r="AG291">
        <v>8.1199999999999992</v>
      </c>
    </row>
    <row r="292" spans="19:33" x14ac:dyDescent="0.25">
      <c r="S292" s="4">
        <v>10351</v>
      </c>
      <c r="T292" s="4">
        <v>38</v>
      </c>
      <c r="U292" s="4">
        <v>210.8</v>
      </c>
      <c r="V292" s="4">
        <v>20</v>
      </c>
      <c r="W292" s="4">
        <v>0.05</v>
      </c>
      <c r="X292" s="6">
        <v>4215.95</v>
      </c>
      <c r="Z292">
        <v>10532</v>
      </c>
      <c r="AA292" t="s">
        <v>110</v>
      </c>
      <c r="AB292">
        <v>7</v>
      </c>
      <c r="AC292" s="1">
        <v>41768</v>
      </c>
      <c r="AD292" s="1">
        <v>41796</v>
      </c>
      <c r="AE292" s="1">
        <v>41771</v>
      </c>
      <c r="AF292">
        <v>3</v>
      </c>
      <c r="AG292">
        <v>74.459999999999994</v>
      </c>
    </row>
    <row r="293" spans="19:33" x14ac:dyDescent="0.25">
      <c r="S293" s="5">
        <v>10351</v>
      </c>
      <c r="T293" s="5">
        <v>41</v>
      </c>
      <c r="U293" s="5">
        <v>7.7</v>
      </c>
      <c r="V293" s="5">
        <v>13</v>
      </c>
      <c r="W293" s="5">
        <v>0</v>
      </c>
      <c r="X293" s="7">
        <v>100.10000000000001</v>
      </c>
      <c r="Z293">
        <v>10533</v>
      </c>
      <c r="AA293" t="s">
        <v>131</v>
      </c>
      <c r="AB293">
        <v>8</v>
      </c>
      <c r="AC293" s="1">
        <v>41771</v>
      </c>
      <c r="AD293" s="1">
        <v>41799</v>
      </c>
      <c r="AE293" s="1">
        <v>41781</v>
      </c>
      <c r="AF293">
        <v>1</v>
      </c>
      <c r="AG293">
        <v>188.04</v>
      </c>
    </row>
    <row r="294" spans="19:33" x14ac:dyDescent="0.25">
      <c r="S294" s="4">
        <v>10351</v>
      </c>
      <c r="T294" s="4">
        <v>44</v>
      </c>
      <c r="U294" s="4">
        <v>15.5</v>
      </c>
      <c r="V294" s="4">
        <v>77</v>
      </c>
      <c r="W294" s="4">
        <v>0.05</v>
      </c>
      <c r="X294" s="6">
        <v>1193.45</v>
      </c>
      <c r="Z294">
        <v>10534</v>
      </c>
      <c r="AA294" t="s">
        <v>215</v>
      </c>
      <c r="AB294">
        <v>8</v>
      </c>
      <c r="AC294" s="1">
        <v>41771</v>
      </c>
      <c r="AD294" s="1">
        <v>41799</v>
      </c>
      <c r="AE294" s="1">
        <v>41773</v>
      </c>
      <c r="AF294">
        <v>2</v>
      </c>
      <c r="AG294">
        <v>27.94</v>
      </c>
    </row>
    <row r="295" spans="19:33" x14ac:dyDescent="0.25">
      <c r="S295" s="5">
        <v>10351</v>
      </c>
      <c r="T295" s="5">
        <v>65</v>
      </c>
      <c r="U295" s="5">
        <v>16.8</v>
      </c>
      <c r="V295" s="5">
        <v>10</v>
      </c>
      <c r="W295" s="5">
        <v>0.05</v>
      </c>
      <c r="X295" s="7">
        <v>167.95</v>
      </c>
      <c r="Z295">
        <v>10535</v>
      </c>
      <c r="AA295" t="s">
        <v>37</v>
      </c>
      <c r="AB295">
        <v>4</v>
      </c>
      <c r="AC295" s="1">
        <v>41772</v>
      </c>
      <c r="AD295" s="1">
        <v>41800</v>
      </c>
      <c r="AE295" s="1">
        <v>41780</v>
      </c>
      <c r="AF295">
        <v>1</v>
      </c>
      <c r="AG295">
        <v>15.64</v>
      </c>
    </row>
    <row r="296" spans="19:33" x14ac:dyDescent="0.25">
      <c r="S296" s="4">
        <v>10352</v>
      </c>
      <c r="T296" s="4">
        <v>24</v>
      </c>
      <c r="U296" s="4">
        <v>3.6</v>
      </c>
      <c r="V296" s="4">
        <v>10</v>
      </c>
      <c r="W296" s="4">
        <v>0</v>
      </c>
      <c r="X296" s="6">
        <v>36</v>
      </c>
      <c r="Z296">
        <v>10536</v>
      </c>
      <c r="AA296" t="s">
        <v>215</v>
      </c>
      <c r="AB296">
        <v>3</v>
      </c>
      <c r="AC296" s="1">
        <v>41773</v>
      </c>
      <c r="AD296" s="1">
        <v>41801</v>
      </c>
      <c r="AE296" s="1">
        <v>41796</v>
      </c>
      <c r="AF296">
        <v>2</v>
      </c>
      <c r="AG296">
        <v>58.88</v>
      </c>
    </row>
    <row r="297" spans="19:33" x14ac:dyDescent="0.25">
      <c r="S297" s="5">
        <v>10352</v>
      </c>
      <c r="T297" s="5">
        <v>54</v>
      </c>
      <c r="U297" s="5">
        <v>5.9</v>
      </c>
      <c r="V297" s="5">
        <v>20</v>
      </c>
      <c r="W297" s="5">
        <v>0.15</v>
      </c>
      <c r="X297" s="7">
        <v>117.85</v>
      </c>
      <c r="Z297">
        <v>10537</v>
      </c>
      <c r="AA297" t="s">
        <v>305</v>
      </c>
      <c r="AB297">
        <v>1</v>
      </c>
      <c r="AC297" s="1">
        <v>41773</v>
      </c>
      <c r="AD297" s="1">
        <v>41787</v>
      </c>
      <c r="AE297" s="1">
        <v>41778</v>
      </c>
      <c r="AF297">
        <v>1</v>
      </c>
      <c r="AG297">
        <v>78.849999999999994</v>
      </c>
    </row>
    <row r="298" spans="19:33" x14ac:dyDescent="0.25">
      <c r="S298" s="4">
        <v>10353</v>
      </c>
      <c r="T298" s="4">
        <v>11</v>
      </c>
      <c r="U298" s="4">
        <v>16.8</v>
      </c>
      <c r="V298" s="4">
        <v>12</v>
      </c>
      <c r="W298" s="4">
        <v>0.2</v>
      </c>
      <c r="X298" s="6">
        <v>201.40000000000003</v>
      </c>
      <c r="Z298">
        <v>10538</v>
      </c>
      <c r="AA298" t="s">
        <v>76</v>
      </c>
      <c r="AB298">
        <v>9</v>
      </c>
      <c r="AC298" s="1">
        <v>41774</v>
      </c>
      <c r="AD298" s="1">
        <v>41802</v>
      </c>
      <c r="AE298" s="1">
        <v>41775</v>
      </c>
      <c r="AF298">
        <v>3</v>
      </c>
      <c r="AG298">
        <v>4.87</v>
      </c>
    </row>
    <row r="299" spans="19:33" x14ac:dyDescent="0.25">
      <c r="S299" s="5">
        <v>10353</v>
      </c>
      <c r="T299" s="5">
        <v>38</v>
      </c>
      <c r="U299" s="5">
        <v>210.8</v>
      </c>
      <c r="V299" s="5">
        <v>50</v>
      </c>
      <c r="W299" s="5">
        <v>0.2</v>
      </c>
      <c r="X299" s="7">
        <v>10539.8</v>
      </c>
      <c r="Z299">
        <v>10539</v>
      </c>
      <c r="AA299" t="s">
        <v>76</v>
      </c>
      <c r="AB299">
        <v>6</v>
      </c>
      <c r="AC299" s="1">
        <v>41775</v>
      </c>
      <c r="AD299" s="1">
        <v>41803</v>
      </c>
      <c r="AE299" s="1">
        <v>41782</v>
      </c>
      <c r="AF299">
        <v>3</v>
      </c>
      <c r="AG299">
        <v>12.36</v>
      </c>
    </row>
    <row r="300" spans="19:33" x14ac:dyDescent="0.25">
      <c r="S300" s="4">
        <v>10354</v>
      </c>
      <c r="T300" s="4">
        <v>1</v>
      </c>
      <c r="U300" s="4">
        <v>14.4</v>
      </c>
      <c r="V300" s="4">
        <v>12</v>
      </c>
      <c r="W300" s="4">
        <v>0</v>
      </c>
      <c r="X300" s="6">
        <v>172.8</v>
      </c>
      <c r="Z300">
        <v>10540</v>
      </c>
      <c r="AA300" t="s">
        <v>286</v>
      </c>
      <c r="AB300">
        <v>3</v>
      </c>
      <c r="AC300" s="1">
        <v>41778</v>
      </c>
      <c r="AD300" s="1">
        <v>41806</v>
      </c>
      <c r="AE300" s="1">
        <v>41803</v>
      </c>
      <c r="AF300">
        <v>3</v>
      </c>
      <c r="AG300">
        <v>1007.64</v>
      </c>
    </row>
    <row r="301" spans="19:33" x14ac:dyDescent="0.25">
      <c r="S301" s="5">
        <v>10354</v>
      </c>
      <c r="T301" s="5">
        <v>29</v>
      </c>
      <c r="U301" s="5">
        <v>99</v>
      </c>
      <c r="V301" s="5">
        <v>4</v>
      </c>
      <c r="W301" s="5">
        <v>0</v>
      </c>
      <c r="X301" s="7">
        <v>396</v>
      </c>
      <c r="Z301">
        <v>10541</v>
      </c>
      <c r="AA301" t="s">
        <v>174</v>
      </c>
      <c r="AB301">
        <v>2</v>
      </c>
      <c r="AC301" s="1">
        <v>41778</v>
      </c>
      <c r="AD301" s="1">
        <v>41806</v>
      </c>
      <c r="AE301" s="1">
        <v>41788</v>
      </c>
      <c r="AF301">
        <v>1</v>
      </c>
      <c r="AG301">
        <v>68.650000000000006</v>
      </c>
    </row>
    <row r="302" spans="19:33" x14ac:dyDescent="0.25">
      <c r="S302" s="4">
        <v>10355</v>
      </c>
      <c r="T302" s="4">
        <v>24</v>
      </c>
      <c r="U302" s="4">
        <v>3.6</v>
      </c>
      <c r="V302" s="4">
        <v>25</v>
      </c>
      <c r="W302" s="4">
        <v>0</v>
      </c>
      <c r="X302" s="6">
        <v>90</v>
      </c>
      <c r="Z302">
        <v>10542</v>
      </c>
      <c r="AA302" t="s">
        <v>195</v>
      </c>
      <c r="AB302">
        <v>1</v>
      </c>
      <c r="AC302" s="1">
        <v>41779</v>
      </c>
      <c r="AD302" s="1">
        <v>41807</v>
      </c>
      <c r="AE302" s="1">
        <v>41785</v>
      </c>
      <c r="AF302">
        <v>3</v>
      </c>
      <c r="AG302">
        <v>10.95</v>
      </c>
    </row>
    <row r="303" spans="19:33" x14ac:dyDescent="0.25">
      <c r="S303" s="5">
        <v>10355</v>
      </c>
      <c r="T303" s="5">
        <v>57</v>
      </c>
      <c r="U303" s="5">
        <v>15.6</v>
      </c>
      <c r="V303" s="5">
        <v>25</v>
      </c>
      <c r="W303" s="5">
        <v>0</v>
      </c>
      <c r="X303" s="7">
        <v>390</v>
      </c>
      <c r="Z303">
        <v>10543</v>
      </c>
      <c r="AA303" t="s">
        <v>223</v>
      </c>
      <c r="AB303">
        <v>8</v>
      </c>
      <c r="AC303" s="1">
        <v>41780</v>
      </c>
      <c r="AD303" s="1">
        <v>41808</v>
      </c>
      <c r="AE303" s="1">
        <v>41782</v>
      </c>
      <c r="AF303">
        <v>2</v>
      </c>
      <c r="AG303">
        <v>48.17</v>
      </c>
    </row>
    <row r="304" spans="19:33" x14ac:dyDescent="0.25">
      <c r="S304" s="4">
        <v>10356</v>
      </c>
      <c r="T304" s="4">
        <v>31</v>
      </c>
      <c r="U304" s="4">
        <v>10</v>
      </c>
      <c r="V304" s="4">
        <v>30</v>
      </c>
      <c r="W304" s="4">
        <v>0</v>
      </c>
      <c r="X304" s="6">
        <v>300</v>
      </c>
      <c r="Z304">
        <v>10544</v>
      </c>
      <c r="AA304" t="s">
        <v>231</v>
      </c>
      <c r="AB304">
        <v>4</v>
      </c>
      <c r="AC304" s="1">
        <v>41780</v>
      </c>
      <c r="AD304" s="1">
        <v>41808</v>
      </c>
      <c r="AE304" s="1">
        <v>41789</v>
      </c>
      <c r="AF304">
        <v>1</v>
      </c>
      <c r="AG304">
        <v>24.91</v>
      </c>
    </row>
    <row r="305" spans="19:33" x14ac:dyDescent="0.25">
      <c r="S305" s="5">
        <v>10356</v>
      </c>
      <c r="T305" s="5">
        <v>55</v>
      </c>
      <c r="U305" s="5">
        <v>19.2</v>
      </c>
      <c r="V305" s="5">
        <v>12</v>
      </c>
      <c r="W305" s="5">
        <v>0</v>
      </c>
      <c r="X305" s="7">
        <v>230.39999999999998</v>
      </c>
      <c r="Z305">
        <v>10545</v>
      </c>
      <c r="AA305" t="s">
        <v>211</v>
      </c>
      <c r="AB305">
        <v>8</v>
      </c>
      <c r="AC305" s="1">
        <v>41781</v>
      </c>
      <c r="AD305" s="1">
        <v>41809</v>
      </c>
      <c r="AE305" s="1">
        <v>41816</v>
      </c>
      <c r="AF305">
        <v>2</v>
      </c>
      <c r="AG305">
        <v>11.92</v>
      </c>
    </row>
    <row r="306" spans="19:33" x14ac:dyDescent="0.25">
      <c r="S306" s="4">
        <v>10356</v>
      </c>
      <c r="T306" s="4">
        <v>69</v>
      </c>
      <c r="U306" s="4">
        <v>28.8</v>
      </c>
      <c r="V306" s="4">
        <v>20</v>
      </c>
      <c r="W306" s="4">
        <v>0</v>
      </c>
      <c r="X306" s="6">
        <v>576</v>
      </c>
      <c r="Z306">
        <v>10546</v>
      </c>
      <c r="AA306" t="s">
        <v>365</v>
      </c>
      <c r="AB306">
        <v>1</v>
      </c>
      <c r="AC306" s="1">
        <v>41782</v>
      </c>
      <c r="AD306" s="1">
        <v>41810</v>
      </c>
      <c r="AE306" s="1">
        <v>41786</v>
      </c>
      <c r="AF306">
        <v>3</v>
      </c>
      <c r="AG306">
        <v>194.72</v>
      </c>
    </row>
    <row r="307" spans="19:33" x14ac:dyDescent="0.25">
      <c r="S307" s="5">
        <v>10357</v>
      </c>
      <c r="T307" s="5">
        <v>10</v>
      </c>
      <c r="U307" s="5">
        <v>24.8</v>
      </c>
      <c r="V307" s="5">
        <v>30</v>
      </c>
      <c r="W307" s="5">
        <v>0.2</v>
      </c>
      <c r="X307" s="7">
        <v>743.8</v>
      </c>
      <c r="Z307">
        <v>10547</v>
      </c>
      <c r="AA307" t="s">
        <v>321</v>
      </c>
      <c r="AB307">
        <v>3</v>
      </c>
      <c r="AC307" s="1">
        <v>41782</v>
      </c>
      <c r="AD307" s="1">
        <v>41810</v>
      </c>
      <c r="AE307" s="1">
        <v>41792</v>
      </c>
      <c r="AF307">
        <v>2</v>
      </c>
      <c r="AG307">
        <v>178.43</v>
      </c>
    </row>
    <row r="308" spans="19:33" x14ac:dyDescent="0.25">
      <c r="S308" s="4">
        <v>10357</v>
      </c>
      <c r="T308" s="4">
        <v>26</v>
      </c>
      <c r="U308" s="4">
        <v>24.9</v>
      </c>
      <c r="V308" s="4">
        <v>16</v>
      </c>
      <c r="W308" s="4">
        <v>0</v>
      </c>
      <c r="X308" s="6">
        <v>398.4</v>
      </c>
      <c r="Z308">
        <v>10548</v>
      </c>
      <c r="AA308" t="s">
        <v>347</v>
      </c>
      <c r="AB308">
        <v>3</v>
      </c>
      <c r="AC308" s="1">
        <v>41785</v>
      </c>
      <c r="AD308" s="1">
        <v>41813</v>
      </c>
      <c r="AE308" s="1">
        <v>41792</v>
      </c>
      <c r="AF308">
        <v>2</v>
      </c>
      <c r="AG308">
        <v>1.43</v>
      </c>
    </row>
    <row r="309" spans="19:33" x14ac:dyDescent="0.25">
      <c r="S309" s="5">
        <v>10357</v>
      </c>
      <c r="T309" s="5">
        <v>60</v>
      </c>
      <c r="U309" s="5">
        <v>27.2</v>
      </c>
      <c r="V309" s="5">
        <v>8</v>
      </c>
      <c r="W309" s="5">
        <v>0.2</v>
      </c>
      <c r="X309" s="7">
        <v>217.4</v>
      </c>
      <c r="Z309">
        <v>10549</v>
      </c>
      <c r="AA309" t="s">
        <v>286</v>
      </c>
      <c r="AB309">
        <v>5</v>
      </c>
      <c r="AC309" s="1">
        <v>41786</v>
      </c>
      <c r="AD309" s="1">
        <v>41800</v>
      </c>
      <c r="AE309" s="1">
        <v>41789</v>
      </c>
      <c r="AF309">
        <v>1</v>
      </c>
      <c r="AG309">
        <v>171.24</v>
      </c>
    </row>
    <row r="310" spans="19:33" x14ac:dyDescent="0.25">
      <c r="S310" s="4">
        <v>10358</v>
      </c>
      <c r="T310" s="4">
        <v>24</v>
      </c>
      <c r="U310" s="4">
        <v>3.6</v>
      </c>
      <c r="V310" s="4">
        <v>10</v>
      </c>
      <c r="W310" s="4">
        <v>0.05</v>
      </c>
      <c r="X310" s="6">
        <v>35.950000000000003</v>
      </c>
      <c r="Z310">
        <v>10550</v>
      </c>
      <c r="AA310" t="s">
        <v>156</v>
      </c>
      <c r="AB310">
        <v>7</v>
      </c>
      <c r="AC310" s="1">
        <v>41787</v>
      </c>
      <c r="AD310" s="1">
        <v>41815</v>
      </c>
      <c r="AE310" s="1">
        <v>41796</v>
      </c>
      <c r="AF310">
        <v>3</v>
      </c>
      <c r="AG310">
        <v>4.32</v>
      </c>
    </row>
    <row r="311" spans="19:33" x14ac:dyDescent="0.25">
      <c r="S311" s="5">
        <v>10358</v>
      </c>
      <c r="T311" s="5">
        <v>34</v>
      </c>
      <c r="U311" s="5">
        <v>11.2</v>
      </c>
      <c r="V311" s="5">
        <v>10</v>
      </c>
      <c r="W311" s="5">
        <v>0.05</v>
      </c>
      <c r="X311" s="7">
        <v>111.95</v>
      </c>
      <c r="Z311">
        <v>10551</v>
      </c>
      <c r="AA311" t="s">
        <v>147</v>
      </c>
      <c r="AB311">
        <v>4</v>
      </c>
      <c r="AC311" s="1">
        <v>41787</v>
      </c>
      <c r="AD311" s="1">
        <v>41829</v>
      </c>
      <c r="AE311" s="1">
        <v>41796</v>
      </c>
      <c r="AF311">
        <v>3</v>
      </c>
      <c r="AG311">
        <v>72.95</v>
      </c>
    </row>
    <row r="312" spans="19:33" x14ac:dyDescent="0.25">
      <c r="S312" s="4">
        <v>10358</v>
      </c>
      <c r="T312" s="4">
        <v>36</v>
      </c>
      <c r="U312" s="4">
        <v>15.2</v>
      </c>
      <c r="V312" s="4">
        <v>20</v>
      </c>
      <c r="W312" s="4">
        <v>0.05</v>
      </c>
      <c r="X312" s="6">
        <v>303.95</v>
      </c>
      <c r="Z312">
        <v>10552</v>
      </c>
      <c r="AA312" t="s">
        <v>178</v>
      </c>
      <c r="AB312">
        <v>2</v>
      </c>
      <c r="AC312" s="1">
        <v>41788</v>
      </c>
      <c r="AD312" s="1">
        <v>41816</v>
      </c>
      <c r="AE312" s="1">
        <v>41795</v>
      </c>
      <c r="AF312">
        <v>1</v>
      </c>
      <c r="AG312">
        <v>83.22</v>
      </c>
    </row>
    <row r="313" spans="19:33" x14ac:dyDescent="0.25">
      <c r="S313" s="5">
        <v>10359</v>
      </c>
      <c r="T313" s="5">
        <v>16</v>
      </c>
      <c r="U313" s="5">
        <v>13.9</v>
      </c>
      <c r="V313" s="5">
        <v>56</v>
      </c>
      <c r="W313" s="5">
        <v>0.05</v>
      </c>
      <c r="X313" s="7">
        <v>778.35</v>
      </c>
      <c r="Z313">
        <v>10553</v>
      </c>
      <c r="AA313" t="s">
        <v>377</v>
      </c>
      <c r="AB313">
        <v>2</v>
      </c>
      <c r="AC313" s="1">
        <v>41789</v>
      </c>
      <c r="AD313" s="1">
        <v>41817</v>
      </c>
      <c r="AE313" s="1">
        <v>41793</v>
      </c>
      <c r="AF313">
        <v>2</v>
      </c>
      <c r="AG313">
        <v>149.49</v>
      </c>
    </row>
    <row r="314" spans="19:33" x14ac:dyDescent="0.25">
      <c r="S314" s="4">
        <v>10359</v>
      </c>
      <c r="T314" s="4">
        <v>31</v>
      </c>
      <c r="U314" s="4">
        <v>10</v>
      </c>
      <c r="V314" s="4">
        <v>70</v>
      </c>
      <c r="W314" s="4">
        <v>0.05</v>
      </c>
      <c r="X314" s="6">
        <v>699.95</v>
      </c>
      <c r="Z314">
        <v>10554</v>
      </c>
      <c r="AA314" t="s">
        <v>262</v>
      </c>
      <c r="AB314">
        <v>4</v>
      </c>
      <c r="AC314" s="1">
        <v>41789</v>
      </c>
      <c r="AD314" s="1">
        <v>41817</v>
      </c>
      <c r="AE314" s="1">
        <v>41795</v>
      </c>
      <c r="AF314">
        <v>3</v>
      </c>
      <c r="AG314">
        <v>120.97</v>
      </c>
    </row>
    <row r="315" spans="19:33" x14ac:dyDescent="0.25">
      <c r="S315" s="5">
        <v>10359</v>
      </c>
      <c r="T315" s="5">
        <v>60</v>
      </c>
      <c r="U315" s="5">
        <v>27.2</v>
      </c>
      <c r="V315" s="5">
        <v>80</v>
      </c>
      <c r="W315" s="5">
        <v>0.05</v>
      </c>
      <c r="X315" s="7">
        <v>2175.9499999999998</v>
      </c>
      <c r="Z315">
        <v>10555</v>
      </c>
      <c r="AA315" t="s">
        <v>317</v>
      </c>
      <c r="AB315">
        <v>6</v>
      </c>
      <c r="AC315" s="1">
        <v>41792</v>
      </c>
      <c r="AD315" s="1">
        <v>41820</v>
      </c>
      <c r="AE315" s="1">
        <v>41794</v>
      </c>
      <c r="AF315">
        <v>3</v>
      </c>
      <c r="AG315">
        <v>252.49</v>
      </c>
    </row>
    <row r="316" spans="19:33" x14ac:dyDescent="0.25">
      <c r="S316" s="4">
        <v>10360</v>
      </c>
      <c r="T316" s="4">
        <v>28</v>
      </c>
      <c r="U316" s="4">
        <v>36.4</v>
      </c>
      <c r="V316" s="4">
        <v>30</v>
      </c>
      <c r="W316" s="4">
        <v>0</v>
      </c>
      <c r="X316" s="6">
        <v>1092</v>
      </c>
      <c r="Z316">
        <v>10556</v>
      </c>
      <c r="AA316" t="s">
        <v>324</v>
      </c>
      <c r="AB316">
        <v>2</v>
      </c>
      <c r="AC316" s="1">
        <v>41793</v>
      </c>
      <c r="AD316" s="1">
        <v>41835</v>
      </c>
      <c r="AE316" s="1">
        <v>41803</v>
      </c>
      <c r="AF316">
        <v>1</v>
      </c>
      <c r="AG316">
        <v>9.8000000000000007</v>
      </c>
    </row>
    <row r="317" spans="19:33" x14ac:dyDescent="0.25">
      <c r="S317" s="5">
        <v>10360</v>
      </c>
      <c r="T317" s="5">
        <v>29</v>
      </c>
      <c r="U317" s="5">
        <v>99</v>
      </c>
      <c r="V317" s="5">
        <v>35</v>
      </c>
      <c r="W317" s="5">
        <v>0</v>
      </c>
      <c r="X317" s="7">
        <v>3465</v>
      </c>
      <c r="Z317">
        <v>10557</v>
      </c>
      <c r="AA317" t="s">
        <v>215</v>
      </c>
      <c r="AB317">
        <v>9</v>
      </c>
      <c r="AC317" s="1">
        <v>41793</v>
      </c>
      <c r="AD317" s="1">
        <v>41807</v>
      </c>
      <c r="AE317" s="1">
        <v>41796</v>
      </c>
      <c r="AF317">
        <v>2</v>
      </c>
      <c r="AG317">
        <v>96.72</v>
      </c>
    </row>
    <row r="318" spans="19:33" x14ac:dyDescent="0.25">
      <c r="S318" s="4">
        <v>10360</v>
      </c>
      <c r="T318" s="4">
        <v>38</v>
      </c>
      <c r="U318" s="4">
        <v>210.8</v>
      </c>
      <c r="V318" s="4">
        <v>10</v>
      </c>
      <c r="W318" s="4">
        <v>0</v>
      </c>
      <c r="X318" s="6">
        <v>2108</v>
      </c>
      <c r="Z318">
        <v>10558</v>
      </c>
      <c r="AA318" t="s">
        <v>40</v>
      </c>
      <c r="AB318">
        <v>1</v>
      </c>
      <c r="AC318" s="1">
        <v>41794</v>
      </c>
      <c r="AD318" s="1">
        <v>41822</v>
      </c>
      <c r="AE318" s="1">
        <v>41800</v>
      </c>
      <c r="AF318">
        <v>2</v>
      </c>
      <c r="AG318">
        <v>72.97</v>
      </c>
    </row>
    <row r="319" spans="19:33" x14ac:dyDescent="0.25">
      <c r="S319" s="5">
        <v>10360</v>
      </c>
      <c r="T319" s="5">
        <v>49</v>
      </c>
      <c r="U319" s="5">
        <v>16</v>
      </c>
      <c r="V319" s="5">
        <v>35</v>
      </c>
      <c r="W319" s="5">
        <v>0</v>
      </c>
      <c r="X319" s="7">
        <v>560</v>
      </c>
      <c r="Z319">
        <v>10559</v>
      </c>
      <c r="AA319" t="s">
        <v>55</v>
      </c>
      <c r="AB319">
        <v>6</v>
      </c>
      <c r="AC319" s="1">
        <v>41795</v>
      </c>
      <c r="AD319" s="1">
        <v>41823</v>
      </c>
      <c r="AE319" s="1">
        <v>41803</v>
      </c>
      <c r="AF319">
        <v>1</v>
      </c>
      <c r="AG319">
        <v>8.0500000000000007</v>
      </c>
    </row>
    <row r="320" spans="19:33" x14ac:dyDescent="0.25">
      <c r="S320" s="4">
        <v>10360</v>
      </c>
      <c r="T320" s="4">
        <v>54</v>
      </c>
      <c r="U320" s="4">
        <v>5.9</v>
      </c>
      <c r="V320" s="4">
        <v>28</v>
      </c>
      <c r="W320" s="4">
        <v>0</v>
      </c>
      <c r="X320" s="6">
        <v>165.20000000000002</v>
      </c>
      <c r="Z320">
        <v>10560</v>
      </c>
      <c r="AA320" t="s">
        <v>135</v>
      </c>
      <c r="AB320">
        <v>8</v>
      </c>
      <c r="AC320" s="1">
        <v>41796</v>
      </c>
      <c r="AD320" s="1">
        <v>41824</v>
      </c>
      <c r="AE320" s="1">
        <v>41799</v>
      </c>
      <c r="AF320">
        <v>1</v>
      </c>
      <c r="AG320">
        <v>36.65</v>
      </c>
    </row>
    <row r="321" spans="19:33" x14ac:dyDescent="0.25">
      <c r="S321" s="5">
        <v>10361</v>
      </c>
      <c r="T321" s="5">
        <v>39</v>
      </c>
      <c r="U321" s="5">
        <v>14.4</v>
      </c>
      <c r="V321" s="5">
        <v>54</v>
      </c>
      <c r="W321" s="5">
        <v>0.1</v>
      </c>
      <c r="X321" s="7">
        <v>777.5</v>
      </c>
      <c r="Z321">
        <v>10561</v>
      </c>
      <c r="AA321" t="s">
        <v>131</v>
      </c>
      <c r="AB321">
        <v>2</v>
      </c>
      <c r="AC321" s="1">
        <v>41796</v>
      </c>
      <c r="AD321" s="1">
        <v>41824</v>
      </c>
      <c r="AE321" s="1">
        <v>41799</v>
      </c>
      <c r="AF321">
        <v>2</v>
      </c>
      <c r="AG321">
        <v>242.21</v>
      </c>
    </row>
    <row r="322" spans="19:33" x14ac:dyDescent="0.25">
      <c r="S322" s="4">
        <v>10361</v>
      </c>
      <c r="T322" s="4">
        <v>60</v>
      </c>
      <c r="U322" s="4">
        <v>27.2</v>
      </c>
      <c r="V322" s="4">
        <v>55</v>
      </c>
      <c r="W322" s="4">
        <v>0.1</v>
      </c>
      <c r="X322" s="6">
        <v>1495.9</v>
      </c>
      <c r="Z322">
        <v>10562</v>
      </c>
      <c r="AA322" t="s">
        <v>298</v>
      </c>
      <c r="AB322">
        <v>1</v>
      </c>
      <c r="AC322" s="1">
        <v>41799</v>
      </c>
      <c r="AD322" s="1">
        <v>41827</v>
      </c>
      <c r="AE322" s="1">
        <v>41802</v>
      </c>
      <c r="AF322">
        <v>1</v>
      </c>
      <c r="AG322">
        <v>22.95</v>
      </c>
    </row>
    <row r="323" spans="19:33" x14ac:dyDescent="0.25">
      <c r="S323" s="5">
        <v>10362</v>
      </c>
      <c r="T323" s="5">
        <v>25</v>
      </c>
      <c r="U323" s="5">
        <v>11.2</v>
      </c>
      <c r="V323" s="5">
        <v>50</v>
      </c>
      <c r="W323" s="5">
        <v>0</v>
      </c>
      <c r="X323" s="7">
        <v>560</v>
      </c>
      <c r="Z323">
        <v>10563</v>
      </c>
      <c r="AA323" t="s">
        <v>302</v>
      </c>
      <c r="AB323">
        <v>2</v>
      </c>
      <c r="AC323" s="1">
        <v>41800</v>
      </c>
      <c r="AD323" s="1">
        <v>41842</v>
      </c>
      <c r="AE323" s="1">
        <v>41814</v>
      </c>
      <c r="AF323">
        <v>2</v>
      </c>
      <c r="AG323">
        <v>60.43</v>
      </c>
    </row>
    <row r="324" spans="19:33" x14ac:dyDescent="0.25">
      <c r="S324" s="4">
        <v>10362</v>
      </c>
      <c r="T324" s="4">
        <v>51</v>
      </c>
      <c r="U324" s="4">
        <v>42.4</v>
      </c>
      <c r="V324" s="4">
        <v>20</v>
      </c>
      <c r="W324" s="4">
        <v>0</v>
      </c>
      <c r="X324" s="6">
        <v>848</v>
      </c>
      <c r="Z324">
        <v>10564</v>
      </c>
      <c r="AA324" t="s">
        <v>293</v>
      </c>
      <c r="AB324">
        <v>4</v>
      </c>
      <c r="AC324" s="1">
        <v>41800</v>
      </c>
      <c r="AD324" s="1">
        <v>41828</v>
      </c>
      <c r="AE324" s="1">
        <v>41806</v>
      </c>
      <c r="AF324">
        <v>3</v>
      </c>
      <c r="AG324">
        <v>13.75</v>
      </c>
    </row>
    <row r="325" spans="19:33" x14ac:dyDescent="0.25">
      <c r="S325" s="5">
        <v>10362</v>
      </c>
      <c r="T325" s="5">
        <v>54</v>
      </c>
      <c r="U325" s="5">
        <v>5.9</v>
      </c>
      <c r="V325" s="5">
        <v>24</v>
      </c>
      <c r="W325" s="5">
        <v>0</v>
      </c>
      <c r="X325" s="7">
        <v>141.60000000000002</v>
      </c>
      <c r="Z325">
        <v>10565</v>
      </c>
      <c r="AA325" t="s">
        <v>244</v>
      </c>
      <c r="AB325">
        <v>8</v>
      </c>
      <c r="AC325" s="1">
        <v>41801</v>
      </c>
      <c r="AD325" s="1">
        <v>41829</v>
      </c>
      <c r="AE325" s="1">
        <v>41808</v>
      </c>
      <c r="AF325">
        <v>2</v>
      </c>
      <c r="AG325">
        <v>7.15</v>
      </c>
    </row>
    <row r="326" spans="19:33" x14ac:dyDescent="0.25">
      <c r="S326" s="4">
        <v>10363</v>
      </c>
      <c r="T326" s="4">
        <v>31</v>
      </c>
      <c r="U326" s="4">
        <v>10</v>
      </c>
      <c r="V326" s="4">
        <v>20</v>
      </c>
      <c r="W326" s="4">
        <v>0</v>
      </c>
      <c r="X326" s="6">
        <v>200</v>
      </c>
      <c r="Z326">
        <v>10566</v>
      </c>
      <c r="AA326" t="s">
        <v>55</v>
      </c>
      <c r="AB326">
        <v>9</v>
      </c>
      <c r="AC326" s="1">
        <v>41802</v>
      </c>
      <c r="AD326" s="1">
        <v>41830</v>
      </c>
      <c r="AE326" s="1">
        <v>41808</v>
      </c>
      <c r="AF326">
        <v>1</v>
      </c>
      <c r="AG326">
        <v>88.4</v>
      </c>
    </row>
    <row r="327" spans="19:33" x14ac:dyDescent="0.25">
      <c r="S327" s="5">
        <v>10363</v>
      </c>
      <c r="T327" s="5">
        <v>75</v>
      </c>
      <c r="U327" s="5">
        <v>6.2</v>
      </c>
      <c r="V327" s="5">
        <v>12</v>
      </c>
      <c r="W327" s="5">
        <v>0</v>
      </c>
      <c r="X327" s="7">
        <v>74.400000000000006</v>
      </c>
      <c r="Z327">
        <v>10567</v>
      </c>
      <c r="AA327" t="s">
        <v>186</v>
      </c>
      <c r="AB327">
        <v>1</v>
      </c>
      <c r="AC327" s="1">
        <v>41802</v>
      </c>
      <c r="AD327" s="1">
        <v>41830</v>
      </c>
      <c r="AE327" s="1">
        <v>41807</v>
      </c>
      <c r="AF327">
        <v>1</v>
      </c>
      <c r="AG327">
        <v>33.97</v>
      </c>
    </row>
    <row r="328" spans="19:33" x14ac:dyDescent="0.25">
      <c r="S328" s="4">
        <v>10363</v>
      </c>
      <c r="T328" s="4">
        <v>76</v>
      </c>
      <c r="U328" s="4">
        <v>14.4</v>
      </c>
      <c r="V328" s="4">
        <v>12</v>
      </c>
      <c r="W328" s="4">
        <v>0</v>
      </c>
      <c r="X328" s="6">
        <v>172.8</v>
      </c>
      <c r="Z328">
        <v>10568</v>
      </c>
      <c r="AA328" t="s">
        <v>152</v>
      </c>
      <c r="AB328">
        <v>3</v>
      </c>
      <c r="AC328" s="1">
        <v>41803</v>
      </c>
      <c r="AD328" s="1">
        <v>41831</v>
      </c>
      <c r="AE328" s="1">
        <v>41829</v>
      </c>
      <c r="AF328">
        <v>3</v>
      </c>
      <c r="AG328">
        <v>6.54</v>
      </c>
    </row>
    <row r="329" spans="19:33" x14ac:dyDescent="0.25">
      <c r="S329" s="5">
        <v>10364</v>
      </c>
      <c r="T329" s="5">
        <v>69</v>
      </c>
      <c r="U329" s="5">
        <v>28.8</v>
      </c>
      <c r="V329" s="5">
        <v>30</v>
      </c>
      <c r="W329" s="5">
        <v>0</v>
      </c>
      <c r="X329" s="7">
        <v>864</v>
      </c>
      <c r="Z329">
        <v>10569</v>
      </c>
      <c r="AA329" t="s">
        <v>293</v>
      </c>
      <c r="AB329">
        <v>5</v>
      </c>
      <c r="AC329" s="1">
        <v>41806</v>
      </c>
      <c r="AD329" s="1">
        <v>41834</v>
      </c>
      <c r="AE329" s="1">
        <v>41831</v>
      </c>
      <c r="AF329">
        <v>1</v>
      </c>
      <c r="AG329">
        <v>58.98</v>
      </c>
    </row>
    <row r="330" spans="19:33" x14ac:dyDescent="0.25">
      <c r="S330" s="4">
        <v>10364</v>
      </c>
      <c r="T330" s="4">
        <v>71</v>
      </c>
      <c r="U330" s="4">
        <v>17.2</v>
      </c>
      <c r="V330" s="4">
        <v>5</v>
      </c>
      <c r="W330" s="4">
        <v>0</v>
      </c>
      <c r="X330" s="6">
        <v>86</v>
      </c>
      <c r="Z330">
        <v>10570</v>
      </c>
      <c r="AA330" t="s">
        <v>244</v>
      </c>
      <c r="AB330">
        <v>3</v>
      </c>
      <c r="AC330" s="1">
        <v>41807</v>
      </c>
      <c r="AD330" s="1">
        <v>41835</v>
      </c>
      <c r="AE330" s="1">
        <v>41809</v>
      </c>
      <c r="AF330">
        <v>3</v>
      </c>
      <c r="AG330">
        <v>188.99</v>
      </c>
    </row>
    <row r="331" spans="19:33" x14ac:dyDescent="0.25">
      <c r="S331" s="5">
        <v>10365</v>
      </c>
      <c r="T331" s="5">
        <v>11</v>
      </c>
      <c r="U331" s="5">
        <v>16.8</v>
      </c>
      <c r="V331" s="5">
        <v>24</v>
      </c>
      <c r="W331" s="5">
        <v>0</v>
      </c>
      <c r="X331" s="7">
        <v>403.20000000000005</v>
      </c>
      <c r="Z331">
        <v>10571</v>
      </c>
      <c r="AA331" t="s">
        <v>113</v>
      </c>
      <c r="AB331">
        <v>8</v>
      </c>
      <c r="AC331" s="1">
        <v>41807</v>
      </c>
      <c r="AD331" s="1">
        <v>41849</v>
      </c>
      <c r="AE331" s="1">
        <v>41824</v>
      </c>
      <c r="AF331">
        <v>3</v>
      </c>
      <c r="AG331">
        <v>26.06</v>
      </c>
    </row>
    <row r="332" spans="19:33" x14ac:dyDescent="0.25">
      <c r="S332" s="4">
        <v>10366</v>
      </c>
      <c r="T332" s="4">
        <v>65</v>
      </c>
      <c r="U332" s="4">
        <v>16.8</v>
      </c>
      <c r="V332" s="4">
        <v>5</v>
      </c>
      <c r="W332" s="4">
        <v>0</v>
      </c>
      <c r="X332" s="6">
        <v>84</v>
      </c>
      <c r="Z332">
        <v>10572</v>
      </c>
      <c r="AA332" t="s">
        <v>45</v>
      </c>
      <c r="AB332">
        <v>3</v>
      </c>
      <c r="AC332" s="1">
        <v>41808</v>
      </c>
      <c r="AD332" s="1">
        <v>41836</v>
      </c>
      <c r="AE332" s="1">
        <v>41815</v>
      </c>
      <c r="AF332">
        <v>2</v>
      </c>
      <c r="AG332">
        <v>116.43</v>
      </c>
    </row>
    <row r="333" spans="19:33" x14ac:dyDescent="0.25">
      <c r="S333" s="5">
        <v>10366</v>
      </c>
      <c r="T333" s="5">
        <v>77</v>
      </c>
      <c r="U333" s="5">
        <v>10.4</v>
      </c>
      <c r="V333" s="5">
        <v>5</v>
      </c>
      <c r="W333" s="5">
        <v>0</v>
      </c>
      <c r="X333" s="7">
        <v>52</v>
      </c>
      <c r="Z333">
        <v>10573</v>
      </c>
      <c r="AA333" t="s">
        <v>37</v>
      </c>
      <c r="AB333">
        <v>7</v>
      </c>
      <c r="AC333" s="1">
        <v>41809</v>
      </c>
      <c r="AD333" s="1">
        <v>41837</v>
      </c>
      <c r="AE333" s="1">
        <v>41810</v>
      </c>
      <c r="AF333">
        <v>3</v>
      </c>
      <c r="AG333">
        <v>84.84</v>
      </c>
    </row>
    <row r="334" spans="19:33" x14ac:dyDescent="0.25">
      <c r="S334" s="4">
        <v>10367</v>
      </c>
      <c r="T334" s="4">
        <v>34</v>
      </c>
      <c r="U334" s="4">
        <v>11.2</v>
      </c>
      <c r="V334" s="4">
        <v>36</v>
      </c>
      <c r="W334" s="4">
        <v>0</v>
      </c>
      <c r="X334" s="6">
        <v>403.2</v>
      </c>
      <c r="Z334">
        <v>10574</v>
      </c>
      <c r="AA334" t="s">
        <v>357</v>
      </c>
      <c r="AB334">
        <v>4</v>
      </c>
      <c r="AC334" s="1">
        <v>41809</v>
      </c>
      <c r="AD334" s="1">
        <v>41837</v>
      </c>
      <c r="AE334" s="1">
        <v>41820</v>
      </c>
      <c r="AF334">
        <v>2</v>
      </c>
      <c r="AG334">
        <v>37.6</v>
      </c>
    </row>
    <row r="335" spans="19:33" x14ac:dyDescent="0.25">
      <c r="S335" s="5">
        <v>10367</v>
      </c>
      <c r="T335" s="5">
        <v>54</v>
      </c>
      <c r="U335" s="5">
        <v>5.9</v>
      </c>
      <c r="V335" s="5">
        <v>18</v>
      </c>
      <c r="W335" s="5">
        <v>0</v>
      </c>
      <c r="X335" s="7">
        <v>106.2</v>
      </c>
      <c r="Z335">
        <v>10575</v>
      </c>
      <c r="AA335" t="s">
        <v>248</v>
      </c>
      <c r="AB335">
        <v>5</v>
      </c>
      <c r="AC335" s="1">
        <v>41810</v>
      </c>
      <c r="AD335" s="1">
        <v>41824</v>
      </c>
      <c r="AE335" s="1">
        <v>41820</v>
      </c>
      <c r="AF335">
        <v>1</v>
      </c>
      <c r="AG335">
        <v>127.34</v>
      </c>
    </row>
    <row r="336" spans="19:33" x14ac:dyDescent="0.25">
      <c r="S336" s="4">
        <v>10367</v>
      </c>
      <c r="T336" s="4">
        <v>65</v>
      </c>
      <c r="U336" s="4">
        <v>16.8</v>
      </c>
      <c r="V336" s="4">
        <v>15</v>
      </c>
      <c r="W336" s="4">
        <v>0</v>
      </c>
      <c r="X336" s="6">
        <v>252</v>
      </c>
      <c r="Z336">
        <v>10576</v>
      </c>
      <c r="AA336" t="s">
        <v>351</v>
      </c>
      <c r="AB336">
        <v>3</v>
      </c>
      <c r="AC336" s="1">
        <v>41813</v>
      </c>
      <c r="AD336" s="1">
        <v>41827</v>
      </c>
      <c r="AE336" s="1">
        <v>41820</v>
      </c>
      <c r="AF336">
        <v>3</v>
      </c>
      <c r="AG336">
        <v>18.559999999999999</v>
      </c>
    </row>
    <row r="337" spans="19:33" x14ac:dyDescent="0.25">
      <c r="S337" s="5">
        <v>10367</v>
      </c>
      <c r="T337" s="5">
        <v>77</v>
      </c>
      <c r="U337" s="5">
        <v>10.4</v>
      </c>
      <c r="V337" s="5">
        <v>7</v>
      </c>
      <c r="W337" s="5">
        <v>0</v>
      </c>
      <c r="X337" s="7">
        <v>72.8</v>
      </c>
      <c r="Z337">
        <v>10577</v>
      </c>
      <c r="AA337" t="s">
        <v>357</v>
      </c>
      <c r="AB337">
        <v>9</v>
      </c>
      <c r="AC337" s="1">
        <v>41813</v>
      </c>
      <c r="AD337" s="1">
        <v>41855</v>
      </c>
      <c r="AE337" s="1">
        <v>41820</v>
      </c>
      <c r="AF337">
        <v>2</v>
      </c>
      <c r="AG337">
        <v>25.41</v>
      </c>
    </row>
    <row r="338" spans="19:33" x14ac:dyDescent="0.25">
      <c r="S338" s="4">
        <v>10368</v>
      </c>
      <c r="T338" s="4">
        <v>21</v>
      </c>
      <c r="U338" s="4">
        <v>8</v>
      </c>
      <c r="V338" s="4">
        <v>5</v>
      </c>
      <c r="W338" s="4">
        <v>0.1</v>
      </c>
      <c r="X338" s="6">
        <v>39.9</v>
      </c>
      <c r="Z338">
        <v>10578</v>
      </c>
      <c r="AA338" t="s">
        <v>76</v>
      </c>
      <c r="AB338">
        <v>4</v>
      </c>
      <c r="AC338" s="1">
        <v>41814</v>
      </c>
      <c r="AD338" s="1">
        <v>41842</v>
      </c>
      <c r="AE338" s="1">
        <v>41845</v>
      </c>
      <c r="AF338">
        <v>3</v>
      </c>
      <c r="AG338">
        <v>29.6</v>
      </c>
    </row>
    <row r="339" spans="19:33" x14ac:dyDescent="0.25">
      <c r="S339" s="5">
        <v>10368</v>
      </c>
      <c r="T339" s="5">
        <v>28</v>
      </c>
      <c r="U339" s="5">
        <v>36.4</v>
      </c>
      <c r="V339" s="5">
        <v>13</v>
      </c>
      <c r="W339" s="5">
        <v>0.1</v>
      </c>
      <c r="X339" s="7">
        <v>473.09999999999997</v>
      </c>
      <c r="Z339">
        <v>10579</v>
      </c>
      <c r="AA339" t="s">
        <v>219</v>
      </c>
      <c r="AB339">
        <v>1</v>
      </c>
      <c r="AC339" s="1">
        <v>41815</v>
      </c>
      <c r="AD339" s="1">
        <v>41843</v>
      </c>
      <c r="AE339" s="1">
        <v>41824</v>
      </c>
      <c r="AF339">
        <v>2</v>
      </c>
      <c r="AG339">
        <v>13.73</v>
      </c>
    </row>
    <row r="340" spans="19:33" x14ac:dyDescent="0.25">
      <c r="S340" s="4">
        <v>10368</v>
      </c>
      <c r="T340" s="4">
        <v>57</v>
      </c>
      <c r="U340" s="4">
        <v>15.6</v>
      </c>
      <c r="V340" s="4">
        <v>25</v>
      </c>
      <c r="W340" s="4">
        <v>0</v>
      </c>
      <c r="X340" s="6">
        <v>390</v>
      </c>
      <c r="Z340">
        <v>10580</v>
      </c>
      <c r="AA340" t="s">
        <v>262</v>
      </c>
      <c r="AB340">
        <v>4</v>
      </c>
      <c r="AC340" s="1">
        <v>41816</v>
      </c>
      <c r="AD340" s="1">
        <v>41844</v>
      </c>
      <c r="AE340" s="1">
        <v>41821</v>
      </c>
      <c r="AF340">
        <v>3</v>
      </c>
      <c r="AG340">
        <v>75.89</v>
      </c>
    </row>
    <row r="341" spans="19:33" x14ac:dyDescent="0.25">
      <c r="S341" s="5">
        <v>10368</v>
      </c>
      <c r="T341" s="5">
        <v>64</v>
      </c>
      <c r="U341" s="5">
        <v>26.6</v>
      </c>
      <c r="V341" s="5">
        <v>35</v>
      </c>
      <c r="W341" s="5">
        <v>0.1</v>
      </c>
      <c r="X341" s="7">
        <v>930.9</v>
      </c>
      <c r="Z341">
        <v>10581</v>
      </c>
      <c r="AA341" t="s">
        <v>119</v>
      </c>
      <c r="AB341">
        <v>3</v>
      </c>
      <c r="AC341" s="1">
        <v>41816</v>
      </c>
      <c r="AD341" s="1">
        <v>41844</v>
      </c>
      <c r="AE341" s="1">
        <v>41822</v>
      </c>
      <c r="AF341">
        <v>1</v>
      </c>
      <c r="AG341">
        <v>3.01</v>
      </c>
    </row>
    <row r="342" spans="19:33" x14ac:dyDescent="0.25">
      <c r="S342" s="4">
        <v>10369</v>
      </c>
      <c r="T342" s="4">
        <v>29</v>
      </c>
      <c r="U342" s="4">
        <v>99</v>
      </c>
      <c r="V342" s="4">
        <v>20</v>
      </c>
      <c r="W342" s="4">
        <v>0</v>
      </c>
      <c r="X342" s="6">
        <v>1980</v>
      </c>
      <c r="Z342">
        <v>10582</v>
      </c>
      <c r="AA342" t="s">
        <v>51</v>
      </c>
      <c r="AB342">
        <v>3</v>
      </c>
      <c r="AC342" s="1">
        <v>41817</v>
      </c>
      <c r="AD342" s="1">
        <v>41845</v>
      </c>
      <c r="AE342" s="1">
        <v>41834</v>
      </c>
      <c r="AF342">
        <v>2</v>
      </c>
      <c r="AG342">
        <v>27.71</v>
      </c>
    </row>
    <row r="343" spans="19:33" x14ac:dyDescent="0.25">
      <c r="S343" s="5">
        <v>10369</v>
      </c>
      <c r="T343" s="5">
        <v>56</v>
      </c>
      <c r="U343" s="5">
        <v>30.4</v>
      </c>
      <c r="V343" s="5">
        <v>18</v>
      </c>
      <c r="W343" s="5">
        <v>0.25</v>
      </c>
      <c r="X343" s="7">
        <v>546.94999999999993</v>
      </c>
      <c r="Z343">
        <v>10583</v>
      </c>
      <c r="AA343" t="s">
        <v>377</v>
      </c>
      <c r="AB343">
        <v>2</v>
      </c>
      <c r="AC343" s="1">
        <v>41820</v>
      </c>
      <c r="AD343" s="1">
        <v>41848</v>
      </c>
      <c r="AE343" s="1">
        <v>41824</v>
      </c>
      <c r="AF343">
        <v>2</v>
      </c>
      <c r="AG343">
        <v>7.28</v>
      </c>
    </row>
    <row r="344" spans="19:33" x14ac:dyDescent="0.25">
      <c r="S344" s="4">
        <v>10370</v>
      </c>
      <c r="T344" s="4">
        <v>1</v>
      </c>
      <c r="U344" s="4">
        <v>14.4</v>
      </c>
      <c r="V344" s="4">
        <v>15</v>
      </c>
      <c r="W344" s="4">
        <v>0.15</v>
      </c>
      <c r="X344" s="6">
        <v>215.85</v>
      </c>
      <c r="Z344">
        <v>10584</v>
      </c>
      <c r="AA344" t="s">
        <v>55</v>
      </c>
      <c r="AB344">
        <v>4</v>
      </c>
      <c r="AC344" s="1">
        <v>41820</v>
      </c>
      <c r="AD344" s="1">
        <v>41848</v>
      </c>
      <c r="AE344" s="1">
        <v>41824</v>
      </c>
      <c r="AF344">
        <v>1</v>
      </c>
      <c r="AG344">
        <v>59.14</v>
      </c>
    </row>
    <row r="345" spans="19:33" x14ac:dyDescent="0.25">
      <c r="S345" s="5">
        <v>10370</v>
      </c>
      <c r="T345" s="5">
        <v>64</v>
      </c>
      <c r="U345" s="5">
        <v>26.6</v>
      </c>
      <c r="V345" s="5">
        <v>30</v>
      </c>
      <c r="W345" s="5">
        <v>0</v>
      </c>
      <c r="X345" s="7">
        <v>798</v>
      </c>
      <c r="Z345">
        <v>10585</v>
      </c>
      <c r="AA345" t="s">
        <v>382</v>
      </c>
      <c r="AB345">
        <v>7</v>
      </c>
      <c r="AC345" s="1">
        <v>41821</v>
      </c>
      <c r="AD345" s="1">
        <v>41849</v>
      </c>
      <c r="AE345" s="1">
        <v>41830</v>
      </c>
      <c r="AF345">
        <v>1</v>
      </c>
      <c r="AG345">
        <v>13.41</v>
      </c>
    </row>
    <row r="346" spans="19:33" x14ac:dyDescent="0.25">
      <c r="S346" s="4">
        <v>10370</v>
      </c>
      <c r="T346" s="4">
        <v>74</v>
      </c>
      <c r="U346" s="4">
        <v>8</v>
      </c>
      <c r="V346" s="4">
        <v>20</v>
      </c>
      <c r="W346" s="4">
        <v>0.15</v>
      </c>
      <c r="X346" s="6">
        <v>159.85</v>
      </c>
      <c r="Z346">
        <v>10586</v>
      </c>
      <c r="AA346" t="s">
        <v>298</v>
      </c>
      <c r="AB346">
        <v>9</v>
      </c>
      <c r="AC346" s="1">
        <v>41822</v>
      </c>
      <c r="AD346" s="1">
        <v>41850</v>
      </c>
      <c r="AE346" s="1">
        <v>41829</v>
      </c>
      <c r="AF346">
        <v>1</v>
      </c>
      <c r="AG346">
        <v>0.48</v>
      </c>
    </row>
    <row r="347" spans="19:33" x14ac:dyDescent="0.25">
      <c r="S347" s="5">
        <v>10371</v>
      </c>
      <c r="T347" s="5">
        <v>36</v>
      </c>
      <c r="U347" s="5">
        <v>15.2</v>
      </c>
      <c r="V347" s="5">
        <v>6</v>
      </c>
      <c r="W347" s="5">
        <v>0.2</v>
      </c>
      <c r="X347" s="7">
        <v>90.999999999999986</v>
      </c>
      <c r="Z347">
        <v>10587</v>
      </c>
      <c r="AA347" t="s">
        <v>280</v>
      </c>
      <c r="AB347">
        <v>1</v>
      </c>
      <c r="AC347" s="1">
        <v>41822</v>
      </c>
      <c r="AD347" s="1">
        <v>41850</v>
      </c>
      <c r="AE347" s="1">
        <v>41829</v>
      </c>
      <c r="AF347">
        <v>1</v>
      </c>
      <c r="AG347">
        <v>62.52</v>
      </c>
    </row>
    <row r="348" spans="19:33" x14ac:dyDescent="0.25">
      <c r="S348" s="4">
        <v>10372</v>
      </c>
      <c r="T348" s="4">
        <v>20</v>
      </c>
      <c r="U348" s="4">
        <v>64.8</v>
      </c>
      <c r="V348" s="4">
        <v>12</v>
      </c>
      <c r="W348" s="4">
        <v>0.25</v>
      </c>
      <c r="X348" s="6">
        <v>777.34999999999991</v>
      </c>
      <c r="Z348">
        <v>10588</v>
      </c>
      <c r="AA348" t="s">
        <v>286</v>
      </c>
      <c r="AB348">
        <v>2</v>
      </c>
      <c r="AC348" s="1">
        <v>41823</v>
      </c>
      <c r="AD348" s="1">
        <v>41851</v>
      </c>
      <c r="AE348" s="1">
        <v>41830</v>
      </c>
      <c r="AF348">
        <v>3</v>
      </c>
      <c r="AG348">
        <v>194.67</v>
      </c>
    </row>
    <row r="349" spans="19:33" x14ac:dyDescent="0.25">
      <c r="S349" s="5">
        <v>10372</v>
      </c>
      <c r="T349" s="5">
        <v>38</v>
      </c>
      <c r="U349" s="5">
        <v>210.8</v>
      </c>
      <c r="V349" s="5">
        <v>40</v>
      </c>
      <c r="W349" s="5">
        <v>0.25</v>
      </c>
      <c r="X349" s="7">
        <v>8431.75</v>
      </c>
      <c r="Z349">
        <v>10589</v>
      </c>
      <c r="AA349" t="s">
        <v>164</v>
      </c>
      <c r="AB349">
        <v>8</v>
      </c>
      <c r="AC349" s="1">
        <v>41824</v>
      </c>
      <c r="AD349" s="1">
        <v>41852</v>
      </c>
      <c r="AE349" s="1">
        <v>41834</v>
      </c>
      <c r="AF349">
        <v>2</v>
      </c>
      <c r="AG349">
        <v>4.42</v>
      </c>
    </row>
    <row r="350" spans="19:33" x14ac:dyDescent="0.25">
      <c r="S350" s="4">
        <v>10372</v>
      </c>
      <c r="T350" s="4">
        <v>60</v>
      </c>
      <c r="U350" s="4">
        <v>27.2</v>
      </c>
      <c r="V350" s="4">
        <v>70</v>
      </c>
      <c r="W350" s="4">
        <v>0.25</v>
      </c>
      <c r="X350" s="6">
        <v>1903.75</v>
      </c>
      <c r="Z350">
        <v>10590</v>
      </c>
      <c r="AA350" t="s">
        <v>244</v>
      </c>
      <c r="AB350">
        <v>4</v>
      </c>
      <c r="AC350" s="1">
        <v>41827</v>
      </c>
      <c r="AD350" s="1">
        <v>41855</v>
      </c>
      <c r="AE350" s="1">
        <v>41834</v>
      </c>
      <c r="AF350">
        <v>3</v>
      </c>
      <c r="AG350">
        <v>44.77</v>
      </c>
    </row>
    <row r="351" spans="19:33" x14ac:dyDescent="0.25">
      <c r="S351" s="5">
        <v>10372</v>
      </c>
      <c r="T351" s="5">
        <v>72</v>
      </c>
      <c r="U351" s="5">
        <v>27.8</v>
      </c>
      <c r="V351" s="5">
        <v>42</v>
      </c>
      <c r="W351" s="5">
        <v>0.25</v>
      </c>
      <c r="X351" s="7">
        <v>1167.3500000000001</v>
      </c>
      <c r="Z351">
        <v>10591</v>
      </c>
      <c r="AA351" t="s">
        <v>361</v>
      </c>
      <c r="AB351">
        <v>1</v>
      </c>
      <c r="AC351" s="1">
        <v>41827</v>
      </c>
      <c r="AD351" s="1">
        <v>41841</v>
      </c>
      <c r="AE351" s="1">
        <v>41836</v>
      </c>
      <c r="AF351">
        <v>1</v>
      </c>
      <c r="AG351">
        <v>55.92</v>
      </c>
    </row>
    <row r="352" spans="19:33" x14ac:dyDescent="0.25">
      <c r="S352" s="4">
        <v>10373</v>
      </c>
      <c r="T352" s="4">
        <v>58</v>
      </c>
      <c r="U352" s="4">
        <v>10.6</v>
      </c>
      <c r="V352" s="4">
        <v>80</v>
      </c>
      <c r="W352" s="4">
        <v>0.2</v>
      </c>
      <c r="X352" s="6">
        <v>847.8</v>
      </c>
      <c r="Z352">
        <v>10592</v>
      </c>
      <c r="AA352" t="s">
        <v>215</v>
      </c>
      <c r="AB352">
        <v>3</v>
      </c>
      <c r="AC352" s="1">
        <v>41828</v>
      </c>
      <c r="AD352" s="1">
        <v>41856</v>
      </c>
      <c r="AE352" s="1">
        <v>41836</v>
      </c>
      <c r="AF352">
        <v>1</v>
      </c>
      <c r="AG352">
        <v>32.1</v>
      </c>
    </row>
    <row r="353" spans="19:33" x14ac:dyDescent="0.25">
      <c r="S353" s="5">
        <v>10373</v>
      </c>
      <c r="T353" s="5">
        <v>71</v>
      </c>
      <c r="U353" s="5">
        <v>17.2</v>
      </c>
      <c r="V353" s="5">
        <v>50</v>
      </c>
      <c r="W353" s="5">
        <v>0.2</v>
      </c>
      <c r="X353" s="7">
        <v>859.8</v>
      </c>
      <c r="Z353">
        <v>10593</v>
      </c>
      <c r="AA353" t="s">
        <v>215</v>
      </c>
      <c r="AB353">
        <v>7</v>
      </c>
      <c r="AC353" s="1">
        <v>41829</v>
      </c>
      <c r="AD353" s="1">
        <v>41857</v>
      </c>
      <c r="AE353" s="1">
        <v>41864</v>
      </c>
      <c r="AF353">
        <v>2</v>
      </c>
      <c r="AG353">
        <v>174.2</v>
      </c>
    </row>
    <row r="354" spans="19:33" x14ac:dyDescent="0.25">
      <c r="S354" s="4">
        <v>10374</v>
      </c>
      <c r="T354" s="4">
        <v>31</v>
      </c>
      <c r="U354" s="4">
        <v>10</v>
      </c>
      <c r="V354" s="4">
        <v>30</v>
      </c>
      <c r="W354" s="4">
        <v>0</v>
      </c>
      <c r="X354" s="6">
        <v>300</v>
      </c>
      <c r="Z354">
        <v>10594</v>
      </c>
      <c r="AA354" t="s">
        <v>258</v>
      </c>
      <c r="AB354">
        <v>3</v>
      </c>
      <c r="AC354" s="1">
        <v>41829</v>
      </c>
      <c r="AD354" s="1">
        <v>41857</v>
      </c>
      <c r="AE354" s="1">
        <v>41836</v>
      </c>
      <c r="AF354">
        <v>2</v>
      </c>
      <c r="AG354">
        <v>5.24</v>
      </c>
    </row>
    <row r="355" spans="19:33" x14ac:dyDescent="0.25">
      <c r="S355" s="5">
        <v>10374</v>
      </c>
      <c r="T355" s="5">
        <v>58</v>
      </c>
      <c r="U355" s="5">
        <v>10.6</v>
      </c>
      <c r="V355" s="5">
        <v>15</v>
      </c>
      <c r="W355" s="5">
        <v>0</v>
      </c>
      <c r="X355" s="7">
        <v>159</v>
      </c>
      <c r="Z355">
        <v>10595</v>
      </c>
      <c r="AA355" t="s">
        <v>113</v>
      </c>
      <c r="AB355">
        <v>2</v>
      </c>
      <c r="AC355" s="1">
        <v>41830</v>
      </c>
      <c r="AD355" s="1">
        <v>41858</v>
      </c>
      <c r="AE355" s="1">
        <v>41834</v>
      </c>
      <c r="AF355">
        <v>1</v>
      </c>
      <c r="AG355">
        <v>96.78</v>
      </c>
    </row>
    <row r="356" spans="19:33" x14ac:dyDescent="0.25">
      <c r="S356" s="4">
        <v>10375</v>
      </c>
      <c r="T356" s="4">
        <v>14</v>
      </c>
      <c r="U356" s="4">
        <v>18.600000000000001</v>
      </c>
      <c r="V356" s="4">
        <v>15</v>
      </c>
      <c r="W356" s="4">
        <v>0</v>
      </c>
      <c r="X356" s="6">
        <v>279</v>
      </c>
      <c r="Z356">
        <v>10596</v>
      </c>
      <c r="AA356" t="s">
        <v>386</v>
      </c>
      <c r="AB356">
        <v>8</v>
      </c>
      <c r="AC356" s="1">
        <v>41831</v>
      </c>
      <c r="AD356" s="1">
        <v>41859</v>
      </c>
      <c r="AE356" s="1">
        <v>41863</v>
      </c>
      <c r="AF356">
        <v>1</v>
      </c>
      <c r="AG356">
        <v>16.34</v>
      </c>
    </row>
    <row r="357" spans="19:33" x14ac:dyDescent="0.25">
      <c r="S357" s="5">
        <v>10375</v>
      </c>
      <c r="T357" s="5">
        <v>54</v>
      </c>
      <c r="U357" s="5">
        <v>5.9</v>
      </c>
      <c r="V357" s="5">
        <v>10</v>
      </c>
      <c r="W357" s="5">
        <v>0</v>
      </c>
      <c r="X357" s="7">
        <v>59</v>
      </c>
      <c r="Z357">
        <v>10597</v>
      </c>
      <c r="AA357" t="s">
        <v>273</v>
      </c>
      <c r="AB357">
        <v>7</v>
      </c>
      <c r="AC357" s="1">
        <v>41831</v>
      </c>
      <c r="AD357" s="1">
        <v>41859</v>
      </c>
      <c r="AE357" s="1">
        <v>41838</v>
      </c>
      <c r="AF357">
        <v>3</v>
      </c>
      <c r="AG357">
        <v>35.119999999999997</v>
      </c>
    </row>
    <row r="358" spans="19:33" x14ac:dyDescent="0.25">
      <c r="S358" s="4">
        <v>10376</v>
      </c>
      <c r="T358" s="4">
        <v>31</v>
      </c>
      <c r="U358" s="4">
        <v>10</v>
      </c>
      <c r="V358" s="4">
        <v>42</v>
      </c>
      <c r="W358" s="4">
        <v>0.05</v>
      </c>
      <c r="X358" s="6">
        <v>419.95</v>
      </c>
      <c r="Z358">
        <v>10598</v>
      </c>
      <c r="AA358" t="s">
        <v>293</v>
      </c>
      <c r="AB358">
        <v>1</v>
      </c>
      <c r="AC358" s="1">
        <v>41834</v>
      </c>
      <c r="AD358" s="1">
        <v>41862</v>
      </c>
      <c r="AE358" s="1">
        <v>41838</v>
      </c>
      <c r="AF358">
        <v>3</v>
      </c>
      <c r="AG358">
        <v>44.42</v>
      </c>
    </row>
    <row r="359" spans="19:33" x14ac:dyDescent="0.25">
      <c r="S359" s="5">
        <v>10377</v>
      </c>
      <c r="T359" s="5">
        <v>28</v>
      </c>
      <c r="U359" s="5">
        <v>36.4</v>
      </c>
      <c r="V359" s="5">
        <v>20</v>
      </c>
      <c r="W359" s="5">
        <v>0.15</v>
      </c>
      <c r="X359" s="7">
        <v>727.85</v>
      </c>
      <c r="Z359">
        <v>10599</v>
      </c>
      <c r="AA359" t="s">
        <v>76</v>
      </c>
      <c r="AB359">
        <v>6</v>
      </c>
      <c r="AC359" s="1">
        <v>41835</v>
      </c>
      <c r="AD359" s="1">
        <v>41877</v>
      </c>
      <c r="AE359" s="1">
        <v>41841</v>
      </c>
      <c r="AF359">
        <v>3</v>
      </c>
      <c r="AG359">
        <v>29.98</v>
      </c>
    </row>
    <row r="360" spans="19:33" x14ac:dyDescent="0.25">
      <c r="S360" s="4">
        <v>10377</v>
      </c>
      <c r="T360" s="4">
        <v>39</v>
      </c>
      <c r="U360" s="4">
        <v>14.4</v>
      </c>
      <c r="V360" s="4">
        <v>20</v>
      </c>
      <c r="W360" s="4">
        <v>0.15</v>
      </c>
      <c r="X360" s="6">
        <v>287.85000000000002</v>
      </c>
      <c r="Z360">
        <v>10600</v>
      </c>
      <c r="AA360" t="s">
        <v>182</v>
      </c>
      <c r="AB360">
        <v>4</v>
      </c>
      <c r="AC360" s="1">
        <v>41836</v>
      </c>
      <c r="AD360" s="1">
        <v>41864</v>
      </c>
      <c r="AE360" s="1">
        <v>41841</v>
      </c>
      <c r="AF360">
        <v>1</v>
      </c>
      <c r="AG360">
        <v>45.13</v>
      </c>
    </row>
    <row r="361" spans="19:33" x14ac:dyDescent="0.25">
      <c r="S361" s="5">
        <v>10378</v>
      </c>
      <c r="T361" s="5">
        <v>71</v>
      </c>
      <c r="U361" s="5">
        <v>17.2</v>
      </c>
      <c r="V361" s="5">
        <v>6</v>
      </c>
      <c r="W361" s="5">
        <v>0</v>
      </c>
      <c r="X361" s="7">
        <v>103.19999999999999</v>
      </c>
      <c r="Z361">
        <v>10601</v>
      </c>
      <c r="AA361" t="s">
        <v>178</v>
      </c>
      <c r="AB361">
        <v>7</v>
      </c>
      <c r="AC361" s="1">
        <v>41836</v>
      </c>
      <c r="AD361" s="1">
        <v>41878</v>
      </c>
      <c r="AE361" s="1">
        <v>41842</v>
      </c>
      <c r="AF361">
        <v>1</v>
      </c>
      <c r="AG361">
        <v>58.3</v>
      </c>
    </row>
    <row r="362" spans="19:33" x14ac:dyDescent="0.25">
      <c r="S362" s="4">
        <v>10379</v>
      </c>
      <c r="T362" s="4">
        <v>41</v>
      </c>
      <c r="U362" s="4">
        <v>7.7</v>
      </c>
      <c r="V362" s="4">
        <v>8</v>
      </c>
      <c r="W362" s="4">
        <v>0.1</v>
      </c>
      <c r="X362" s="6">
        <v>61.5</v>
      </c>
      <c r="Z362">
        <v>10602</v>
      </c>
      <c r="AA362" t="s">
        <v>361</v>
      </c>
      <c r="AB362">
        <v>8</v>
      </c>
      <c r="AC362" s="1">
        <v>41837</v>
      </c>
      <c r="AD362" s="1">
        <v>41865</v>
      </c>
      <c r="AE362" s="1">
        <v>41842</v>
      </c>
      <c r="AF362">
        <v>2</v>
      </c>
      <c r="AG362">
        <v>2.92</v>
      </c>
    </row>
    <row r="363" spans="19:33" x14ac:dyDescent="0.25">
      <c r="S363" s="5">
        <v>10379</v>
      </c>
      <c r="T363" s="5">
        <v>63</v>
      </c>
      <c r="U363" s="5">
        <v>35.1</v>
      </c>
      <c r="V363" s="5">
        <v>16</v>
      </c>
      <c r="W363" s="5">
        <v>0.1</v>
      </c>
      <c r="X363" s="7">
        <v>561.5</v>
      </c>
      <c r="Z363">
        <v>10603</v>
      </c>
      <c r="AA363" t="s">
        <v>317</v>
      </c>
      <c r="AB363">
        <v>8</v>
      </c>
      <c r="AC363" s="1">
        <v>41838</v>
      </c>
      <c r="AD363" s="1">
        <v>41866</v>
      </c>
      <c r="AE363" s="1">
        <v>41859</v>
      </c>
      <c r="AF363">
        <v>2</v>
      </c>
      <c r="AG363">
        <v>48.77</v>
      </c>
    </row>
    <row r="364" spans="19:33" x14ac:dyDescent="0.25">
      <c r="S364" s="4">
        <v>10379</v>
      </c>
      <c r="T364" s="4">
        <v>65</v>
      </c>
      <c r="U364" s="4">
        <v>16.8</v>
      </c>
      <c r="V364" s="4">
        <v>20</v>
      </c>
      <c r="W364" s="4">
        <v>0.1</v>
      </c>
      <c r="X364" s="6">
        <v>335.9</v>
      </c>
      <c r="Z364">
        <v>10604</v>
      </c>
      <c r="AA364" t="s">
        <v>147</v>
      </c>
      <c r="AB364">
        <v>1</v>
      </c>
      <c r="AC364" s="1">
        <v>41838</v>
      </c>
      <c r="AD364" s="1">
        <v>41866</v>
      </c>
      <c r="AE364" s="1">
        <v>41849</v>
      </c>
      <c r="AF364">
        <v>1</v>
      </c>
      <c r="AG364">
        <v>7.46</v>
      </c>
    </row>
    <row r="365" spans="19:33" x14ac:dyDescent="0.25">
      <c r="S365" s="5">
        <v>10380</v>
      </c>
      <c r="T365" s="5">
        <v>30</v>
      </c>
      <c r="U365" s="5">
        <v>20.7</v>
      </c>
      <c r="V365" s="5">
        <v>18</v>
      </c>
      <c r="W365" s="5">
        <v>0.1</v>
      </c>
      <c r="X365" s="7">
        <v>372.49999999999994</v>
      </c>
      <c r="Z365">
        <v>10605</v>
      </c>
      <c r="AA365" t="s">
        <v>244</v>
      </c>
      <c r="AB365">
        <v>1</v>
      </c>
      <c r="AC365" s="1">
        <v>41841</v>
      </c>
      <c r="AD365" s="1">
        <v>41869</v>
      </c>
      <c r="AE365" s="1">
        <v>41849</v>
      </c>
      <c r="AF365">
        <v>2</v>
      </c>
      <c r="AG365">
        <v>379.13</v>
      </c>
    </row>
    <row r="366" spans="19:33" x14ac:dyDescent="0.25">
      <c r="S366" s="4">
        <v>10380</v>
      </c>
      <c r="T366" s="4">
        <v>53</v>
      </c>
      <c r="U366" s="4">
        <v>26.2</v>
      </c>
      <c r="V366" s="4">
        <v>20</v>
      </c>
      <c r="W366" s="4">
        <v>0.1</v>
      </c>
      <c r="X366" s="6">
        <v>523.9</v>
      </c>
      <c r="Z366">
        <v>10606</v>
      </c>
      <c r="AA366" t="s">
        <v>354</v>
      </c>
      <c r="AB366">
        <v>4</v>
      </c>
      <c r="AC366" s="1">
        <v>41842</v>
      </c>
      <c r="AD366" s="1">
        <v>41870</v>
      </c>
      <c r="AE366" s="1">
        <v>41851</v>
      </c>
      <c r="AF366">
        <v>3</v>
      </c>
      <c r="AG366">
        <v>79.400000000000006</v>
      </c>
    </row>
    <row r="367" spans="19:33" x14ac:dyDescent="0.25">
      <c r="S367" s="5">
        <v>10380</v>
      </c>
      <c r="T367" s="5">
        <v>60</v>
      </c>
      <c r="U367" s="5">
        <v>27.2</v>
      </c>
      <c r="V367" s="5">
        <v>6</v>
      </c>
      <c r="W367" s="5">
        <v>0.1</v>
      </c>
      <c r="X367" s="7">
        <v>163.1</v>
      </c>
      <c r="Z367">
        <v>10607</v>
      </c>
      <c r="AA367" t="s">
        <v>317</v>
      </c>
      <c r="AB367">
        <v>5</v>
      </c>
      <c r="AC367" s="1">
        <v>41842</v>
      </c>
      <c r="AD367" s="1">
        <v>41870</v>
      </c>
      <c r="AE367" s="1">
        <v>41845</v>
      </c>
      <c r="AF367">
        <v>1</v>
      </c>
      <c r="AG367">
        <v>200.24</v>
      </c>
    </row>
    <row r="368" spans="19:33" x14ac:dyDescent="0.25">
      <c r="S368" s="4">
        <v>10380</v>
      </c>
      <c r="T368" s="4">
        <v>70</v>
      </c>
      <c r="U368" s="4">
        <v>12</v>
      </c>
      <c r="V368" s="4">
        <v>30</v>
      </c>
      <c r="W368" s="4">
        <v>0</v>
      </c>
      <c r="X368" s="6">
        <v>360</v>
      </c>
      <c r="Z368">
        <v>10608</v>
      </c>
      <c r="AA368" t="s">
        <v>347</v>
      </c>
      <c r="AB368">
        <v>4</v>
      </c>
      <c r="AC368" s="1">
        <v>41843</v>
      </c>
      <c r="AD368" s="1">
        <v>41871</v>
      </c>
      <c r="AE368" s="1">
        <v>41852</v>
      </c>
      <c r="AF368">
        <v>2</v>
      </c>
      <c r="AG368">
        <v>27.79</v>
      </c>
    </row>
    <row r="369" spans="19:33" x14ac:dyDescent="0.25">
      <c r="S369" s="5">
        <v>10381</v>
      </c>
      <c r="T369" s="5">
        <v>74</v>
      </c>
      <c r="U369" s="5">
        <v>8</v>
      </c>
      <c r="V369" s="5">
        <v>14</v>
      </c>
      <c r="W369" s="5">
        <v>0</v>
      </c>
      <c r="X369" s="7">
        <v>112</v>
      </c>
      <c r="Z369">
        <v>10609</v>
      </c>
      <c r="AA369" t="s">
        <v>106</v>
      </c>
      <c r="AB369">
        <v>7</v>
      </c>
      <c r="AC369" s="1">
        <v>41844</v>
      </c>
      <c r="AD369" s="1">
        <v>41872</v>
      </c>
      <c r="AE369" s="1">
        <v>41850</v>
      </c>
      <c r="AF369">
        <v>2</v>
      </c>
      <c r="AG369">
        <v>1.85</v>
      </c>
    </row>
    <row r="370" spans="19:33" x14ac:dyDescent="0.25">
      <c r="S370" s="4">
        <v>10382</v>
      </c>
      <c r="T370" s="4">
        <v>5</v>
      </c>
      <c r="U370" s="4">
        <v>17</v>
      </c>
      <c r="V370" s="4">
        <v>32</v>
      </c>
      <c r="W370" s="4">
        <v>0</v>
      </c>
      <c r="X370" s="6">
        <v>544</v>
      </c>
      <c r="Z370">
        <v>10610</v>
      </c>
      <c r="AA370" t="s">
        <v>203</v>
      </c>
      <c r="AB370">
        <v>8</v>
      </c>
      <c r="AC370" s="1">
        <v>41845</v>
      </c>
      <c r="AD370" s="1">
        <v>41873</v>
      </c>
      <c r="AE370" s="1">
        <v>41857</v>
      </c>
      <c r="AF370">
        <v>1</v>
      </c>
      <c r="AG370">
        <v>26.78</v>
      </c>
    </row>
    <row r="371" spans="19:33" x14ac:dyDescent="0.25">
      <c r="S371" s="5">
        <v>10382</v>
      </c>
      <c r="T371" s="5">
        <v>18</v>
      </c>
      <c r="U371" s="5">
        <v>50</v>
      </c>
      <c r="V371" s="5">
        <v>9</v>
      </c>
      <c r="W371" s="5">
        <v>0</v>
      </c>
      <c r="X371" s="7">
        <v>450</v>
      </c>
      <c r="Z371">
        <v>10611</v>
      </c>
      <c r="AA371" t="s">
        <v>395</v>
      </c>
      <c r="AB371">
        <v>6</v>
      </c>
      <c r="AC371" s="1">
        <v>41845</v>
      </c>
      <c r="AD371" s="1">
        <v>41873</v>
      </c>
      <c r="AE371" s="1">
        <v>41852</v>
      </c>
      <c r="AF371">
        <v>2</v>
      </c>
      <c r="AG371">
        <v>80.650000000000006</v>
      </c>
    </row>
    <row r="372" spans="19:33" x14ac:dyDescent="0.25">
      <c r="S372" s="4">
        <v>10382</v>
      </c>
      <c r="T372" s="4">
        <v>29</v>
      </c>
      <c r="U372" s="4">
        <v>99</v>
      </c>
      <c r="V372" s="4">
        <v>14</v>
      </c>
      <c r="W372" s="4">
        <v>0</v>
      </c>
      <c r="X372" s="6">
        <v>1386</v>
      </c>
      <c r="Z372">
        <v>10612</v>
      </c>
      <c r="AA372" t="s">
        <v>317</v>
      </c>
      <c r="AB372">
        <v>1</v>
      </c>
      <c r="AC372" s="1">
        <v>41848</v>
      </c>
      <c r="AD372" s="1">
        <v>41876</v>
      </c>
      <c r="AE372" s="1">
        <v>41852</v>
      </c>
      <c r="AF372">
        <v>2</v>
      </c>
      <c r="AG372">
        <v>544.08000000000004</v>
      </c>
    </row>
    <row r="373" spans="19:33" x14ac:dyDescent="0.25">
      <c r="S373" s="5">
        <v>10382</v>
      </c>
      <c r="T373" s="5">
        <v>33</v>
      </c>
      <c r="U373" s="5">
        <v>2</v>
      </c>
      <c r="V373" s="5">
        <v>60</v>
      </c>
      <c r="W373" s="5">
        <v>0</v>
      </c>
      <c r="X373" s="7">
        <v>120</v>
      </c>
      <c r="Z373">
        <v>10613</v>
      </c>
      <c r="AA373" t="s">
        <v>178</v>
      </c>
      <c r="AB373">
        <v>4</v>
      </c>
      <c r="AC373" s="1">
        <v>41849</v>
      </c>
      <c r="AD373" s="1">
        <v>41877</v>
      </c>
      <c r="AE373" s="1">
        <v>41852</v>
      </c>
      <c r="AF373">
        <v>2</v>
      </c>
      <c r="AG373">
        <v>8.11</v>
      </c>
    </row>
    <row r="374" spans="19:33" x14ac:dyDescent="0.25">
      <c r="S374" s="4">
        <v>10382</v>
      </c>
      <c r="T374" s="4">
        <v>74</v>
      </c>
      <c r="U374" s="4">
        <v>8</v>
      </c>
      <c r="V374" s="4">
        <v>50</v>
      </c>
      <c r="W374" s="4">
        <v>0</v>
      </c>
      <c r="X374" s="6">
        <v>400</v>
      </c>
      <c r="Z374">
        <v>10614</v>
      </c>
      <c r="AA374" t="s">
        <v>51</v>
      </c>
      <c r="AB374">
        <v>8</v>
      </c>
      <c r="AC374" s="1">
        <v>41849</v>
      </c>
      <c r="AD374" s="1">
        <v>41877</v>
      </c>
      <c r="AE374" s="1">
        <v>41852</v>
      </c>
      <c r="AF374">
        <v>3</v>
      </c>
      <c r="AG374">
        <v>1.93</v>
      </c>
    </row>
    <row r="375" spans="19:33" x14ac:dyDescent="0.25">
      <c r="S375" s="5">
        <v>10383</v>
      </c>
      <c r="T375" s="5">
        <v>13</v>
      </c>
      <c r="U375" s="5">
        <v>4.8</v>
      </c>
      <c r="V375" s="5">
        <v>20</v>
      </c>
      <c r="W375" s="5">
        <v>0</v>
      </c>
      <c r="X375" s="7">
        <v>96</v>
      </c>
      <c r="Z375">
        <v>10615</v>
      </c>
      <c r="AA375" t="s">
        <v>390</v>
      </c>
      <c r="AB375">
        <v>2</v>
      </c>
      <c r="AC375" s="1">
        <v>41850</v>
      </c>
      <c r="AD375" s="1">
        <v>41878</v>
      </c>
      <c r="AE375" s="1">
        <v>41857</v>
      </c>
      <c r="AF375">
        <v>3</v>
      </c>
      <c r="AG375">
        <v>0.75</v>
      </c>
    </row>
    <row r="376" spans="19:33" x14ac:dyDescent="0.25">
      <c r="S376" s="4">
        <v>10383</v>
      </c>
      <c r="T376" s="4">
        <v>50</v>
      </c>
      <c r="U376" s="4">
        <v>13</v>
      </c>
      <c r="V376" s="4">
        <v>15</v>
      </c>
      <c r="W376" s="4">
        <v>0</v>
      </c>
      <c r="X376" s="6">
        <v>195</v>
      </c>
      <c r="Z376">
        <v>10616</v>
      </c>
      <c r="AA376" t="s">
        <v>164</v>
      </c>
      <c r="AB376">
        <v>1</v>
      </c>
      <c r="AC376" s="1">
        <v>41851</v>
      </c>
      <c r="AD376" s="1">
        <v>41879</v>
      </c>
      <c r="AE376" s="1">
        <v>41856</v>
      </c>
      <c r="AF376">
        <v>2</v>
      </c>
      <c r="AG376">
        <v>116.53</v>
      </c>
    </row>
    <row r="377" spans="19:33" x14ac:dyDescent="0.25">
      <c r="S377" s="5">
        <v>10383</v>
      </c>
      <c r="T377" s="5">
        <v>56</v>
      </c>
      <c r="U377" s="5">
        <v>30.4</v>
      </c>
      <c r="V377" s="5">
        <v>20</v>
      </c>
      <c r="W377" s="5">
        <v>0</v>
      </c>
      <c r="X377" s="7">
        <v>608</v>
      </c>
      <c r="Z377">
        <v>10617</v>
      </c>
      <c r="AA377" t="s">
        <v>164</v>
      </c>
      <c r="AB377">
        <v>4</v>
      </c>
      <c r="AC377" s="1">
        <v>41851</v>
      </c>
      <c r="AD377" s="1">
        <v>41879</v>
      </c>
      <c r="AE377" s="1">
        <v>41855</v>
      </c>
      <c r="AF377">
        <v>2</v>
      </c>
      <c r="AG377">
        <v>18.53</v>
      </c>
    </row>
    <row r="378" spans="19:33" x14ac:dyDescent="0.25">
      <c r="S378" s="4">
        <v>10384</v>
      </c>
      <c r="T378" s="4">
        <v>20</v>
      </c>
      <c r="U378" s="4">
        <v>64.8</v>
      </c>
      <c r="V378" s="4">
        <v>28</v>
      </c>
      <c r="W378" s="4">
        <v>0</v>
      </c>
      <c r="X378" s="6">
        <v>1814.3999999999999</v>
      </c>
      <c r="Z378">
        <v>10618</v>
      </c>
      <c r="AA378" t="s">
        <v>244</v>
      </c>
      <c r="AB378">
        <v>1</v>
      </c>
      <c r="AC378" s="1">
        <v>41852</v>
      </c>
      <c r="AD378" s="1">
        <v>41894</v>
      </c>
      <c r="AE378" s="1">
        <v>41859</v>
      </c>
      <c r="AF378">
        <v>1</v>
      </c>
      <c r="AG378">
        <v>154.68</v>
      </c>
    </row>
    <row r="379" spans="19:33" x14ac:dyDescent="0.25">
      <c r="S379" s="5">
        <v>10384</v>
      </c>
      <c r="T379" s="5">
        <v>60</v>
      </c>
      <c r="U379" s="5">
        <v>27.2</v>
      </c>
      <c r="V379" s="5">
        <v>15</v>
      </c>
      <c r="W379" s="5">
        <v>0</v>
      </c>
      <c r="X379" s="7">
        <v>408</v>
      </c>
      <c r="Z379">
        <v>10619</v>
      </c>
      <c r="AA379" t="s">
        <v>244</v>
      </c>
      <c r="AB379">
        <v>3</v>
      </c>
      <c r="AC379" s="1">
        <v>41855</v>
      </c>
      <c r="AD379" s="1">
        <v>41883</v>
      </c>
      <c r="AE379" s="1">
        <v>41858</v>
      </c>
      <c r="AF379">
        <v>3</v>
      </c>
      <c r="AG379">
        <v>91.05</v>
      </c>
    </row>
    <row r="380" spans="19:33" x14ac:dyDescent="0.25">
      <c r="S380" s="4">
        <v>10385</v>
      </c>
      <c r="T380" s="4">
        <v>7</v>
      </c>
      <c r="U380" s="4">
        <v>24</v>
      </c>
      <c r="V380" s="4">
        <v>10</v>
      </c>
      <c r="W380" s="4">
        <v>0.2</v>
      </c>
      <c r="X380" s="6">
        <v>239.8</v>
      </c>
      <c r="Z380">
        <v>10620</v>
      </c>
      <c r="AA380" t="s">
        <v>207</v>
      </c>
      <c r="AB380">
        <v>2</v>
      </c>
      <c r="AC380" s="1">
        <v>41856</v>
      </c>
      <c r="AD380" s="1">
        <v>41884</v>
      </c>
      <c r="AE380" s="1">
        <v>41865</v>
      </c>
      <c r="AF380">
        <v>3</v>
      </c>
      <c r="AG380">
        <v>0.94</v>
      </c>
    </row>
    <row r="381" spans="19:33" x14ac:dyDescent="0.25">
      <c r="S381" s="5">
        <v>10385</v>
      </c>
      <c r="T381" s="5">
        <v>60</v>
      </c>
      <c r="U381" s="5">
        <v>27.2</v>
      </c>
      <c r="V381" s="5">
        <v>20</v>
      </c>
      <c r="W381" s="5">
        <v>0.2</v>
      </c>
      <c r="X381" s="7">
        <v>543.79999999999995</v>
      </c>
      <c r="Z381">
        <v>10621</v>
      </c>
      <c r="AA381" t="s">
        <v>191</v>
      </c>
      <c r="AB381">
        <v>4</v>
      </c>
      <c r="AC381" s="1">
        <v>41856</v>
      </c>
      <c r="AD381" s="1">
        <v>41884</v>
      </c>
      <c r="AE381" s="1">
        <v>41862</v>
      </c>
      <c r="AF381">
        <v>2</v>
      </c>
      <c r="AG381">
        <v>23.73</v>
      </c>
    </row>
    <row r="382" spans="19:33" x14ac:dyDescent="0.25">
      <c r="S382" s="4">
        <v>10385</v>
      </c>
      <c r="T382" s="4">
        <v>68</v>
      </c>
      <c r="U382" s="4">
        <v>10</v>
      </c>
      <c r="V382" s="4">
        <v>8</v>
      </c>
      <c r="W382" s="4">
        <v>0.2</v>
      </c>
      <c r="X382" s="6">
        <v>79.8</v>
      </c>
      <c r="Z382">
        <v>10622</v>
      </c>
      <c r="AA382" t="s">
        <v>302</v>
      </c>
      <c r="AB382">
        <v>4</v>
      </c>
      <c r="AC382" s="1">
        <v>41857</v>
      </c>
      <c r="AD382" s="1">
        <v>41885</v>
      </c>
      <c r="AE382" s="1">
        <v>41862</v>
      </c>
      <c r="AF382">
        <v>3</v>
      </c>
      <c r="AG382">
        <v>50.97</v>
      </c>
    </row>
    <row r="383" spans="19:33" x14ac:dyDescent="0.25">
      <c r="S383" s="5">
        <v>10386</v>
      </c>
      <c r="T383" s="5">
        <v>24</v>
      </c>
      <c r="U383" s="5">
        <v>3.6</v>
      </c>
      <c r="V383" s="5">
        <v>15</v>
      </c>
      <c r="W383" s="5">
        <v>0</v>
      </c>
      <c r="X383" s="7">
        <v>54</v>
      </c>
      <c r="Z383">
        <v>10623</v>
      </c>
      <c r="AA383" t="s">
        <v>135</v>
      </c>
      <c r="AB383">
        <v>8</v>
      </c>
      <c r="AC383" s="1">
        <v>41858</v>
      </c>
      <c r="AD383" s="1">
        <v>41886</v>
      </c>
      <c r="AE383" s="1">
        <v>41863</v>
      </c>
      <c r="AF383">
        <v>2</v>
      </c>
      <c r="AG383">
        <v>97.18</v>
      </c>
    </row>
    <row r="384" spans="19:33" x14ac:dyDescent="0.25">
      <c r="S384" s="4">
        <v>10386</v>
      </c>
      <c r="T384" s="4">
        <v>34</v>
      </c>
      <c r="U384" s="4">
        <v>11.2</v>
      </c>
      <c r="V384" s="4">
        <v>10</v>
      </c>
      <c r="W384" s="4">
        <v>0</v>
      </c>
      <c r="X384" s="6">
        <v>112</v>
      </c>
      <c r="Z384">
        <v>10624</v>
      </c>
      <c r="AA384" t="s">
        <v>343</v>
      </c>
      <c r="AB384">
        <v>4</v>
      </c>
      <c r="AC384" s="1">
        <v>41858</v>
      </c>
      <c r="AD384" s="1">
        <v>41886</v>
      </c>
      <c r="AE384" s="1">
        <v>41870</v>
      </c>
      <c r="AF384">
        <v>2</v>
      </c>
      <c r="AG384">
        <v>94.8</v>
      </c>
    </row>
    <row r="385" spans="19:33" x14ac:dyDescent="0.25">
      <c r="S385" s="5">
        <v>10387</v>
      </c>
      <c r="T385" s="5">
        <v>24</v>
      </c>
      <c r="U385" s="5">
        <v>3.6</v>
      </c>
      <c r="V385" s="5">
        <v>15</v>
      </c>
      <c r="W385" s="5">
        <v>0</v>
      </c>
      <c r="X385" s="7">
        <v>54</v>
      </c>
      <c r="Z385">
        <v>10625</v>
      </c>
      <c r="AA385" t="s">
        <v>31</v>
      </c>
      <c r="AB385">
        <v>3</v>
      </c>
      <c r="AC385" s="1">
        <v>41859</v>
      </c>
      <c r="AD385" s="1">
        <v>41887</v>
      </c>
      <c r="AE385" s="1">
        <v>41865</v>
      </c>
      <c r="AF385">
        <v>1</v>
      </c>
      <c r="AG385">
        <v>43.9</v>
      </c>
    </row>
    <row r="386" spans="19:33" x14ac:dyDescent="0.25">
      <c r="S386" s="4">
        <v>10387</v>
      </c>
      <c r="T386" s="4">
        <v>28</v>
      </c>
      <c r="U386" s="4">
        <v>36.4</v>
      </c>
      <c r="V386" s="4">
        <v>6</v>
      </c>
      <c r="W386" s="4">
        <v>0</v>
      </c>
      <c r="X386" s="6">
        <v>218.39999999999998</v>
      </c>
      <c r="Z386">
        <v>10626</v>
      </c>
      <c r="AA386" t="s">
        <v>45</v>
      </c>
      <c r="AB386">
        <v>1</v>
      </c>
      <c r="AC386" s="1">
        <v>41862</v>
      </c>
      <c r="AD386" s="1">
        <v>41890</v>
      </c>
      <c r="AE386" s="1">
        <v>41871</v>
      </c>
      <c r="AF386">
        <v>2</v>
      </c>
      <c r="AG386">
        <v>138.69</v>
      </c>
    </row>
    <row r="387" spans="19:33" x14ac:dyDescent="0.25">
      <c r="S387" s="5">
        <v>10387</v>
      </c>
      <c r="T387" s="5">
        <v>59</v>
      </c>
      <c r="U387" s="5">
        <v>44</v>
      </c>
      <c r="V387" s="5">
        <v>12</v>
      </c>
      <c r="W387" s="5">
        <v>0</v>
      </c>
      <c r="X387" s="7">
        <v>528</v>
      </c>
      <c r="Z387">
        <v>10627</v>
      </c>
      <c r="AA387" t="s">
        <v>317</v>
      </c>
      <c r="AB387">
        <v>8</v>
      </c>
      <c r="AC387" s="1">
        <v>41862</v>
      </c>
      <c r="AD387" s="1">
        <v>41904</v>
      </c>
      <c r="AE387" s="1">
        <v>41872</v>
      </c>
      <c r="AF387">
        <v>3</v>
      </c>
      <c r="AG387">
        <v>107.46</v>
      </c>
    </row>
    <row r="388" spans="19:33" x14ac:dyDescent="0.25">
      <c r="S388" s="4">
        <v>10387</v>
      </c>
      <c r="T388" s="4">
        <v>71</v>
      </c>
      <c r="U388" s="4">
        <v>17.2</v>
      </c>
      <c r="V388" s="4">
        <v>15</v>
      </c>
      <c r="W388" s="4">
        <v>0</v>
      </c>
      <c r="X388" s="6">
        <v>258</v>
      </c>
      <c r="Z388">
        <v>10628</v>
      </c>
      <c r="AA388" t="s">
        <v>55</v>
      </c>
      <c r="AB388">
        <v>4</v>
      </c>
      <c r="AC388" s="1">
        <v>41863</v>
      </c>
      <c r="AD388" s="1">
        <v>41891</v>
      </c>
      <c r="AE388" s="1">
        <v>41871</v>
      </c>
      <c r="AF388">
        <v>3</v>
      </c>
      <c r="AG388">
        <v>30.36</v>
      </c>
    </row>
    <row r="389" spans="19:33" x14ac:dyDescent="0.25">
      <c r="S389" s="5">
        <v>10388</v>
      </c>
      <c r="T389" s="5">
        <v>45</v>
      </c>
      <c r="U389" s="5">
        <v>7.6</v>
      </c>
      <c r="V389" s="5">
        <v>15</v>
      </c>
      <c r="W389" s="5">
        <v>0.2</v>
      </c>
      <c r="X389" s="7">
        <v>113.8</v>
      </c>
      <c r="Z389">
        <v>10629</v>
      </c>
      <c r="AA389" t="s">
        <v>156</v>
      </c>
      <c r="AB389">
        <v>4</v>
      </c>
      <c r="AC389" s="1">
        <v>41863</v>
      </c>
      <c r="AD389" s="1">
        <v>41891</v>
      </c>
      <c r="AE389" s="1">
        <v>41871</v>
      </c>
      <c r="AF389">
        <v>3</v>
      </c>
      <c r="AG389">
        <v>85.46</v>
      </c>
    </row>
    <row r="390" spans="19:33" x14ac:dyDescent="0.25">
      <c r="S390" s="4">
        <v>10388</v>
      </c>
      <c r="T390" s="4">
        <v>52</v>
      </c>
      <c r="U390" s="4">
        <v>5.6</v>
      </c>
      <c r="V390" s="4">
        <v>20</v>
      </c>
      <c r="W390" s="4">
        <v>0.2</v>
      </c>
      <c r="X390" s="6">
        <v>111.8</v>
      </c>
      <c r="Z390">
        <v>10630</v>
      </c>
      <c r="AA390" t="s">
        <v>195</v>
      </c>
      <c r="AB390">
        <v>1</v>
      </c>
      <c r="AC390" s="1">
        <v>41864</v>
      </c>
      <c r="AD390" s="1">
        <v>41892</v>
      </c>
      <c r="AE390" s="1">
        <v>41870</v>
      </c>
      <c r="AF390">
        <v>2</v>
      </c>
      <c r="AG390">
        <v>32.35</v>
      </c>
    </row>
    <row r="391" spans="19:33" x14ac:dyDescent="0.25">
      <c r="S391" s="5">
        <v>10388</v>
      </c>
      <c r="T391" s="5">
        <v>53</v>
      </c>
      <c r="U391" s="5">
        <v>26.2</v>
      </c>
      <c r="V391" s="5">
        <v>40</v>
      </c>
      <c r="W391" s="5">
        <v>0</v>
      </c>
      <c r="X391" s="7">
        <v>1048</v>
      </c>
      <c r="Z391">
        <v>10631</v>
      </c>
      <c r="AA391" t="s">
        <v>203</v>
      </c>
      <c r="AB391">
        <v>8</v>
      </c>
      <c r="AC391" s="1">
        <v>41865</v>
      </c>
      <c r="AD391" s="1">
        <v>41893</v>
      </c>
      <c r="AE391" s="1">
        <v>41866</v>
      </c>
      <c r="AF391">
        <v>1</v>
      </c>
      <c r="AG391">
        <v>0.87</v>
      </c>
    </row>
    <row r="392" spans="19:33" x14ac:dyDescent="0.25">
      <c r="S392" s="4">
        <v>10389</v>
      </c>
      <c r="T392" s="4">
        <v>10</v>
      </c>
      <c r="U392" s="4">
        <v>24.8</v>
      </c>
      <c r="V392" s="4">
        <v>16</v>
      </c>
      <c r="W392" s="4">
        <v>0</v>
      </c>
      <c r="X392" s="6">
        <v>396.8</v>
      </c>
      <c r="Z392">
        <v>10632</v>
      </c>
      <c r="AA392" t="s">
        <v>373</v>
      </c>
      <c r="AB392">
        <v>8</v>
      </c>
      <c r="AC392" s="1">
        <v>41865</v>
      </c>
      <c r="AD392" s="1">
        <v>41893</v>
      </c>
      <c r="AE392" s="1">
        <v>41870</v>
      </c>
      <c r="AF392">
        <v>1</v>
      </c>
      <c r="AG392">
        <v>41.38</v>
      </c>
    </row>
    <row r="393" spans="19:33" x14ac:dyDescent="0.25">
      <c r="S393" s="5">
        <v>10389</v>
      </c>
      <c r="T393" s="5">
        <v>55</v>
      </c>
      <c r="U393" s="5">
        <v>19.2</v>
      </c>
      <c r="V393" s="5">
        <v>15</v>
      </c>
      <c r="W393" s="5">
        <v>0</v>
      </c>
      <c r="X393" s="7">
        <v>288</v>
      </c>
      <c r="Z393">
        <v>10633</v>
      </c>
      <c r="AA393" t="s">
        <v>113</v>
      </c>
      <c r="AB393">
        <v>7</v>
      </c>
      <c r="AC393" s="1">
        <v>41866</v>
      </c>
      <c r="AD393" s="1">
        <v>41894</v>
      </c>
      <c r="AE393" s="1">
        <v>41869</v>
      </c>
      <c r="AF393">
        <v>3</v>
      </c>
      <c r="AG393">
        <v>477.9</v>
      </c>
    </row>
    <row r="394" spans="19:33" x14ac:dyDescent="0.25">
      <c r="S394" s="4">
        <v>10389</v>
      </c>
      <c r="T394" s="4">
        <v>62</v>
      </c>
      <c r="U394" s="4">
        <v>39.4</v>
      </c>
      <c r="V394" s="4">
        <v>20</v>
      </c>
      <c r="W394" s="4">
        <v>0</v>
      </c>
      <c r="X394" s="6">
        <v>788</v>
      </c>
      <c r="Z394">
        <v>10634</v>
      </c>
      <c r="AA394" t="s">
        <v>126</v>
      </c>
      <c r="AB394">
        <v>4</v>
      </c>
      <c r="AC394" s="1">
        <v>41866</v>
      </c>
      <c r="AD394" s="1">
        <v>41894</v>
      </c>
      <c r="AE394" s="1">
        <v>41872</v>
      </c>
      <c r="AF394">
        <v>3</v>
      </c>
      <c r="AG394">
        <v>487.38</v>
      </c>
    </row>
    <row r="395" spans="19:33" x14ac:dyDescent="0.25">
      <c r="S395" s="5">
        <v>10389</v>
      </c>
      <c r="T395" s="5">
        <v>70</v>
      </c>
      <c r="U395" s="5">
        <v>12</v>
      </c>
      <c r="V395" s="5">
        <v>30</v>
      </c>
      <c r="W395" s="5">
        <v>0</v>
      </c>
      <c r="X395" s="7">
        <v>360</v>
      </c>
      <c r="Z395">
        <v>10635</v>
      </c>
      <c r="AA395" t="s">
        <v>235</v>
      </c>
      <c r="AB395">
        <v>8</v>
      </c>
      <c r="AC395" s="1">
        <v>41869</v>
      </c>
      <c r="AD395" s="1">
        <v>41897</v>
      </c>
      <c r="AE395" s="1">
        <v>41872</v>
      </c>
      <c r="AF395">
        <v>3</v>
      </c>
      <c r="AG395">
        <v>47.46</v>
      </c>
    </row>
    <row r="396" spans="19:33" x14ac:dyDescent="0.25">
      <c r="S396" s="4">
        <v>10390</v>
      </c>
      <c r="T396" s="4">
        <v>31</v>
      </c>
      <c r="U396" s="4">
        <v>10</v>
      </c>
      <c r="V396" s="4">
        <v>60</v>
      </c>
      <c r="W396" s="4">
        <v>0.1</v>
      </c>
      <c r="X396" s="6">
        <v>599.9</v>
      </c>
      <c r="Z396">
        <v>10636</v>
      </c>
      <c r="AA396" t="s">
        <v>377</v>
      </c>
      <c r="AB396">
        <v>4</v>
      </c>
      <c r="AC396" s="1">
        <v>41870</v>
      </c>
      <c r="AD396" s="1">
        <v>41898</v>
      </c>
      <c r="AE396" s="1">
        <v>41877</v>
      </c>
      <c r="AF396">
        <v>1</v>
      </c>
      <c r="AG396">
        <v>1.1499999999999999</v>
      </c>
    </row>
    <row r="397" spans="19:33" x14ac:dyDescent="0.25">
      <c r="S397" s="5">
        <v>10390</v>
      </c>
      <c r="T397" s="5">
        <v>35</v>
      </c>
      <c r="U397" s="5">
        <v>14.4</v>
      </c>
      <c r="V397" s="5">
        <v>40</v>
      </c>
      <c r="W397" s="5">
        <v>0.1</v>
      </c>
      <c r="X397" s="7">
        <v>575.9</v>
      </c>
      <c r="Z397">
        <v>10637</v>
      </c>
      <c r="AA397" t="s">
        <v>283</v>
      </c>
      <c r="AB397">
        <v>6</v>
      </c>
      <c r="AC397" s="1">
        <v>41870</v>
      </c>
      <c r="AD397" s="1">
        <v>41898</v>
      </c>
      <c r="AE397" s="1">
        <v>41877</v>
      </c>
      <c r="AF397">
        <v>1</v>
      </c>
      <c r="AG397">
        <v>201.29</v>
      </c>
    </row>
    <row r="398" spans="19:33" x14ac:dyDescent="0.25">
      <c r="S398" s="4">
        <v>10390</v>
      </c>
      <c r="T398" s="4">
        <v>46</v>
      </c>
      <c r="U398" s="4">
        <v>9.6</v>
      </c>
      <c r="V398" s="4">
        <v>45</v>
      </c>
      <c r="W398" s="4">
        <v>0</v>
      </c>
      <c r="X398" s="6">
        <v>432</v>
      </c>
      <c r="Z398">
        <v>10638</v>
      </c>
      <c r="AA398" t="s">
        <v>227</v>
      </c>
      <c r="AB398">
        <v>3</v>
      </c>
      <c r="AC398" s="1">
        <v>41871</v>
      </c>
      <c r="AD398" s="1">
        <v>41899</v>
      </c>
      <c r="AE398" s="1">
        <v>41883</v>
      </c>
      <c r="AF398">
        <v>1</v>
      </c>
      <c r="AG398">
        <v>158.44</v>
      </c>
    </row>
    <row r="399" spans="19:33" x14ac:dyDescent="0.25">
      <c r="S399" s="5">
        <v>10390</v>
      </c>
      <c r="T399" s="5">
        <v>72</v>
      </c>
      <c r="U399" s="5">
        <v>27.8</v>
      </c>
      <c r="V399" s="5">
        <v>24</v>
      </c>
      <c r="W399" s="5">
        <v>0.1</v>
      </c>
      <c r="X399" s="7">
        <v>667.1</v>
      </c>
      <c r="Z399">
        <v>10639</v>
      </c>
      <c r="AA399" t="s">
        <v>312</v>
      </c>
      <c r="AB399">
        <v>7</v>
      </c>
      <c r="AC399" s="1">
        <v>41871</v>
      </c>
      <c r="AD399" s="1">
        <v>41899</v>
      </c>
      <c r="AE399" s="1">
        <v>41878</v>
      </c>
      <c r="AF399">
        <v>3</v>
      </c>
      <c r="AG399">
        <v>38.64</v>
      </c>
    </row>
    <row r="400" spans="19:33" x14ac:dyDescent="0.25">
      <c r="S400" s="4">
        <v>10391</v>
      </c>
      <c r="T400" s="4">
        <v>13</v>
      </c>
      <c r="U400" s="4">
        <v>4.8</v>
      </c>
      <c r="V400" s="4">
        <v>18</v>
      </c>
      <c r="W400" s="4">
        <v>0</v>
      </c>
      <c r="X400" s="6">
        <v>86.399999999999991</v>
      </c>
      <c r="Z400">
        <v>10640</v>
      </c>
      <c r="AA400" t="s">
        <v>373</v>
      </c>
      <c r="AB400">
        <v>4</v>
      </c>
      <c r="AC400" s="1">
        <v>41872</v>
      </c>
      <c r="AD400" s="1">
        <v>41900</v>
      </c>
      <c r="AE400" s="1">
        <v>41879</v>
      </c>
      <c r="AF400">
        <v>1</v>
      </c>
      <c r="AG400">
        <v>23.55</v>
      </c>
    </row>
    <row r="401" spans="19:33" x14ac:dyDescent="0.25">
      <c r="S401" s="5">
        <v>10392</v>
      </c>
      <c r="T401" s="5">
        <v>69</v>
      </c>
      <c r="U401" s="5">
        <v>28.8</v>
      </c>
      <c r="V401" s="5">
        <v>50</v>
      </c>
      <c r="W401" s="5">
        <v>0</v>
      </c>
      <c r="X401" s="7">
        <v>1440</v>
      </c>
      <c r="Z401">
        <v>10641</v>
      </c>
      <c r="AA401" t="s">
        <v>178</v>
      </c>
      <c r="AB401">
        <v>4</v>
      </c>
      <c r="AC401" s="1">
        <v>41873</v>
      </c>
      <c r="AD401" s="1">
        <v>41901</v>
      </c>
      <c r="AE401" s="1">
        <v>41877</v>
      </c>
      <c r="AF401">
        <v>2</v>
      </c>
      <c r="AG401">
        <v>179.61</v>
      </c>
    </row>
    <row r="402" spans="19:33" x14ac:dyDescent="0.25">
      <c r="S402" s="4">
        <v>10393</v>
      </c>
      <c r="T402" s="4">
        <v>2</v>
      </c>
      <c r="U402" s="4">
        <v>15.2</v>
      </c>
      <c r="V402" s="4">
        <v>25</v>
      </c>
      <c r="W402" s="4">
        <v>0.25</v>
      </c>
      <c r="X402" s="6">
        <v>379.75</v>
      </c>
      <c r="Z402">
        <v>10642</v>
      </c>
      <c r="AA402" t="s">
        <v>324</v>
      </c>
      <c r="AB402">
        <v>7</v>
      </c>
      <c r="AC402" s="1">
        <v>41873</v>
      </c>
      <c r="AD402" s="1">
        <v>41901</v>
      </c>
      <c r="AE402" s="1">
        <v>41887</v>
      </c>
      <c r="AF402">
        <v>3</v>
      </c>
      <c r="AG402">
        <v>41.89</v>
      </c>
    </row>
    <row r="403" spans="19:33" x14ac:dyDescent="0.25">
      <c r="S403" s="5">
        <v>10393</v>
      </c>
      <c r="T403" s="5">
        <v>14</v>
      </c>
      <c r="U403" s="5">
        <v>18.600000000000001</v>
      </c>
      <c r="V403" s="5">
        <v>42</v>
      </c>
      <c r="W403" s="5">
        <v>0.25</v>
      </c>
      <c r="X403" s="7">
        <v>780.95</v>
      </c>
      <c r="Z403">
        <v>10643</v>
      </c>
      <c r="AA403" t="s">
        <v>25</v>
      </c>
      <c r="AB403">
        <v>6</v>
      </c>
      <c r="AC403" s="1">
        <v>41876</v>
      </c>
      <c r="AD403" s="1">
        <v>41904</v>
      </c>
      <c r="AE403" s="1">
        <v>41884</v>
      </c>
      <c r="AF403">
        <v>1</v>
      </c>
      <c r="AG403">
        <v>29.46</v>
      </c>
    </row>
    <row r="404" spans="19:33" x14ac:dyDescent="0.25">
      <c r="S404" s="4">
        <v>10393</v>
      </c>
      <c r="T404" s="4">
        <v>25</v>
      </c>
      <c r="U404" s="4">
        <v>11.2</v>
      </c>
      <c r="V404" s="4">
        <v>7</v>
      </c>
      <c r="W404" s="4">
        <v>0.25</v>
      </c>
      <c r="X404" s="6">
        <v>78.149999999999991</v>
      </c>
      <c r="Z404">
        <v>10644</v>
      </c>
      <c r="AA404" t="s">
        <v>382</v>
      </c>
      <c r="AB404">
        <v>3</v>
      </c>
      <c r="AC404" s="1">
        <v>41876</v>
      </c>
      <c r="AD404" s="1">
        <v>41904</v>
      </c>
      <c r="AE404" s="1">
        <v>41883</v>
      </c>
      <c r="AF404">
        <v>2</v>
      </c>
      <c r="AG404">
        <v>0.14000000000000001</v>
      </c>
    </row>
    <row r="405" spans="19:33" x14ac:dyDescent="0.25">
      <c r="S405" s="5">
        <v>10393</v>
      </c>
      <c r="T405" s="5">
        <v>26</v>
      </c>
      <c r="U405" s="5">
        <v>24.9</v>
      </c>
      <c r="V405" s="5">
        <v>70</v>
      </c>
      <c r="W405" s="5">
        <v>0.25</v>
      </c>
      <c r="X405" s="7">
        <v>1742.75</v>
      </c>
      <c r="Z405">
        <v>10645</v>
      </c>
      <c r="AA405" t="s">
        <v>174</v>
      </c>
      <c r="AB405">
        <v>4</v>
      </c>
      <c r="AC405" s="1">
        <v>41877</v>
      </c>
      <c r="AD405" s="1">
        <v>41905</v>
      </c>
      <c r="AE405" s="1">
        <v>41884</v>
      </c>
      <c r="AF405">
        <v>1</v>
      </c>
      <c r="AG405">
        <v>12.41</v>
      </c>
    </row>
    <row r="406" spans="19:33" x14ac:dyDescent="0.25">
      <c r="S406" s="4">
        <v>10393</v>
      </c>
      <c r="T406" s="4">
        <v>31</v>
      </c>
      <c r="U406" s="4">
        <v>10</v>
      </c>
      <c r="V406" s="4">
        <v>32</v>
      </c>
      <c r="W406" s="4">
        <v>0</v>
      </c>
      <c r="X406" s="6">
        <v>320</v>
      </c>
      <c r="Z406">
        <v>10646</v>
      </c>
      <c r="AA406" t="s">
        <v>186</v>
      </c>
      <c r="AB406">
        <v>9</v>
      </c>
      <c r="AC406" s="1">
        <v>41878</v>
      </c>
      <c r="AD406" s="1">
        <v>41920</v>
      </c>
      <c r="AE406" s="1">
        <v>41885</v>
      </c>
      <c r="AF406">
        <v>3</v>
      </c>
      <c r="AG406">
        <v>142.33000000000001</v>
      </c>
    </row>
    <row r="407" spans="19:33" x14ac:dyDescent="0.25">
      <c r="S407" s="5">
        <v>10394</v>
      </c>
      <c r="T407" s="5">
        <v>13</v>
      </c>
      <c r="U407" s="5">
        <v>4.8</v>
      </c>
      <c r="V407" s="5">
        <v>10</v>
      </c>
      <c r="W407" s="5">
        <v>0</v>
      </c>
      <c r="X407" s="7">
        <v>48</v>
      </c>
      <c r="Z407">
        <v>10647</v>
      </c>
      <c r="AA407" t="s">
        <v>280</v>
      </c>
      <c r="AB407">
        <v>4</v>
      </c>
      <c r="AC407" s="1">
        <v>41878</v>
      </c>
      <c r="AD407" s="1">
        <v>41892</v>
      </c>
      <c r="AE407" s="1">
        <v>41885</v>
      </c>
      <c r="AF407">
        <v>2</v>
      </c>
      <c r="AG407">
        <v>45.54</v>
      </c>
    </row>
    <row r="408" spans="19:33" x14ac:dyDescent="0.25">
      <c r="S408" s="4">
        <v>10394</v>
      </c>
      <c r="T408" s="4">
        <v>62</v>
      </c>
      <c r="U408" s="4">
        <v>39.4</v>
      </c>
      <c r="V408" s="4">
        <v>10</v>
      </c>
      <c r="W408" s="4">
        <v>0</v>
      </c>
      <c r="X408" s="6">
        <v>394</v>
      </c>
      <c r="Z408">
        <v>10648</v>
      </c>
      <c r="AA408" t="s">
        <v>302</v>
      </c>
      <c r="AB408">
        <v>5</v>
      </c>
      <c r="AC408" s="1">
        <v>41879</v>
      </c>
      <c r="AD408" s="1">
        <v>41921</v>
      </c>
      <c r="AE408" s="1">
        <v>41891</v>
      </c>
      <c r="AF408">
        <v>2</v>
      </c>
      <c r="AG408">
        <v>14.25</v>
      </c>
    </row>
    <row r="409" spans="19:33" x14ac:dyDescent="0.25">
      <c r="S409" s="5">
        <v>10395</v>
      </c>
      <c r="T409" s="5">
        <v>46</v>
      </c>
      <c r="U409" s="5">
        <v>9.6</v>
      </c>
      <c r="V409" s="5">
        <v>28</v>
      </c>
      <c r="W409" s="5">
        <v>0.1</v>
      </c>
      <c r="X409" s="7">
        <v>268.7</v>
      </c>
      <c r="Z409">
        <v>10649</v>
      </c>
      <c r="AA409" t="s">
        <v>239</v>
      </c>
      <c r="AB409">
        <v>5</v>
      </c>
      <c r="AC409" s="1">
        <v>41879</v>
      </c>
      <c r="AD409" s="1">
        <v>41907</v>
      </c>
      <c r="AE409" s="1">
        <v>41880</v>
      </c>
      <c r="AF409">
        <v>3</v>
      </c>
      <c r="AG409">
        <v>6.2</v>
      </c>
    </row>
    <row r="410" spans="19:33" x14ac:dyDescent="0.25">
      <c r="S410" s="4">
        <v>10395</v>
      </c>
      <c r="T410" s="4">
        <v>53</v>
      </c>
      <c r="U410" s="4">
        <v>26.2</v>
      </c>
      <c r="V410" s="4">
        <v>70</v>
      </c>
      <c r="W410" s="4">
        <v>0.1</v>
      </c>
      <c r="X410" s="6">
        <v>1833.9</v>
      </c>
      <c r="Z410">
        <v>10650</v>
      </c>
      <c r="AA410" t="s">
        <v>119</v>
      </c>
      <c r="AB410">
        <v>5</v>
      </c>
      <c r="AC410" s="1">
        <v>41880</v>
      </c>
      <c r="AD410" s="1">
        <v>41908</v>
      </c>
      <c r="AE410" s="1">
        <v>41885</v>
      </c>
      <c r="AF410">
        <v>3</v>
      </c>
      <c r="AG410">
        <v>176.81</v>
      </c>
    </row>
    <row r="411" spans="19:33" x14ac:dyDescent="0.25">
      <c r="S411" s="5">
        <v>10395</v>
      </c>
      <c r="T411" s="5">
        <v>69</v>
      </c>
      <c r="U411" s="5">
        <v>28.8</v>
      </c>
      <c r="V411" s="5">
        <v>8</v>
      </c>
      <c r="W411" s="5">
        <v>0</v>
      </c>
      <c r="X411" s="7">
        <v>230.4</v>
      </c>
      <c r="Z411">
        <v>10651</v>
      </c>
      <c r="AA411" t="s">
        <v>373</v>
      </c>
      <c r="AB411">
        <v>8</v>
      </c>
      <c r="AC411" s="1">
        <v>41883</v>
      </c>
      <c r="AD411" s="1">
        <v>41911</v>
      </c>
      <c r="AE411" s="1">
        <v>41893</v>
      </c>
      <c r="AF411">
        <v>2</v>
      </c>
      <c r="AG411">
        <v>20.6</v>
      </c>
    </row>
    <row r="412" spans="19:33" x14ac:dyDescent="0.25">
      <c r="S412" s="4">
        <v>10396</v>
      </c>
      <c r="T412" s="4">
        <v>23</v>
      </c>
      <c r="U412" s="4">
        <v>7.2</v>
      </c>
      <c r="V412" s="4">
        <v>40</v>
      </c>
      <c r="W412" s="4">
        <v>0</v>
      </c>
      <c r="X412" s="6">
        <v>288</v>
      </c>
      <c r="Z412">
        <v>10652</v>
      </c>
      <c r="AA412" t="s">
        <v>160</v>
      </c>
      <c r="AB412">
        <v>4</v>
      </c>
      <c r="AC412" s="1">
        <v>41883</v>
      </c>
      <c r="AD412" s="1">
        <v>41911</v>
      </c>
      <c r="AE412" s="1">
        <v>41890</v>
      </c>
      <c r="AF412">
        <v>2</v>
      </c>
      <c r="AG412">
        <v>7.14</v>
      </c>
    </row>
    <row r="413" spans="19:33" x14ac:dyDescent="0.25">
      <c r="S413" s="5">
        <v>10396</v>
      </c>
      <c r="T413" s="5">
        <v>71</v>
      </c>
      <c r="U413" s="5">
        <v>17.2</v>
      </c>
      <c r="V413" s="5">
        <v>60</v>
      </c>
      <c r="W413" s="5">
        <v>0</v>
      </c>
      <c r="X413" s="7">
        <v>1032</v>
      </c>
      <c r="Z413">
        <v>10653</v>
      </c>
      <c r="AA413" t="s">
        <v>135</v>
      </c>
      <c r="AB413">
        <v>1</v>
      </c>
      <c r="AC413" s="1">
        <v>41884</v>
      </c>
      <c r="AD413" s="1">
        <v>41912</v>
      </c>
      <c r="AE413" s="1">
        <v>41901</v>
      </c>
      <c r="AF413">
        <v>1</v>
      </c>
      <c r="AG413">
        <v>93.25</v>
      </c>
    </row>
    <row r="414" spans="19:33" x14ac:dyDescent="0.25">
      <c r="S414" s="4">
        <v>10396</v>
      </c>
      <c r="T414" s="4">
        <v>72</v>
      </c>
      <c r="U414" s="4">
        <v>27.8</v>
      </c>
      <c r="V414" s="4">
        <v>21</v>
      </c>
      <c r="W414" s="4">
        <v>0</v>
      </c>
      <c r="X414" s="6">
        <v>583.80000000000007</v>
      </c>
      <c r="Z414">
        <v>10654</v>
      </c>
      <c r="AA414" t="s">
        <v>45</v>
      </c>
      <c r="AB414">
        <v>5</v>
      </c>
      <c r="AC414" s="1">
        <v>41884</v>
      </c>
      <c r="AD414" s="1">
        <v>41912</v>
      </c>
      <c r="AE414" s="1">
        <v>41893</v>
      </c>
      <c r="AF414">
        <v>1</v>
      </c>
      <c r="AG414">
        <v>55.26</v>
      </c>
    </row>
    <row r="415" spans="19:33" x14ac:dyDescent="0.25">
      <c r="S415" s="5">
        <v>10397</v>
      </c>
      <c r="T415" s="5">
        <v>21</v>
      </c>
      <c r="U415" s="5">
        <v>8</v>
      </c>
      <c r="V415" s="5">
        <v>10</v>
      </c>
      <c r="W415" s="5">
        <v>0.15</v>
      </c>
      <c r="X415" s="7">
        <v>79.849999999999994</v>
      </c>
      <c r="Z415">
        <v>10655</v>
      </c>
      <c r="AA415" t="s">
        <v>298</v>
      </c>
      <c r="AB415">
        <v>1</v>
      </c>
      <c r="AC415" s="1">
        <v>41885</v>
      </c>
      <c r="AD415" s="1">
        <v>41913</v>
      </c>
      <c r="AE415" s="1">
        <v>41893</v>
      </c>
      <c r="AF415">
        <v>2</v>
      </c>
      <c r="AG415">
        <v>4.41</v>
      </c>
    </row>
    <row r="416" spans="19:33" x14ac:dyDescent="0.25">
      <c r="S416" s="4">
        <v>10397</v>
      </c>
      <c r="T416" s="4">
        <v>51</v>
      </c>
      <c r="U416" s="4">
        <v>42.4</v>
      </c>
      <c r="V416" s="4">
        <v>18</v>
      </c>
      <c r="W416" s="4">
        <v>0.15</v>
      </c>
      <c r="X416" s="6">
        <v>763.05</v>
      </c>
      <c r="Z416">
        <v>10656</v>
      </c>
      <c r="AA416" t="s">
        <v>164</v>
      </c>
      <c r="AB416">
        <v>6</v>
      </c>
      <c r="AC416" s="1">
        <v>41886</v>
      </c>
      <c r="AD416" s="1">
        <v>41914</v>
      </c>
      <c r="AE416" s="1">
        <v>41892</v>
      </c>
      <c r="AF416">
        <v>1</v>
      </c>
      <c r="AG416">
        <v>57.15</v>
      </c>
    </row>
    <row r="417" spans="19:33" x14ac:dyDescent="0.25">
      <c r="S417" s="5">
        <v>10398</v>
      </c>
      <c r="T417" s="5">
        <v>35</v>
      </c>
      <c r="U417" s="5">
        <v>14.4</v>
      </c>
      <c r="V417" s="5">
        <v>30</v>
      </c>
      <c r="W417" s="5">
        <v>0</v>
      </c>
      <c r="X417" s="7">
        <v>432</v>
      </c>
      <c r="Z417">
        <v>10657</v>
      </c>
      <c r="AA417" t="s">
        <v>317</v>
      </c>
      <c r="AB417">
        <v>2</v>
      </c>
      <c r="AC417" s="1">
        <v>41886</v>
      </c>
      <c r="AD417" s="1">
        <v>41914</v>
      </c>
      <c r="AE417" s="1">
        <v>41897</v>
      </c>
      <c r="AF417">
        <v>2</v>
      </c>
      <c r="AG417">
        <v>352.69</v>
      </c>
    </row>
    <row r="418" spans="19:33" x14ac:dyDescent="0.25">
      <c r="S418" s="4">
        <v>10398</v>
      </c>
      <c r="T418" s="4">
        <v>55</v>
      </c>
      <c r="U418" s="4">
        <v>19.2</v>
      </c>
      <c r="V418" s="4">
        <v>120</v>
      </c>
      <c r="W418" s="4">
        <v>0.1</v>
      </c>
      <c r="X418" s="6">
        <v>2303.9</v>
      </c>
      <c r="Z418">
        <v>10658</v>
      </c>
      <c r="AA418" t="s">
        <v>286</v>
      </c>
      <c r="AB418">
        <v>4</v>
      </c>
      <c r="AC418" s="1">
        <v>41887</v>
      </c>
      <c r="AD418" s="1">
        <v>41915</v>
      </c>
      <c r="AE418" s="1">
        <v>41890</v>
      </c>
      <c r="AF418">
        <v>1</v>
      </c>
      <c r="AG418">
        <v>364.15</v>
      </c>
    </row>
    <row r="419" spans="19:33" x14ac:dyDescent="0.25">
      <c r="S419" s="5">
        <v>10399</v>
      </c>
      <c r="T419" s="5">
        <v>68</v>
      </c>
      <c r="U419" s="5">
        <v>10</v>
      </c>
      <c r="V419" s="5">
        <v>60</v>
      </c>
      <c r="W419" s="5">
        <v>0</v>
      </c>
      <c r="X419" s="7">
        <v>600</v>
      </c>
      <c r="Z419">
        <v>10659</v>
      </c>
      <c r="AA419" t="s">
        <v>283</v>
      </c>
      <c r="AB419">
        <v>7</v>
      </c>
      <c r="AC419" s="1">
        <v>41887</v>
      </c>
      <c r="AD419" s="1">
        <v>41915</v>
      </c>
      <c r="AE419" s="1">
        <v>41892</v>
      </c>
      <c r="AF419">
        <v>2</v>
      </c>
      <c r="AG419">
        <v>105.81</v>
      </c>
    </row>
    <row r="420" spans="19:33" x14ac:dyDescent="0.25">
      <c r="S420" s="4">
        <v>10399</v>
      </c>
      <c r="T420" s="4">
        <v>71</v>
      </c>
      <c r="U420" s="4">
        <v>17.2</v>
      </c>
      <c r="V420" s="4">
        <v>30</v>
      </c>
      <c r="W420" s="4">
        <v>0</v>
      </c>
      <c r="X420" s="6">
        <v>516</v>
      </c>
      <c r="Z420">
        <v>10660</v>
      </c>
      <c r="AA420" t="s">
        <v>182</v>
      </c>
      <c r="AB420">
        <v>8</v>
      </c>
      <c r="AC420" s="1">
        <v>41890</v>
      </c>
      <c r="AD420" s="1">
        <v>41918</v>
      </c>
      <c r="AE420" s="1">
        <v>41927</v>
      </c>
      <c r="AF420">
        <v>1</v>
      </c>
      <c r="AG420">
        <v>111.29</v>
      </c>
    </row>
    <row r="421" spans="19:33" x14ac:dyDescent="0.25">
      <c r="S421" s="5">
        <v>10399</v>
      </c>
      <c r="T421" s="5">
        <v>76</v>
      </c>
      <c r="U421" s="5">
        <v>14.4</v>
      </c>
      <c r="V421" s="5">
        <v>35</v>
      </c>
      <c r="W421" s="5">
        <v>0</v>
      </c>
      <c r="X421" s="7">
        <v>504</v>
      </c>
      <c r="Z421">
        <v>10661</v>
      </c>
      <c r="AA421" t="s">
        <v>186</v>
      </c>
      <c r="AB421">
        <v>7</v>
      </c>
      <c r="AC421" s="1">
        <v>41891</v>
      </c>
      <c r="AD421" s="1">
        <v>41919</v>
      </c>
      <c r="AE421" s="1">
        <v>41897</v>
      </c>
      <c r="AF421">
        <v>3</v>
      </c>
      <c r="AG421">
        <v>17.55</v>
      </c>
    </row>
    <row r="422" spans="19:33" x14ac:dyDescent="0.25">
      <c r="S422" s="4">
        <v>10399</v>
      </c>
      <c r="T422" s="4">
        <v>77</v>
      </c>
      <c r="U422" s="4">
        <v>10.4</v>
      </c>
      <c r="V422" s="4">
        <v>14</v>
      </c>
      <c r="W422" s="4">
        <v>0</v>
      </c>
      <c r="X422" s="6">
        <v>145.6</v>
      </c>
      <c r="Z422">
        <v>10662</v>
      </c>
      <c r="AA422" t="s">
        <v>231</v>
      </c>
      <c r="AB422">
        <v>3</v>
      </c>
      <c r="AC422" s="1">
        <v>41891</v>
      </c>
      <c r="AD422" s="1">
        <v>41919</v>
      </c>
      <c r="AE422" s="1">
        <v>41900</v>
      </c>
      <c r="AF422">
        <v>2</v>
      </c>
      <c r="AG422">
        <v>1.28</v>
      </c>
    </row>
    <row r="423" spans="19:33" x14ac:dyDescent="0.25">
      <c r="S423" s="5">
        <v>10400</v>
      </c>
      <c r="T423" s="5">
        <v>29</v>
      </c>
      <c r="U423" s="5">
        <v>99</v>
      </c>
      <c r="V423" s="5">
        <v>21</v>
      </c>
      <c r="W423" s="5">
        <v>0</v>
      </c>
      <c r="X423" s="7">
        <v>2079</v>
      </c>
      <c r="Z423">
        <v>10663</v>
      </c>
      <c r="AA423" t="s">
        <v>66</v>
      </c>
      <c r="AB423">
        <v>2</v>
      </c>
      <c r="AC423" s="1">
        <v>41892</v>
      </c>
      <c r="AD423" s="1">
        <v>41906</v>
      </c>
      <c r="AE423" s="1">
        <v>41915</v>
      </c>
      <c r="AF423">
        <v>2</v>
      </c>
      <c r="AG423">
        <v>113.15</v>
      </c>
    </row>
    <row r="424" spans="19:33" x14ac:dyDescent="0.25">
      <c r="S424" s="4">
        <v>10400</v>
      </c>
      <c r="T424" s="4">
        <v>35</v>
      </c>
      <c r="U424" s="4">
        <v>14.4</v>
      </c>
      <c r="V424" s="4">
        <v>35</v>
      </c>
      <c r="W424" s="4">
        <v>0</v>
      </c>
      <c r="X424" s="6">
        <v>504</v>
      </c>
      <c r="Z424">
        <v>10664</v>
      </c>
      <c r="AA424" t="s">
        <v>147</v>
      </c>
      <c r="AB424">
        <v>1</v>
      </c>
      <c r="AC424" s="1">
        <v>41892</v>
      </c>
      <c r="AD424" s="1">
        <v>41920</v>
      </c>
      <c r="AE424" s="1">
        <v>41901</v>
      </c>
      <c r="AF424">
        <v>3</v>
      </c>
      <c r="AG424">
        <v>1.27</v>
      </c>
    </row>
    <row r="425" spans="19:33" x14ac:dyDescent="0.25">
      <c r="S425" s="5">
        <v>10400</v>
      </c>
      <c r="T425" s="5">
        <v>49</v>
      </c>
      <c r="U425" s="5">
        <v>16</v>
      </c>
      <c r="V425" s="5">
        <v>30</v>
      </c>
      <c r="W425" s="5">
        <v>0</v>
      </c>
      <c r="X425" s="7">
        <v>480</v>
      </c>
      <c r="Z425">
        <v>10665</v>
      </c>
      <c r="AA425" t="s">
        <v>231</v>
      </c>
      <c r="AB425">
        <v>1</v>
      </c>
      <c r="AC425" s="1">
        <v>41893</v>
      </c>
      <c r="AD425" s="1">
        <v>41921</v>
      </c>
      <c r="AE425" s="1">
        <v>41899</v>
      </c>
      <c r="AF425">
        <v>2</v>
      </c>
      <c r="AG425">
        <v>26.31</v>
      </c>
    </row>
    <row r="426" spans="19:33" x14ac:dyDescent="0.25">
      <c r="S426" s="4">
        <v>10401</v>
      </c>
      <c r="T426" s="4">
        <v>30</v>
      </c>
      <c r="U426" s="4">
        <v>20.7</v>
      </c>
      <c r="V426" s="4">
        <v>18</v>
      </c>
      <c r="W426" s="4">
        <v>0</v>
      </c>
      <c r="X426" s="6">
        <v>372.59999999999997</v>
      </c>
      <c r="Z426">
        <v>10666</v>
      </c>
      <c r="AA426" t="s">
        <v>305</v>
      </c>
      <c r="AB426">
        <v>7</v>
      </c>
      <c r="AC426" s="1">
        <v>41894</v>
      </c>
      <c r="AD426" s="1">
        <v>41922</v>
      </c>
      <c r="AE426" s="1">
        <v>41904</v>
      </c>
      <c r="AF426">
        <v>2</v>
      </c>
      <c r="AG426">
        <v>232.42</v>
      </c>
    </row>
    <row r="427" spans="19:33" x14ac:dyDescent="0.25">
      <c r="S427" s="5">
        <v>10401</v>
      </c>
      <c r="T427" s="5">
        <v>56</v>
      </c>
      <c r="U427" s="5">
        <v>30.4</v>
      </c>
      <c r="V427" s="5">
        <v>70</v>
      </c>
      <c r="W427" s="5">
        <v>0</v>
      </c>
      <c r="X427" s="7">
        <v>2128</v>
      </c>
      <c r="Z427">
        <v>10667</v>
      </c>
      <c r="AA427" t="s">
        <v>113</v>
      </c>
      <c r="AB427">
        <v>7</v>
      </c>
      <c r="AC427" s="1">
        <v>41894</v>
      </c>
      <c r="AD427" s="1">
        <v>41922</v>
      </c>
      <c r="AE427" s="1">
        <v>41901</v>
      </c>
      <c r="AF427">
        <v>1</v>
      </c>
      <c r="AG427">
        <v>78.09</v>
      </c>
    </row>
    <row r="428" spans="19:33" x14ac:dyDescent="0.25">
      <c r="S428" s="4">
        <v>10401</v>
      </c>
      <c r="T428" s="4">
        <v>65</v>
      </c>
      <c r="U428" s="4">
        <v>16.8</v>
      </c>
      <c r="V428" s="4">
        <v>20</v>
      </c>
      <c r="W428" s="4">
        <v>0</v>
      </c>
      <c r="X428" s="6">
        <v>336</v>
      </c>
      <c r="Z428">
        <v>10668</v>
      </c>
      <c r="AA428" t="s">
        <v>373</v>
      </c>
      <c r="AB428">
        <v>1</v>
      </c>
      <c r="AC428" s="1">
        <v>41897</v>
      </c>
      <c r="AD428" s="1">
        <v>41925</v>
      </c>
      <c r="AE428" s="1">
        <v>41905</v>
      </c>
      <c r="AF428">
        <v>2</v>
      </c>
      <c r="AG428">
        <v>47.22</v>
      </c>
    </row>
    <row r="429" spans="19:33" x14ac:dyDescent="0.25">
      <c r="S429" s="5">
        <v>10401</v>
      </c>
      <c r="T429" s="5">
        <v>71</v>
      </c>
      <c r="U429" s="5">
        <v>17.2</v>
      </c>
      <c r="V429" s="5">
        <v>60</v>
      </c>
      <c r="W429" s="5">
        <v>0</v>
      </c>
      <c r="X429" s="7">
        <v>1032</v>
      </c>
      <c r="Z429">
        <v>10669</v>
      </c>
      <c r="AA429" t="s">
        <v>324</v>
      </c>
      <c r="AB429">
        <v>2</v>
      </c>
      <c r="AC429" s="1">
        <v>41897</v>
      </c>
      <c r="AD429" s="1">
        <v>41925</v>
      </c>
      <c r="AE429" s="1">
        <v>41904</v>
      </c>
      <c r="AF429">
        <v>1</v>
      </c>
      <c r="AG429">
        <v>24.39</v>
      </c>
    </row>
    <row r="430" spans="19:33" x14ac:dyDescent="0.25">
      <c r="S430" s="4">
        <v>10402</v>
      </c>
      <c r="T430" s="4">
        <v>23</v>
      </c>
      <c r="U430" s="4">
        <v>7.2</v>
      </c>
      <c r="V430" s="4">
        <v>60</v>
      </c>
      <c r="W430" s="4">
        <v>0</v>
      </c>
      <c r="X430" s="6">
        <v>432</v>
      </c>
      <c r="Z430">
        <v>10670</v>
      </c>
      <c r="AA430" t="s">
        <v>135</v>
      </c>
      <c r="AB430">
        <v>4</v>
      </c>
      <c r="AC430" s="1">
        <v>41898</v>
      </c>
      <c r="AD430" s="1">
        <v>41926</v>
      </c>
      <c r="AE430" s="1">
        <v>41900</v>
      </c>
      <c r="AF430">
        <v>1</v>
      </c>
      <c r="AG430">
        <v>203.48</v>
      </c>
    </row>
    <row r="431" spans="19:33" x14ac:dyDescent="0.25">
      <c r="S431" s="5">
        <v>10402</v>
      </c>
      <c r="T431" s="5">
        <v>63</v>
      </c>
      <c r="U431" s="5">
        <v>35.1</v>
      </c>
      <c r="V431" s="5">
        <v>65</v>
      </c>
      <c r="W431" s="5">
        <v>0</v>
      </c>
      <c r="X431" s="7">
        <v>2281.5</v>
      </c>
      <c r="Z431">
        <v>10671</v>
      </c>
      <c r="AA431" t="s">
        <v>139</v>
      </c>
      <c r="AB431">
        <v>1</v>
      </c>
      <c r="AC431" s="1">
        <v>41899</v>
      </c>
      <c r="AD431" s="1">
        <v>41927</v>
      </c>
      <c r="AE431" s="1">
        <v>41906</v>
      </c>
      <c r="AF431">
        <v>1</v>
      </c>
      <c r="AG431">
        <v>30.34</v>
      </c>
    </row>
    <row r="432" spans="19:33" x14ac:dyDescent="0.25">
      <c r="S432" s="4">
        <v>10403</v>
      </c>
      <c r="T432" s="4">
        <v>16</v>
      </c>
      <c r="U432" s="4">
        <v>13.9</v>
      </c>
      <c r="V432" s="4">
        <v>21</v>
      </c>
      <c r="W432" s="4">
        <v>0.15</v>
      </c>
      <c r="X432" s="6">
        <v>291.75000000000006</v>
      </c>
      <c r="Z432">
        <v>10672</v>
      </c>
      <c r="AA432" t="s">
        <v>45</v>
      </c>
      <c r="AB432">
        <v>9</v>
      </c>
      <c r="AC432" s="1">
        <v>41899</v>
      </c>
      <c r="AD432" s="1">
        <v>41913</v>
      </c>
      <c r="AE432" s="1">
        <v>41908</v>
      </c>
      <c r="AF432">
        <v>2</v>
      </c>
      <c r="AG432">
        <v>95.75</v>
      </c>
    </row>
    <row r="433" spans="19:33" x14ac:dyDescent="0.25">
      <c r="S433" s="5">
        <v>10403</v>
      </c>
      <c r="T433" s="5">
        <v>48</v>
      </c>
      <c r="U433" s="5">
        <v>10.199999999999999</v>
      </c>
      <c r="V433" s="5">
        <v>70</v>
      </c>
      <c r="W433" s="5">
        <v>0.15</v>
      </c>
      <c r="X433" s="7">
        <v>713.85</v>
      </c>
      <c r="Z433">
        <v>10673</v>
      </c>
      <c r="AA433" t="s">
        <v>390</v>
      </c>
      <c r="AB433">
        <v>2</v>
      </c>
      <c r="AC433" s="1">
        <v>41900</v>
      </c>
      <c r="AD433" s="1">
        <v>41928</v>
      </c>
      <c r="AE433" s="1">
        <v>41901</v>
      </c>
      <c r="AF433">
        <v>1</v>
      </c>
      <c r="AG433">
        <v>22.76</v>
      </c>
    </row>
    <row r="434" spans="19:33" x14ac:dyDescent="0.25">
      <c r="S434" s="4">
        <v>10404</v>
      </c>
      <c r="T434" s="4">
        <v>26</v>
      </c>
      <c r="U434" s="4">
        <v>24.9</v>
      </c>
      <c r="V434" s="4">
        <v>30</v>
      </c>
      <c r="W434" s="4">
        <v>0.05</v>
      </c>
      <c r="X434" s="6">
        <v>746.95</v>
      </c>
      <c r="Z434">
        <v>10674</v>
      </c>
      <c r="AA434" t="s">
        <v>191</v>
      </c>
      <c r="AB434">
        <v>4</v>
      </c>
      <c r="AC434" s="1">
        <v>41900</v>
      </c>
      <c r="AD434" s="1">
        <v>41928</v>
      </c>
      <c r="AE434" s="1">
        <v>41912</v>
      </c>
      <c r="AF434">
        <v>2</v>
      </c>
      <c r="AG434">
        <v>0.9</v>
      </c>
    </row>
    <row r="435" spans="19:33" x14ac:dyDescent="0.25">
      <c r="S435" s="5">
        <v>10404</v>
      </c>
      <c r="T435" s="5">
        <v>42</v>
      </c>
      <c r="U435" s="5">
        <v>11.2</v>
      </c>
      <c r="V435" s="5">
        <v>40</v>
      </c>
      <c r="W435" s="5">
        <v>0.05</v>
      </c>
      <c r="X435" s="7">
        <v>447.95</v>
      </c>
      <c r="Z435">
        <v>10675</v>
      </c>
      <c r="AA435" t="s">
        <v>135</v>
      </c>
      <c r="AB435">
        <v>5</v>
      </c>
      <c r="AC435" s="1">
        <v>41901</v>
      </c>
      <c r="AD435" s="1">
        <v>41929</v>
      </c>
      <c r="AE435" s="1">
        <v>41905</v>
      </c>
      <c r="AF435">
        <v>2</v>
      </c>
      <c r="AG435">
        <v>31.85</v>
      </c>
    </row>
    <row r="436" spans="19:33" x14ac:dyDescent="0.25">
      <c r="S436" s="4">
        <v>10404</v>
      </c>
      <c r="T436" s="4">
        <v>49</v>
      </c>
      <c r="U436" s="4">
        <v>16</v>
      </c>
      <c r="V436" s="4">
        <v>30</v>
      </c>
      <c r="W436" s="4">
        <v>0.05</v>
      </c>
      <c r="X436" s="6">
        <v>479.95</v>
      </c>
      <c r="Z436">
        <v>10676</v>
      </c>
      <c r="AA436" t="s">
        <v>351</v>
      </c>
      <c r="AB436">
        <v>2</v>
      </c>
      <c r="AC436" s="1">
        <v>41904</v>
      </c>
      <c r="AD436" s="1">
        <v>41932</v>
      </c>
      <c r="AE436" s="1">
        <v>41911</v>
      </c>
      <c r="AF436">
        <v>2</v>
      </c>
      <c r="AG436">
        <v>2.0099999999999998</v>
      </c>
    </row>
    <row r="437" spans="19:33" x14ac:dyDescent="0.25">
      <c r="S437" s="5">
        <v>10405</v>
      </c>
      <c r="T437" s="5">
        <v>3</v>
      </c>
      <c r="U437" s="5">
        <v>8</v>
      </c>
      <c r="V437" s="5">
        <v>50</v>
      </c>
      <c r="W437" s="5">
        <v>0</v>
      </c>
      <c r="X437" s="7">
        <v>400</v>
      </c>
      <c r="Z437">
        <v>10677</v>
      </c>
      <c r="AA437" t="s">
        <v>37</v>
      </c>
      <c r="AB437">
        <v>1</v>
      </c>
      <c r="AC437" s="1">
        <v>41904</v>
      </c>
      <c r="AD437" s="1">
        <v>41932</v>
      </c>
      <c r="AE437" s="1">
        <v>41908</v>
      </c>
      <c r="AF437">
        <v>3</v>
      </c>
      <c r="AG437">
        <v>4.03</v>
      </c>
    </row>
    <row r="438" spans="19:33" x14ac:dyDescent="0.25">
      <c r="S438" s="4">
        <v>10406</v>
      </c>
      <c r="T438" s="4">
        <v>1</v>
      </c>
      <c r="U438" s="4">
        <v>14.4</v>
      </c>
      <c r="V438" s="4">
        <v>10</v>
      </c>
      <c r="W438" s="4">
        <v>0</v>
      </c>
      <c r="X438" s="6">
        <v>144</v>
      </c>
      <c r="Z438">
        <v>10678</v>
      </c>
      <c r="AA438" t="s">
        <v>317</v>
      </c>
      <c r="AB438">
        <v>7</v>
      </c>
      <c r="AC438" s="1">
        <v>41905</v>
      </c>
      <c r="AD438" s="1">
        <v>41933</v>
      </c>
      <c r="AE438" s="1">
        <v>41928</v>
      </c>
      <c r="AF438">
        <v>3</v>
      </c>
      <c r="AG438">
        <v>388.98</v>
      </c>
    </row>
    <row r="439" spans="19:33" x14ac:dyDescent="0.25">
      <c r="S439" s="5">
        <v>10406</v>
      </c>
      <c r="T439" s="5">
        <v>21</v>
      </c>
      <c r="U439" s="5">
        <v>8</v>
      </c>
      <c r="V439" s="5">
        <v>30</v>
      </c>
      <c r="W439" s="5">
        <v>0.1</v>
      </c>
      <c r="X439" s="7">
        <v>239.9</v>
      </c>
      <c r="Z439">
        <v>10679</v>
      </c>
      <c r="AA439" t="s">
        <v>55</v>
      </c>
      <c r="AB439">
        <v>8</v>
      </c>
      <c r="AC439" s="1">
        <v>41905</v>
      </c>
      <c r="AD439" s="1">
        <v>41933</v>
      </c>
      <c r="AE439" s="1">
        <v>41912</v>
      </c>
      <c r="AF439">
        <v>3</v>
      </c>
      <c r="AG439">
        <v>27.94</v>
      </c>
    </row>
    <row r="440" spans="19:33" x14ac:dyDescent="0.25">
      <c r="S440" s="4">
        <v>10406</v>
      </c>
      <c r="T440" s="4">
        <v>28</v>
      </c>
      <c r="U440" s="4">
        <v>36.4</v>
      </c>
      <c r="V440" s="4">
        <v>42</v>
      </c>
      <c r="W440" s="4">
        <v>0.1</v>
      </c>
      <c r="X440" s="6">
        <v>1528.7</v>
      </c>
      <c r="Z440">
        <v>10680</v>
      </c>
      <c r="AA440" t="s">
        <v>258</v>
      </c>
      <c r="AB440">
        <v>1</v>
      </c>
      <c r="AC440" s="1">
        <v>41906</v>
      </c>
      <c r="AD440" s="1">
        <v>41934</v>
      </c>
      <c r="AE440" s="1">
        <v>41908</v>
      </c>
      <c r="AF440">
        <v>1</v>
      </c>
      <c r="AG440">
        <v>26.61</v>
      </c>
    </row>
    <row r="441" spans="19:33" x14ac:dyDescent="0.25">
      <c r="S441" s="5">
        <v>10406</v>
      </c>
      <c r="T441" s="5">
        <v>36</v>
      </c>
      <c r="U441" s="5">
        <v>15.2</v>
      </c>
      <c r="V441" s="5">
        <v>5</v>
      </c>
      <c r="W441" s="5">
        <v>0.1</v>
      </c>
      <c r="X441" s="7">
        <v>75.900000000000006</v>
      </c>
      <c r="Z441">
        <v>10681</v>
      </c>
      <c r="AA441" t="s">
        <v>164</v>
      </c>
      <c r="AB441">
        <v>3</v>
      </c>
      <c r="AC441" s="1">
        <v>41907</v>
      </c>
      <c r="AD441" s="1">
        <v>41935</v>
      </c>
      <c r="AE441" s="1">
        <v>41912</v>
      </c>
      <c r="AF441">
        <v>3</v>
      </c>
      <c r="AG441">
        <v>76.13</v>
      </c>
    </row>
    <row r="442" spans="19:33" x14ac:dyDescent="0.25">
      <c r="S442" s="4">
        <v>10406</v>
      </c>
      <c r="T442" s="4">
        <v>40</v>
      </c>
      <c r="U442" s="4">
        <v>14.7</v>
      </c>
      <c r="V442" s="4">
        <v>2</v>
      </c>
      <c r="W442" s="4">
        <v>0.1</v>
      </c>
      <c r="X442" s="6">
        <v>29.299999999999997</v>
      </c>
      <c r="Z442">
        <v>10682</v>
      </c>
      <c r="AA442" t="s">
        <v>37</v>
      </c>
      <c r="AB442">
        <v>3</v>
      </c>
      <c r="AC442" s="1">
        <v>41907</v>
      </c>
      <c r="AD442" s="1">
        <v>41935</v>
      </c>
      <c r="AE442" s="1">
        <v>41913</v>
      </c>
      <c r="AF442">
        <v>2</v>
      </c>
      <c r="AG442">
        <v>36.130000000000003</v>
      </c>
    </row>
    <row r="443" spans="19:33" x14ac:dyDescent="0.25">
      <c r="S443" s="5">
        <v>10407</v>
      </c>
      <c r="T443" s="5">
        <v>11</v>
      </c>
      <c r="U443" s="5">
        <v>16.8</v>
      </c>
      <c r="V443" s="5">
        <v>30</v>
      </c>
      <c r="W443" s="5">
        <v>0</v>
      </c>
      <c r="X443" s="7">
        <v>504</v>
      </c>
      <c r="Z443">
        <v>10683</v>
      </c>
      <c r="AA443" t="s">
        <v>106</v>
      </c>
      <c r="AB443">
        <v>2</v>
      </c>
      <c r="AC443" s="1">
        <v>41908</v>
      </c>
      <c r="AD443" s="1">
        <v>41936</v>
      </c>
      <c r="AE443" s="1">
        <v>41913</v>
      </c>
      <c r="AF443">
        <v>1</v>
      </c>
      <c r="AG443">
        <v>4.4000000000000004</v>
      </c>
    </row>
    <row r="444" spans="19:33" x14ac:dyDescent="0.25">
      <c r="S444" s="4">
        <v>10407</v>
      </c>
      <c r="T444" s="4">
        <v>69</v>
      </c>
      <c r="U444" s="4">
        <v>28.8</v>
      </c>
      <c r="V444" s="4">
        <v>15</v>
      </c>
      <c r="W444" s="4">
        <v>0</v>
      </c>
      <c r="X444" s="6">
        <v>432</v>
      </c>
      <c r="Z444">
        <v>10684</v>
      </c>
      <c r="AA444" t="s">
        <v>262</v>
      </c>
      <c r="AB444">
        <v>3</v>
      </c>
      <c r="AC444" s="1">
        <v>41908</v>
      </c>
      <c r="AD444" s="1">
        <v>41936</v>
      </c>
      <c r="AE444" s="1">
        <v>41912</v>
      </c>
      <c r="AF444">
        <v>1</v>
      </c>
      <c r="AG444">
        <v>145.63</v>
      </c>
    </row>
    <row r="445" spans="19:33" x14ac:dyDescent="0.25">
      <c r="S445" s="5">
        <v>10407</v>
      </c>
      <c r="T445" s="5">
        <v>71</v>
      </c>
      <c r="U445" s="5">
        <v>17.2</v>
      </c>
      <c r="V445" s="5">
        <v>15</v>
      </c>
      <c r="W445" s="5">
        <v>0</v>
      </c>
      <c r="X445" s="7">
        <v>258</v>
      </c>
      <c r="Z445">
        <v>10685</v>
      </c>
      <c r="AA445" t="s">
        <v>160</v>
      </c>
      <c r="AB445">
        <v>4</v>
      </c>
      <c r="AC445" s="1">
        <v>41911</v>
      </c>
      <c r="AD445" s="1">
        <v>41925</v>
      </c>
      <c r="AE445" s="1">
        <v>41915</v>
      </c>
      <c r="AF445">
        <v>2</v>
      </c>
      <c r="AG445">
        <v>33.75</v>
      </c>
    </row>
    <row r="446" spans="19:33" x14ac:dyDescent="0.25">
      <c r="S446" s="4">
        <v>10408</v>
      </c>
      <c r="T446" s="4">
        <v>37</v>
      </c>
      <c r="U446" s="4">
        <v>20.8</v>
      </c>
      <c r="V446" s="4">
        <v>10</v>
      </c>
      <c r="W446" s="4">
        <v>0</v>
      </c>
      <c r="X446" s="6">
        <v>208</v>
      </c>
      <c r="Z446">
        <v>10686</v>
      </c>
      <c r="AA446" t="s">
        <v>273</v>
      </c>
      <c r="AB446">
        <v>2</v>
      </c>
      <c r="AC446" s="1">
        <v>41912</v>
      </c>
      <c r="AD446" s="1">
        <v>41940</v>
      </c>
      <c r="AE446" s="1">
        <v>41920</v>
      </c>
      <c r="AF446">
        <v>1</v>
      </c>
      <c r="AG446">
        <v>96.5</v>
      </c>
    </row>
    <row r="447" spans="19:33" x14ac:dyDescent="0.25">
      <c r="S447" s="5">
        <v>10408</v>
      </c>
      <c r="T447" s="5">
        <v>54</v>
      </c>
      <c r="U447" s="5">
        <v>5.9</v>
      </c>
      <c r="V447" s="5">
        <v>6</v>
      </c>
      <c r="W447" s="5">
        <v>0</v>
      </c>
      <c r="X447" s="7">
        <v>35.400000000000006</v>
      </c>
      <c r="Z447">
        <v>10687</v>
      </c>
      <c r="AA447" t="s">
        <v>186</v>
      </c>
      <c r="AB447">
        <v>9</v>
      </c>
      <c r="AC447" s="1">
        <v>41912</v>
      </c>
      <c r="AD447" s="1">
        <v>41940</v>
      </c>
      <c r="AE447" s="1">
        <v>41942</v>
      </c>
      <c r="AF447">
        <v>2</v>
      </c>
      <c r="AG447">
        <v>296.43</v>
      </c>
    </row>
    <row r="448" spans="19:33" x14ac:dyDescent="0.25">
      <c r="S448" s="4">
        <v>10408</v>
      </c>
      <c r="T448" s="4">
        <v>62</v>
      </c>
      <c r="U448" s="4">
        <v>39.4</v>
      </c>
      <c r="V448" s="4">
        <v>35</v>
      </c>
      <c r="W448" s="4">
        <v>0</v>
      </c>
      <c r="X448" s="6">
        <v>1379</v>
      </c>
      <c r="Z448">
        <v>10688</v>
      </c>
      <c r="AA448" t="s">
        <v>361</v>
      </c>
      <c r="AB448">
        <v>4</v>
      </c>
      <c r="AC448" s="1">
        <v>41913</v>
      </c>
      <c r="AD448" s="1">
        <v>41927</v>
      </c>
      <c r="AE448" s="1">
        <v>41919</v>
      </c>
      <c r="AF448">
        <v>2</v>
      </c>
      <c r="AG448">
        <v>299.08999999999997</v>
      </c>
    </row>
    <row r="449" spans="19:33" x14ac:dyDescent="0.25">
      <c r="S449" s="5">
        <v>10409</v>
      </c>
      <c r="T449" s="5">
        <v>14</v>
      </c>
      <c r="U449" s="5">
        <v>18.600000000000001</v>
      </c>
      <c r="V449" s="5">
        <v>12</v>
      </c>
      <c r="W449" s="5">
        <v>0</v>
      </c>
      <c r="X449" s="7">
        <v>223.20000000000002</v>
      </c>
      <c r="Z449">
        <v>10689</v>
      </c>
      <c r="AA449" t="s">
        <v>45</v>
      </c>
      <c r="AB449">
        <v>1</v>
      </c>
      <c r="AC449" s="1">
        <v>41913</v>
      </c>
      <c r="AD449" s="1">
        <v>41941</v>
      </c>
      <c r="AE449" s="1">
        <v>41919</v>
      </c>
      <c r="AF449">
        <v>2</v>
      </c>
      <c r="AG449">
        <v>13.42</v>
      </c>
    </row>
    <row r="450" spans="19:33" x14ac:dyDescent="0.25">
      <c r="S450" s="4">
        <v>10409</v>
      </c>
      <c r="T450" s="4">
        <v>21</v>
      </c>
      <c r="U450" s="4">
        <v>8</v>
      </c>
      <c r="V450" s="4">
        <v>12</v>
      </c>
      <c r="W450" s="4">
        <v>0</v>
      </c>
      <c r="X450" s="6">
        <v>96</v>
      </c>
      <c r="Z450">
        <v>10690</v>
      </c>
      <c r="AA450" t="s">
        <v>174</v>
      </c>
      <c r="AB450">
        <v>1</v>
      </c>
      <c r="AC450" s="1">
        <v>41914</v>
      </c>
      <c r="AD450" s="1">
        <v>41942</v>
      </c>
      <c r="AE450" s="1">
        <v>41915</v>
      </c>
      <c r="AF450">
        <v>1</v>
      </c>
      <c r="AG450">
        <v>15.8</v>
      </c>
    </row>
    <row r="451" spans="19:33" x14ac:dyDescent="0.25">
      <c r="S451" s="5">
        <v>10410</v>
      </c>
      <c r="T451" s="5">
        <v>33</v>
      </c>
      <c r="U451" s="5">
        <v>2</v>
      </c>
      <c r="V451" s="5">
        <v>49</v>
      </c>
      <c r="W451" s="5">
        <v>0</v>
      </c>
      <c r="X451" s="7">
        <v>98</v>
      </c>
      <c r="Z451">
        <v>10691</v>
      </c>
      <c r="AA451" t="s">
        <v>286</v>
      </c>
      <c r="AB451">
        <v>2</v>
      </c>
      <c r="AC451" s="1">
        <v>41915</v>
      </c>
      <c r="AD451" s="1">
        <v>41957</v>
      </c>
      <c r="AE451" s="1">
        <v>41934</v>
      </c>
      <c r="AF451">
        <v>2</v>
      </c>
      <c r="AG451">
        <v>810.05</v>
      </c>
    </row>
    <row r="452" spans="19:33" x14ac:dyDescent="0.25">
      <c r="S452" s="4">
        <v>10410</v>
      </c>
      <c r="T452" s="4">
        <v>59</v>
      </c>
      <c r="U452" s="4">
        <v>44</v>
      </c>
      <c r="V452" s="4">
        <v>16</v>
      </c>
      <c r="W452" s="4">
        <v>0</v>
      </c>
      <c r="X452" s="6">
        <v>704</v>
      </c>
      <c r="Z452">
        <v>10692</v>
      </c>
      <c r="AA452" t="s">
        <v>25</v>
      </c>
      <c r="AB452">
        <v>4</v>
      </c>
      <c r="AC452" s="1">
        <v>41915</v>
      </c>
      <c r="AD452" s="1">
        <v>41943</v>
      </c>
      <c r="AE452" s="1">
        <v>41925</v>
      </c>
      <c r="AF452">
        <v>2</v>
      </c>
      <c r="AG452">
        <v>61.02</v>
      </c>
    </row>
    <row r="453" spans="19:33" x14ac:dyDescent="0.25">
      <c r="S453" s="5">
        <v>10411</v>
      </c>
      <c r="T453" s="5">
        <v>41</v>
      </c>
      <c r="U453" s="5">
        <v>7.7</v>
      </c>
      <c r="V453" s="5">
        <v>25</v>
      </c>
      <c r="W453" s="5">
        <v>0.2</v>
      </c>
      <c r="X453" s="7">
        <v>192.3</v>
      </c>
      <c r="Z453">
        <v>10693</v>
      </c>
      <c r="AA453" t="s">
        <v>386</v>
      </c>
      <c r="AB453">
        <v>3</v>
      </c>
      <c r="AC453" s="1">
        <v>41918</v>
      </c>
      <c r="AD453" s="1">
        <v>41932</v>
      </c>
      <c r="AE453" s="1">
        <v>41922</v>
      </c>
      <c r="AF453">
        <v>3</v>
      </c>
      <c r="AG453">
        <v>139.34</v>
      </c>
    </row>
    <row r="454" spans="19:33" x14ac:dyDescent="0.25">
      <c r="S454" s="4">
        <v>10411</v>
      </c>
      <c r="T454" s="4">
        <v>44</v>
      </c>
      <c r="U454" s="4">
        <v>15.5</v>
      </c>
      <c r="V454" s="4">
        <v>40</v>
      </c>
      <c r="W454" s="4">
        <v>0.2</v>
      </c>
      <c r="X454" s="6">
        <v>619.79999999999995</v>
      </c>
      <c r="Z454">
        <v>10694</v>
      </c>
      <c r="AA454" t="s">
        <v>286</v>
      </c>
      <c r="AB454">
        <v>8</v>
      </c>
      <c r="AC454" s="1">
        <v>41918</v>
      </c>
      <c r="AD454" s="1">
        <v>41946</v>
      </c>
      <c r="AE454" s="1">
        <v>41921</v>
      </c>
      <c r="AF454">
        <v>3</v>
      </c>
      <c r="AG454">
        <v>398.36</v>
      </c>
    </row>
    <row r="455" spans="19:33" x14ac:dyDescent="0.25">
      <c r="S455" s="5">
        <v>10411</v>
      </c>
      <c r="T455" s="5">
        <v>59</v>
      </c>
      <c r="U455" s="5">
        <v>44</v>
      </c>
      <c r="V455" s="5">
        <v>9</v>
      </c>
      <c r="W455" s="5">
        <v>0.2</v>
      </c>
      <c r="X455" s="7">
        <v>395.8</v>
      </c>
      <c r="Z455">
        <v>10695</v>
      </c>
      <c r="AA455" t="s">
        <v>390</v>
      </c>
      <c r="AB455">
        <v>7</v>
      </c>
      <c r="AC455" s="1">
        <v>41919</v>
      </c>
      <c r="AD455" s="1">
        <v>41961</v>
      </c>
      <c r="AE455" s="1">
        <v>41926</v>
      </c>
      <c r="AF455">
        <v>1</v>
      </c>
      <c r="AG455">
        <v>16.72</v>
      </c>
    </row>
    <row r="456" spans="19:33" x14ac:dyDescent="0.25">
      <c r="S456" s="4">
        <v>10412</v>
      </c>
      <c r="T456" s="4">
        <v>14</v>
      </c>
      <c r="U456" s="4">
        <v>18.600000000000001</v>
      </c>
      <c r="V456" s="4">
        <v>20</v>
      </c>
      <c r="W456" s="4">
        <v>0.1</v>
      </c>
      <c r="X456" s="6">
        <v>371.9</v>
      </c>
      <c r="Z456">
        <v>10696</v>
      </c>
      <c r="AA456" t="s">
        <v>386</v>
      </c>
      <c r="AB456">
        <v>8</v>
      </c>
      <c r="AC456" s="1">
        <v>41920</v>
      </c>
      <c r="AD456" s="1">
        <v>41962</v>
      </c>
      <c r="AE456" s="1">
        <v>41926</v>
      </c>
      <c r="AF456">
        <v>3</v>
      </c>
      <c r="AG456">
        <v>102.55</v>
      </c>
    </row>
    <row r="457" spans="19:33" x14ac:dyDescent="0.25">
      <c r="S457" s="5">
        <v>10413</v>
      </c>
      <c r="T457" s="5">
        <v>1</v>
      </c>
      <c r="U457" s="5">
        <v>14.4</v>
      </c>
      <c r="V457" s="5">
        <v>24</v>
      </c>
      <c r="W457" s="5">
        <v>0</v>
      </c>
      <c r="X457" s="7">
        <v>345.6</v>
      </c>
      <c r="Z457">
        <v>10697</v>
      </c>
      <c r="AA457" t="s">
        <v>227</v>
      </c>
      <c r="AB457">
        <v>3</v>
      </c>
      <c r="AC457" s="1">
        <v>41920</v>
      </c>
      <c r="AD457" s="1">
        <v>41948</v>
      </c>
      <c r="AE457" s="1">
        <v>41926</v>
      </c>
      <c r="AF457">
        <v>1</v>
      </c>
      <c r="AG457">
        <v>45.52</v>
      </c>
    </row>
    <row r="458" spans="19:33" x14ac:dyDescent="0.25">
      <c r="S458" s="4">
        <v>10413</v>
      </c>
      <c r="T458" s="4">
        <v>62</v>
      </c>
      <c r="U458" s="4">
        <v>39.4</v>
      </c>
      <c r="V458" s="4">
        <v>40</v>
      </c>
      <c r="W458" s="4">
        <v>0</v>
      </c>
      <c r="X458" s="6">
        <v>1576</v>
      </c>
      <c r="Z458">
        <v>10698</v>
      </c>
      <c r="AA458" t="s">
        <v>113</v>
      </c>
      <c r="AB458">
        <v>4</v>
      </c>
      <c r="AC458" s="1">
        <v>41921</v>
      </c>
      <c r="AD458" s="1">
        <v>41949</v>
      </c>
      <c r="AE458" s="1">
        <v>41929</v>
      </c>
      <c r="AF458">
        <v>1</v>
      </c>
      <c r="AG458">
        <v>272.47000000000003</v>
      </c>
    </row>
    <row r="459" spans="19:33" x14ac:dyDescent="0.25">
      <c r="S459" s="5">
        <v>10413</v>
      </c>
      <c r="T459" s="5">
        <v>76</v>
      </c>
      <c r="U459" s="5">
        <v>14.4</v>
      </c>
      <c r="V459" s="5">
        <v>14</v>
      </c>
      <c r="W459" s="5">
        <v>0</v>
      </c>
      <c r="X459" s="7">
        <v>201.6</v>
      </c>
      <c r="Z459">
        <v>10699</v>
      </c>
      <c r="AA459" t="s">
        <v>248</v>
      </c>
      <c r="AB459">
        <v>3</v>
      </c>
      <c r="AC459" s="1">
        <v>41921</v>
      </c>
      <c r="AD459" s="1">
        <v>41949</v>
      </c>
      <c r="AE459" s="1">
        <v>41925</v>
      </c>
      <c r="AF459">
        <v>3</v>
      </c>
      <c r="AG459">
        <v>0.57999999999999996</v>
      </c>
    </row>
    <row r="460" spans="19:33" x14ac:dyDescent="0.25">
      <c r="S460" s="4">
        <v>10414</v>
      </c>
      <c r="T460" s="4">
        <v>19</v>
      </c>
      <c r="U460" s="4">
        <v>7.3</v>
      </c>
      <c r="V460" s="4">
        <v>18</v>
      </c>
      <c r="W460" s="4">
        <v>0.05</v>
      </c>
      <c r="X460" s="6">
        <v>131.35</v>
      </c>
      <c r="Z460">
        <v>10700</v>
      </c>
      <c r="AA460" t="s">
        <v>317</v>
      </c>
      <c r="AB460">
        <v>3</v>
      </c>
      <c r="AC460" s="1">
        <v>41922</v>
      </c>
      <c r="AD460" s="1">
        <v>41950</v>
      </c>
      <c r="AE460" s="1">
        <v>41928</v>
      </c>
      <c r="AF460">
        <v>1</v>
      </c>
      <c r="AG460">
        <v>65.099999999999994</v>
      </c>
    </row>
    <row r="461" spans="19:33" x14ac:dyDescent="0.25">
      <c r="S461" s="5">
        <v>10414</v>
      </c>
      <c r="T461" s="5">
        <v>33</v>
      </c>
      <c r="U461" s="5">
        <v>2</v>
      </c>
      <c r="V461" s="5">
        <v>50</v>
      </c>
      <c r="W461" s="5">
        <v>0</v>
      </c>
      <c r="X461" s="7">
        <v>100</v>
      </c>
      <c r="Z461">
        <v>10701</v>
      </c>
      <c r="AA461" t="s">
        <v>186</v>
      </c>
      <c r="AB461">
        <v>6</v>
      </c>
      <c r="AC461" s="1">
        <v>41925</v>
      </c>
      <c r="AD461" s="1">
        <v>41939</v>
      </c>
      <c r="AE461" s="1">
        <v>41927</v>
      </c>
      <c r="AF461">
        <v>3</v>
      </c>
      <c r="AG461">
        <v>220.31</v>
      </c>
    </row>
    <row r="462" spans="19:33" x14ac:dyDescent="0.25">
      <c r="S462" s="4">
        <v>10415</v>
      </c>
      <c r="T462" s="4">
        <v>17</v>
      </c>
      <c r="U462" s="4">
        <v>31.2</v>
      </c>
      <c r="V462" s="4">
        <v>2</v>
      </c>
      <c r="W462" s="4">
        <v>0</v>
      </c>
      <c r="X462" s="6">
        <v>62.4</v>
      </c>
      <c r="Z462">
        <v>10702</v>
      </c>
      <c r="AA462" t="s">
        <v>25</v>
      </c>
      <c r="AB462">
        <v>4</v>
      </c>
      <c r="AC462" s="1">
        <v>41925</v>
      </c>
      <c r="AD462" s="1">
        <v>41967</v>
      </c>
      <c r="AE462" s="1">
        <v>41933</v>
      </c>
      <c r="AF462">
        <v>1</v>
      </c>
      <c r="AG462">
        <v>23.94</v>
      </c>
    </row>
    <row r="463" spans="19:33" x14ac:dyDescent="0.25">
      <c r="S463" s="5">
        <v>10415</v>
      </c>
      <c r="T463" s="5">
        <v>33</v>
      </c>
      <c r="U463" s="5">
        <v>2</v>
      </c>
      <c r="V463" s="5">
        <v>20</v>
      </c>
      <c r="W463" s="5">
        <v>0</v>
      </c>
      <c r="X463" s="7">
        <v>40</v>
      </c>
      <c r="Z463">
        <v>10703</v>
      </c>
      <c r="AA463" t="s">
        <v>131</v>
      </c>
      <c r="AB463">
        <v>6</v>
      </c>
      <c r="AC463" s="1">
        <v>41926</v>
      </c>
      <c r="AD463" s="1">
        <v>41954</v>
      </c>
      <c r="AE463" s="1">
        <v>41932</v>
      </c>
      <c r="AF463">
        <v>2</v>
      </c>
      <c r="AG463">
        <v>152.30000000000001</v>
      </c>
    </row>
    <row r="464" spans="19:33" x14ac:dyDescent="0.25">
      <c r="S464" s="4">
        <v>10416</v>
      </c>
      <c r="T464" s="4">
        <v>19</v>
      </c>
      <c r="U464" s="4">
        <v>7.3</v>
      </c>
      <c r="V464" s="4">
        <v>20</v>
      </c>
      <c r="W464" s="4">
        <v>0</v>
      </c>
      <c r="X464" s="6">
        <v>146</v>
      </c>
      <c r="Z464">
        <v>10704</v>
      </c>
      <c r="AA464" t="s">
        <v>283</v>
      </c>
      <c r="AB464">
        <v>6</v>
      </c>
      <c r="AC464" s="1">
        <v>41926</v>
      </c>
      <c r="AD464" s="1">
        <v>41954</v>
      </c>
      <c r="AE464" s="1">
        <v>41950</v>
      </c>
      <c r="AF464">
        <v>1</v>
      </c>
      <c r="AG464">
        <v>4.78</v>
      </c>
    </row>
    <row r="465" spans="19:33" x14ac:dyDescent="0.25">
      <c r="S465" s="5">
        <v>10416</v>
      </c>
      <c r="T465" s="5">
        <v>53</v>
      </c>
      <c r="U465" s="5">
        <v>26.2</v>
      </c>
      <c r="V465" s="5">
        <v>10</v>
      </c>
      <c r="W465" s="5">
        <v>0</v>
      </c>
      <c r="X465" s="7">
        <v>262</v>
      </c>
      <c r="Z465">
        <v>10705</v>
      </c>
      <c r="AA465" t="s">
        <v>178</v>
      </c>
      <c r="AB465">
        <v>9</v>
      </c>
      <c r="AC465" s="1">
        <v>41927</v>
      </c>
      <c r="AD465" s="1">
        <v>41955</v>
      </c>
      <c r="AE465" s="1">
        <v>41961</v>
      </c>
      <c r="AF465">
        <v>2</v>
      </c>
      <c r="AG465">
        <v>3.52</v>
      </c>
    </row>
    <row r="466" spans="19:33" x14ac:dyDescent="0.25">
      <c r="S466" s="4">
        <v>10416</v>
      </c>
      <c r="T466" s="4">
        <v>57</v>
      </c>
      <c r="U466" s="4">
        <v>15.6</v>
      </c>
      <c r="V466" s="4">
        <v>20</v>
      </c>
      <c r="W466" s="4">
        <v>0</v>
      </c>
      <c r="X466" s="6">
        <v>312</v>
      </c>
      <c r="Z466">
        <v>10706</v>
      </c>
      <c r="AA466" t="s">
        <v>258</v>
      </c>
      <c r="AB466">
        <v>8</v>
      </c>
      <c r="AC466" s="1">
        <v>41928</v>
      </c>
      <c r="AD466" s="1">
        <v>41956</v>
      </c>
      <c r="AE466" s="1">
        <v>41933</v>
      </c>
      <c r="AF466">
        <v>3</v>
      </c>
      <c r="AG466">
        <v>135.63</v>
      </c>
    </row>
    <row r="467" spans="19:33" x14ac:dyDescent="0.25">
      <c r="S467" s="5">
        <v>10417</v>
      </c>
      <c r="T467" s="5">
        <v>38</v>
      </c>
      <c r="U467" s="5">
        <v>210.8</v>
      </c>
      <c r="V467" s="5">
        <v>50</v>
      </c>
      <c r="W467" s="5">
        <v>0</v>
      </c>
      <c r="X467" s="7">
        <v>10540</v>
      </c>
      <c r="Z467">
        <v>10707</v>
      </c>
      <c r="AA467" t="s">
        <v>40</v>
      </c>
      <c r="AB467">
        <v>4</v>
      </c>
      <c r="AC467" s="1">
        <v>41928</v>
      </c>
      <c r="AD467" s="1">
        <v>41942</v>
      </c>
      <c r="AE467" s="1">
        <v>41935</v>
      </c>
      <c r="AF467">
        <v>3</v>
      </c>
      <c r="AG467">
        <v>21.74</v>
      </c>
    </row>
    <row r="468" spans="19:33" x14ac:dyDescent="0.25">
      <c r="S468" s="4">
        <v>10417</v>
      </c>
      <c r="T468" s="4">
        <v>46</v>
      </c>
      <c r="U468" s="4">
        <v>9.6</v>
      </c>
      <c r="V468" s="4">
        <v>2</v>
      </c>
      <c r="W468" s="4">
        <v>0.25</v>
      </c>
      <c r="X468" s="6">
        <v>18.95</v>
      </c>
      <c r="Z468">
        <v>10708</v>
      </c>
      <c r="AA468" t="s">
        <v>340</v>
      </c>
      <c r="AB468">
        <v>6</v>
      </c>
      <c r="AC468" s="1">
        <v>41929</v>
      </c>
      <c r="AD468" s="1">
        <v>41971</v>
      </c>
      <c r="AE468" s="1">
        <v>41948</v>
      </c>
      <c r="AF468">
        <v>2</v>
      </c>
      <c r="AG468">
        <v>2.96</v>
      </c>
    </row>
    <row r="469" spans="19:33" x14ac:dyDescent="0.25">
      <c r="S469" s="5">
        <v>10417</v>
      </c>
      <c r="T469" s="5">
        <v>68</v>
      </c>
      <c r="U469" s="5">
        <v>10</v>
      </c>
      <c r="V469" s="5">
        <v>36</v>
      </c>
      <c r="W469" s="5">
        <v>0.25</v>
      </c>
      <c r="X469" s="7">
        <v>359.75</v>
      </c>
      <c r="Z469">
        <v>10709</v>
      </c>
      <c r="AA469" t="s">
        <v>160</v>
      </c>
      <c r="AB469">
        <v>1</v>
      </c>
      <c r="AC469" s="1">
        <v>41929</v>
      </c>
      <c r="AD469" s="1">
        <v>41957</v>
      </c>
      <c r="AE469" s="1">
        <v>41963</v>
      </c>
      <c r="AF469">
        <v>3</v>
      </c>
      <c r="AG469">
        <v>210.8</v>
      </c>
    </row>
    <row r="470" spans="19:33" x14ac:dyDescent="0.25">
      <c r="S470" s="4">
        <v>10417</v>
      </c>
      <c r="T470" s="4">
        <v>77</v>
      </c>
      <c r="U470" s="4">
        <v>10.4</v>
      </c>
      <c r="V470" s="4">
        <v>35</v>
      </c>
      <c r="W470" s="4">
        <v>0</v>
      </c>
      <c r="X470" s="6">
        <v>364</v>
      </c>
      <c r="Z470">
        <v>10710</v>
      </c>
      <c r="AA470" t="s">
        <v>142</v>
      </c>
      <c r="AB470">
        <v>1</v>
      </c>
      <c r="AC470" s="1">
        <v>41932</v>
      </c>
      <c r="AD470" s="1">
        <v>41960</v>
      </c>
      <c r="AE470" s="1">
        <v>41935</v>
      </c>
      <c r="AF470">
        <v>1</v>
      </c>
      <c r="AG470">
        <v>4.9800000000000004</v>
      </c>
    </row>
    <row r="471" spans="19:33" x14ac:dyDescent="0.25">
      <c r="S471" s="5">
        <v>10418</v>
      </c>
      <c r="T471" s="5">
        <v>2</v>
      </c>
      <c r="U471" s="5">
        <v>15.2</v>
      </c>
      <c r="V471" s="5">
        <v>60</v>
      </c>
      <c r="W471" s="5">
        <v>0</v>
      </c>
      <c r="X471" s="7">
        <v>912</v>
      </c>
      <c r="Z471">
        <v>10711</v>
      </c>
      <c r="AA471" t="s">
        <v>317</v>
      </c>
      <c r="AB471">
        <v>5</v>
      </c>
      <c r="AC471" s="1">
        <v>41933</v>
      </c>
      <c r="AD471" s="1">
        <v>41975</v>
      </c>
      <c r="AE471" s="1">
        <v>41941</v>
      </c>
      <c r="AF471">
        <v>2</v>
      </c>
      <c r="AG471">
        <v>52.41</v>
      </c>
    </row>
    <row r="472" spans="19:33" x14ac:dyDescent="0.25">
      <c r="S472" s="4">
        <v>10418</v>
      </c>
      <c r="T472" s="4">
        <v>47</v>
      </c>
      <c r="U472" s="4">
        <v>7.6</v>
      </c>
      <c r="V472" s="4">
        <v>55</v>
      </c>
      <c r="W472" s="4">
        <v>0</v>
      </c>
      <c r="X472" s="6">
        <v>418</v>
      </c>
      <c r="Z472">
        <v>10712</v>
      </c>
      <c r="AA472" t="s">
        <v>186</v>
      </c>
      <c r="AB472">
        <v>3</v>
      </c>
      <c r="AC472" s="1">
        <v>41933</v>
      </c>
      <c r="AD472" s="1">
        <v>41961</v>
      </c>
      <c r="AE472" s="1">
        <v>41943</v>
      </c>
      <c r="AF472">
        <v>1</v>
      </c>
      <c r="AG472">
        <v>89.93</v>
      </c>
    </row>
    <row r="473" spans="19:33" x14ac:dyDescent="0.25">
      <c r="S473" s="5">
        <v>10418</v>
      </c>
      <c r="T473" s="5">
        <v>61</v>
      </c>
      <c r="U473" s="5">
        <v>22.8</v>
      </c>
      <c r="V473" s="5">
        <v>16</v>
      </c>
      <c r="W473" s="5">
        <v>0</v>
      </c>
      <c r="X473" s="7">
        <v>364.8</v>
      </c>
      <c r="Z473">
        <v>10713</v>
      </c>
      <c r="AA473" t="s">
        <v>317</v>
      </c>
      <c r="AB473">
        <v>1</v>
      </c>
      <c r="AC473" s="1">
        <v>41934</v>
      </c>
      <c r="AD473" s="1">
        <v>41962</v>
      </c>
      <c r="AE473" s="1">
        <v>41936</v>
      </c>
      <c r="AF473">
        <v>1</v>
      </c>
      <c r="AG473">
        <v>167.05</v>
      </c>
    </row>
    <row r="474" spans="19:33" x14ac:dyDescent="0.25">
      <c r="S474" s="4">
        <v>10418</v>
      </c>
      <c r="T474" s="4">
        <v>74</v>
      </c>
      <c r="U474" s="4">
        <v>8</v>
      </c>
      <c r="V474" s="4">
        <v>15</v>
      </c>
      <c r="W474" s="4">
        <v>0</v>
      </c>
      <c r="X474" s="6">
        <v>120</v>
      </c>
      <c r="Z474">
        <v>10714</v>
      </c>
      <c r="AA474" t="s">
        <v>317</v>
      </c>
      <c r="AB474">
        <v>5</v>
      </c>
      <c r="AC474" s="1">
        <v>41934</v>
      </c>
      <c r="AD474" s="1">
        <v>41962</v>
      </c>
      <c r="AE474" s="1">
        <v>41939</v>
      </c>
      <c r="AF474">
        <v>3</v>
      </c>
      <c r="AG474">
        <v>24.49</v>
      </c>
    </row>
    <row r="475" spans="19:33" x14ac:dyDescent="0.25">
      <c r="S475" s="5">
        <v>10419</v>
      </c>
      <c r="T475" s="5">
        <v>60</v>
      </c>
      <c r="U475" s="5">
        <v>27.2</v>
      </c>
      <c r="V475" s="5">
        <v>60</v>
      </c>
      <c r="W475" s="5">
        <v>0.05</v>
      </c>
      <c r="X475" s="7">
        <v>1631.95</v>
      </c>
      <c r="Z475">
        <v>10715</v>
      </c>
      <c r="AA475" t="s">
        <v>66</v>
      </c>
      <c r="AB475">
        <v>3</v>
      </c>
      <c r="AC475" s="1">
        <v>41935</v>
      </c>
      <c r="AD475" s="1">
        <v>41949</v>
      </c>
      <c r="AE475" s="1">
        <v>41941</v>
      </c>
      <c r="AF475">
        <v>1</v>
      </c>
      <c r="AG475">
        <v>63.2</v>
      </c>
    </row>
    <row r="476" spans="19:33" x14ac:dyDescent="0.25">
      <c r="S476" s="4">
        <v>10419</v>
      </c>
      <c r="T476" s="4">
        <v>69</v>
      </c>
      <c r="U476" s="4">
        <v>28.8</v>
      </c>
      <c r="V476" s="4">
        <v>20</v>
      </c>
      <c r="W476" s="4">
        <v>0.05</v>
      </c>
      <c r="X476" s="6">
        <v>575.95000000000005</v>
      </c>
      <c r="Z476">
        <v>10716</v>
      </c>
      <c r="AA476" t="s">
        <v>290</v>
      </c>
      <c r="AB476">
        <v>4</v>
      </c>
      <c r="AC476" s="1">
        <v>41936</v>
      </c>
      <c r="AD476" s="1">
        <v>41964</v>
      </c>
      <c r="AE476" s="1">
        <v>41939</v>
      </c>
      <c r="AF476">
        <v>2</v>
      </c>
      <c r="AG476">
        <v>22.57</v>
      </c>
    </row>
    <row r="477" spans="19:33" x14ac:dyDescent="0.25">
      <c r="S477" s="5">
        <v>10420</v>
      </c>
      <c r="T477" s="5">
        <v>9</v>
      </c>
      <c r="U477" s="5">
        <v>77.599999999999994</v>
      </c>
      <c r="V477" s="5">
        <v>20</v>
      </c>
      <c r="W477" s="5">
        <v>0.1</v>
      </c>
      <c r="X477" s="7">
        <v>1551.9</v>
      </c>
      <c r="Z477">
        <v>10717</v>
      </c>
      <c r="AA477" t="s">
        <v>135</v>
      </c>
      <c r="AB477">
        <v>1</v>
      </c>
      <c r="AC477" s="1">
        <v>41936</v>
      </c>
      <c r="AD477" s="1">
        <v>41964</v>
      </c>
      <c r="AE477" s="1">
        <v>41941</v>
      </c>
      <c r="AF477">
        <v>2</v>
      </c>
      <c r="AG477">
        <v>59.25</v>
      </c>
    </row>
    <row r="478" spans="19:33" x14ac:dyDescent="0.25">
      <c r="S478" s="4">
        <v>10420</v>
      </c>
      <c r="T478" s="4">
        <v>13</v>
      </c>
      <c r="U478" s="4">
        <v>4.8</v>
      </c>
      <c r="V478" s="4">
        <v>2</v>
      </c>
      <c r="W478" s="4">
        <v>0.1</v>
      </c>
      <c r="X478" s="6">
        <v>9.5</v>
      </c>
      <c r="Z478">
        <v>10718</v>
      </c>
      <c r="AA478" t="s">
        <v>195</v>
      </c>
      <c r="AB478">
        <v>1</v>
      </c>
      <c r="AC478" s="1">
        <v>41939</v>
      </c>
      <c r="AD478" s="1">
        <v>41967</v>
      </c>
      <c r="AE478" s="1">
        <v>41941</v>
      </c>
      <c r="AF478">
        <v>3</v>
      </c>
      <c r="AG478">
        <v>170.88</v>
      </c>
    </row>
    <row r="479" spans="19:33" x14ac:dyDescent="0.25">
      <c r="S479" s="5">
        <v>10420</v>
      </c>
      <c r="T479" s="5">
        <v>70</v>
      </c>
      <c r="U479" s="5">
        <v>12</v>
      </c>
      <c r="V479" s="5">
        <v>8</v>
      </c>
      <c r="W479" s="5">
        <v>0.1</v>
      </c>
      <c r="X479" s="7">
        <v>95.9</v>
      </c>
      <c r="Z479">
        <v>10719</v>
      </c>
      <c r="AA479" t="s">
        <v>219</v>
      </c>
      <c r="AB479">
        <v>8</v>
      </c>
      <c r="AC479" s="1">
        <v>41939</v>
      </c>
      <c r="AD479" s="1">
        <v>41967</v>
      </c>
      <c r="AE479" s="1">
        <v>41948</v>
      </c>
      <c r="AF479">
        <v>2</v>
      </c>
      <c r="AG479">
        <v>51.44</v>
      </c>
    </row>
    <row r="480" spans="19:33" x14ac:dyDescent="0.25">
      <c r="S480" s="4">
        <v>10420</v>
      </c>
      <c r="T480" s="4">
        <v>73</v>
      </c>
      <c r="U480" s="4">
        <v>12</v>
      </c>
      <c r="V480" s="4">
        <v>20</v>
      </c>
      <c r="W480" s="4">
        <v>0.1</v>
      </c>
      <c r="X480" s="6">
        <v>239.9</v>
      </c>
      <c r="Z480">
        <v>10720</v>
      </c>
      <c r="AA480" t="s">
        <v>280</v>
      </c>
      <c r="AB480">
        <v>8</v>
      </c>
      <c r="AC480" s="1">
        <v>41940</v>
      </c>
      <c r="AD480" s="1">
        <v>41954</v>
      </c>
      <c r="AE480" s="1">
        <v>41948</v>
      </c>
      <c r="AF480">
        <v>2</v>
      </c>
      <c r="AG480">
        <v>9.5299999999999994</v>
      </c>
    </row>
    <row r="481" spans="19:33" x14ac:dyDescent="0.25">
      <c r="S481" s="5">
        <v>10421</v>
      </c>
      <c r="T481" s="5">
        <v>19</v>
      </c>
      <c r="U481" s="5">
        <v>7.3</v>
      </c>
      <c r="V481" s="5">
        <v>4</v>
      </c>
      <c r="W481" s="5">
        <v>0.15</v>
      </c>
      <c r="X481" s="7">
        <v>29.05</v>
      </c>
      <c r="Z481">
        <v>10721</v>
      </c>
      <c r="AA481" t="s">
        <v>286</v>
      </c>
      <c r="AB481">
        <v>5</v>
      </c>
      <c r="AC481" s="1">
        <v>41941</v>
      </c>
      <c r="AD481" s="1">
        <v>41969</v>
      </c>
      <c r="AE481" s="1">
        <v>41943</v>
      </c>
      <c r="AF481">
        <v>3</v>
      </c>
      <c r="AG481">
        <v>48.92</v>
      </c>
    </row>
    <row r="482" spans="19:33" x14ac:dyDescent="0.25">
      <c r="S482" s="4">
        <v>10421</v>
      </c>
      <c r="T482" s="4">
        <v>26</v>
      </c>
      <c r="U482" s="4">
        <v>24.9</v>
      </c>
      <c r="V482" s="4">
        <v>30</v>
      </c>
      <c r="W482" s="4">
        <v>0</v>
      </c>
      <c r="X482" s="6">
        <v>747</v>
      </c>
      <c r="Z482">
        <v>10722</v>
      </c>
      <c r="AA482" t="s">
        <v>317</v>
      </c>
      <c r="AB482">
        <v>8</v>
      </c>
      <c r="AC482" s="1">
        <v>41941</v>
      </c>
      <c r="AD482" s="1">
        <v>41983</v>
      </c>
      <c r="AE482" s="1">
        <v>41947</v>
      </c>
      <c r="AF482">
        <v>1</v>
      </c>
      <c r="AG482">
        <v>74.58</v>
      </c>
    </row>
    <row r="483" spans="19:33" x14ac:dyDescent="0.25">
      <c r="S483" s="5">
        <v>10421</v>
      </c>
      <c r="T483" s="5">
        <v>53</v>
      </c>
      <c r="U483" s="5">
        <v>26.2</v>
      </c>
      <c r="V483" s="5">
        <v>15</v>
      </c>
      <c r="W483" s="5">
        <v>0.15</v>
      </c>
      <c r="X483" s="7">
        <v>392.85</v>
      </c>
      <c r="Z483">
        <v>10723</v>
      </c>
      <c r="AA483" t="s">
        <v>386</v>
      </c>
      <c r="AB483">
        <v>3</v>
      </c>
      <c r="AC483" s="1">
        <v>41942</v>
      </c>
      <c r="AD483" s="1">
        <v>41970</v>
      </c>
      <c r="AE483" s="1">
        <v>41968</v>
      </c>
      <c r="AF483">
        <v>1</v>
      </c>
      <c r="AG483">
        <v>21.72</v>
      </c>
    </row>
    <row r="484" spans="19:33" x14ac:dyDescent="0.25">
      <c r="S484" s="4">
        <v>10421</v>
      </c>
      <c r="T484" s="4">
        <v>77</v>
      </c>
      <c r="U484" s="4">
        <v>10.4</v>
      </c>
      <c r="V484" s="4">
        <v>10</v>
      </c>
      <c r="W484" s="4">
        <v>0.15</v>
      </c>
      <c r="X484" s="6">
        <v>103.85</v>
      </c>
      <c r="Z484">
        <v>10724</v>
      </c>
      <c r="AA484" t="s">
        <v>244</v>
      </c>
      <c r="AB484">
        <v>8</v>
      </c>
      <c r="AC484" s="1">
        <v>41942</v>
      </c>
      <c r="AD484" s="1">
        <v>41984</v>
      </c>
      <c r="AE484" s="1">
        <v>41948</v>
      </c>
      <c r="AF484">
        <v>2</v>
      </c>
      <c r="AG484">
        <v>57.75</v>
      </c>
    </row>
    <row r="485" spans="19:33" x14ac:dyDescent="0.25">
      <c r="S485" s="5">
        <v>10422</v>
      </c>
      <c r="T485" s="5">
        <v>26</v>
      </c>
      <c r="U485" s="5">
        <v>24.9</v>
      </c>
      <c r="V485" s="5">
        <v>2</v>
      </c>
      <c r="W485" s="5">
        <v>0</v>
      </c>
      <c r="X485" s="7">
        <v>49.8</v>
      </c>
      <c r="Z485">
        <v>10725</v>
      </c>
      <c r="AA485" t="s">
        <v>119</v>
      </c>
      <c r="AB485">
        <v>4</v>
      </c>
      <c r="AC485" s="1">
        <v>41943</v>
      </c>
      <c r="AD485" s="1">
        <v>41971</v>
      </c>
      <c r="AE485" s="1">
        <v>41948</v>
      </c>
      <c r="AF485">
        <v>3</v>
      </c>
      <c r="AG485">
        <v>10.83</v>
      </c>
    </row>
    <row r="486" spans="19:33" x14ac:dyDescent="0.25">
      <c r="S486" s="4">
        <v>10423</v>
      </c>
      <c r="T486" s="4">
        <v>31</v>
      </c>
      <c r="U486" s="4">
        <v>10</v>
      </c>
      <c r="V486" s="4">
        <v>14</v>
      </c>
      <c r="W486" s="4">
        <v>0</v>
      </c>
      <c r="X486" s="6">
        <v>140</v>
      </c>
      <c r="Z486">
        <v>10726</v>
      </c>
      <c r="AA486" t="s">
        <v>110</v>
      </c>
      <c r="AB486">
        <v>4</v>
      </c>
      <c r="AC486" s="1">
        <v>41946</v>
      </c>
      <c r="AD486" s="1">
        <v>41960</v>
      </c>
      <c r="AE486" s="1">
        <v>41978</v>
      </c>
      <c r="AF486">
        <v>1</v>
      </c>
      <c r="AG486">
        <v>16.559999999999999</v>
      </c>
    </row>
    <row r="487" spans="19:33" x14ac:dyDescent="0.25">
      <c r="S487" s="5">
        <v>10423</v>
      </c>
      <c r="T487" s="5">
        <v>59</v>
      </c>
      <c r="U487" s="5">
        <v>44</v>
      </c>
      <c r="V487" s="5">
        <v>20</v>
      </c>
      <c r="W487" s="5">
        <v>0</v>
      </c>
      <c r="X487" s="7">
        <v>880</v>
      </c>
      <c r="Z487">
        <v>10727</v>
      </c>
      <c r="AA487" t="s">
        <v>298</v>
      </c>
      <c r="AB487">
        <v>2</v>
      </c>
      <c r="AC487" s="1">
        <v>41946</v>
      </c>
      <c r="AD487" s="1">
        <v>41974</v>
      </c>
      <c r="AE487" s="1">
        <v>41978</v>
      </c>
      <c r="AF487">
        <v>1</v>
      </c>
      <c r="AG487">
        <v>89.9</v>
      </c>
    </row>
    <row r="488" spans="19:33" x14ac:dyDescent="0.25">
      <c r="S488" s="4">
        <v>10424</v>
      </c>
      <c r="T488" s="4">
        <v>35</v>
      </c>
      <c r="U488" s="4">
        <v>14.4</v>
      </c>
      <c r="V488" s="4">
        <v>60</v>
      </c>
      <c r="W488" s="4">
        <v>0.2</v>
      </c>
      <c r="X488" s="6">
        <v>863.8</v>
      </c>
      <c r="Z488">
        <v>10728</v>
      </c>
      <c r="AA488" t="s">
        <v>283</v>
      </c>
      <c r="AB488">
        <v>4</v>
      </c>
      <c r="AC488" s="1">
        <v>41947</v>
      </c>
      <c r="AD488" s="1">
        <v>41975</v>
      </c>
      <c r="AE488" s="1">
        <v>41954</v>
      </c>
      <c r="AF488">
        <v>2</v>
      </c>
      <c r="AG488">
        <v>58.33</v>
      </c>
    </row>
    <row r="489" spans="19:33" x14ac:dyDescent="0.25">
      <c r="S489" s="5">
        <v>10424</v>
      </c>
      <c r="T489" s="5">
        <v>38</v>
      </c>
      <c r="U489" s="5">
        <v>210.8</v>
      </c>
      <c r="V489" s="5">
        <v>49</v>
      </c>
      <c r="W489" s="5">
        <v>0.2</v>
      </c>
      <c r="X489" s="7">
        <v>10329</v>
      </c>
      <c r="Z489">
        <v>10729</v>
      </c>
      <c r="AA489" t="s">
        <v>227</v>
      </c>
      <c r="AB489">
        <v>8</v>
      </c>
      <c r="AC489" s="1">
        <v>41947</v>
      </c>
      <c r="AD489" s="1">
        <v>41989</v>
      </c>
      <c r="AE489" s="1">
        <v>41957</v>
      </c>
      <c r="AF489">
        <v>3</v>
      </c>
      <c r="AG489">
        <v>141.06</v>
      </c>
    </row>
    <row r="490" spans="19:33" x14ac:dyDescent="0.25">
      <c r="S490" s="4">
        <v>10424</v>
      </c>
      <c r="T490" s="4">
        <v>68</v>
      </c>
      <c r="U490" s="4">
        <v>10</v>
      </c>
      <c r="V490" s="4">
        <v>30</v>
      </c>
      <c r="W490" s="4">
        <v>0.2</v>
      </c>
      <c r="X490" s="6">
        <v>299.8</v>
      </c>
      <c r="Z490">
        <v>10730</v>
      </c>
      <c r="AA490" t="s">
        <v>66</v>
      </c>
      <c r="AB490">
        <v>5</v>
      </c>
      <c r="AC490" s="1">
        <v>41948</v>
      </c>
      <c r="AD490" s="1">
        <v>41976</v>
      </c>
      <c r="AE490" s="1">
        <v>41957</v>
      </c>
      <c r="AF490">
        <v>1</v>
      </c>
      <c r="AG490">
        <v>20.12</v>
      </c>
    </row>
    <row r="491" spans="19:33" x14ac:dyDescent="0.25">
      <c r="S491" s="5">
        <v>10425</v>
      </c>
      <c r="T491" s="5">
        <v>55</v>
      </c>
      <c r="U491" s="5">
        <v>19.2</v>
      </c>
      <c r="V491" s="5">
        <v>10</v>
      </c>
      <c r="W491" s="5">
        <v>0.25</v>
      </c>
      <c r="X491" s="7">
        <v>191.75</v>
      </c>
      <c r="Z491">
        <v>10731</v>
      </c>
      <c r="AA491" t="s">
        <v>88</v>
      </c>
      <c r="AB491">
        <v>7</v>
      </c>
      <c r="AC491" s="1">
        <v>41949</v>
      </c>
      <c r="AD491" s="1">
        <v>41977</v>
      </c>
      <c r="AE491" s="1">
        <v>41957</v>
      </c>
      <c r="AF491">
        <v>1</v>
      </c>
      <c r="AG491">
        <v>96.65</v>
      </c>
    </row>
    <row r="492" spans="19:33" x14ac:dyDescent="0.25">
      <c r="S492" s="4">
        <v>10425</v>
      </c>
      <c r="T492" s="4">
        <v>76</v>
      </c>
      <c r="U492" s="4">
        <v>14.4</v>
      </c>
      <c r="V492" s="4">
        <v>20</v>
      </c>
      <c r="W492" s="4">
        <v>0.25</v>
      </c>
      <c r="X492" s="6">
        <v>287.75</v>
      </c>
      <c r="Z492">
        <v>10732</v>
      </c>
      <c r="AA492" t="s">
        <v>66</v>
      </c>
      <c r="AB492">
        <v>3</v>
      </c>
      <c r="AC492" s="1">
        <v>41949</v>
      </c>
      <c r="AD492" s="1">
        <v>41977</v>
      </c>
      <c r="AE492" s="1">
        <v>41950</v>
      </c>
      <c r="AF492">
        <v>1</v>
      </c>
      <c r="AG492">
        <v>16.97</v>
      </c>
    </row>
    <row r="493" spans="19:33" x14ac:dyDescent="0.25">
      <c r="S493" s="5">
        <v>10426</v>
      </c>
      <c r="T493" s="5">
        <v>56</v>
      </c>
      <c r="U493" s="5">
        <v>30.4</v>
      </c>
      <c r="V493" s="5">
        <v>5</v>
      </c>
      <c r="W493" s="5">
        <v>0</v>
      </c>
      <c r="X493" s="7">
        <v>152</v>
      </c>
      <c r="Z493">
        <v>10733</v>
      </c>
      <c r="AA493" t="s">
        <v>45</v>
      </c>
      <c r="AB493">
        <v>1</v>
      </c>
      <c r="AC493" s="1">
        <v>41950</v>
      </c>
      <c r="AD493" s="1">
        <v>41978</v>
      </c>
      <c r="AE493" s="1">
        <v>41953</v>
      </c>
      <c r="AF493">
        <v>3</v>
      </c>
      <c r="AG493">
        <v>110.11</v>
      </c>
    </row>
    <row r="494" spans="19:33" x14ac:dyDescent="0.25">
      <c r="S494" s="4">
        <v>10426</v>
      </c>
      <c r="T494" s="4">
        <v>64</v>
      </c>
      <c r="U494" s="4">
        <v>26.6</v>
      </c>
      <c r="V494" s="4">
        <v>7</v>
      </c>
      <c r="W494" s="4">
        <v>0</v>
      </c>
      <c r="X494" s="6">
        <v>186.20000000000002</v>
      </c>
      <c r="Z494">
        <v>10734</v>
      </c>
      <c r="AA494" t="s">
        <v>160</v>
      </c>
      <c r="AB494">
        <v>2</v>
      </c>
      <c r="AC494" s="1">
        <v>41950</v>
      </c>
      <c r="AD494" s="1">
        <v>41978</v>
      </c>
      <c r="AE494" s="1">
        <v>41955</v>
      </c>
      <c r="AF494">
        <v>3</v>
      </c>
      <c r="AG494">
        <v>1.63</v>
      </c>
    </row>
    <row r="495" spans="19:33" x14ac:dyDescent="0.25">
      <c r="S495" s="5">
        <v>10427</v>
      </c>
      <c r="T495" s="5">
        <v>14</v>
      </c>
      <c r="U495" s="5">
        <v>18.600000000000001</v>
      </c>
      <c r="V495" s="5">
        <v>35</v>
      </c>
      <c r="W495" s="5">
        <v>0</v>
      </c>
      <c r="X495" s="7">
        <v>651</v>
      </c>
      <c r="Z495">
        <v>10735</v>
      </c>
      <c r="AA495" t="s">
        <v>219</v>
      </c>
      <c r="AB495">
        <v>6</v>
      </c>
      <c r="AC495" s="1">
        <v>41953</v>
      </c>
      <c r="AD495" s="1">
        <v>41981</v>
      </c>
      <c r="AE495" s="1">
        <v>41964</v>
      </c>
      <c r="AF495">
        <v>2</v>
      </c>
      <c r="AG495">
        <v>45.97</v>
      </c>
    </row>
    <row r="496" spans="19:33" x14ac:dyDescent="0.25">
      <c r="S496" s="4">
        <v>10428</v>
      </c>
      <c r="T496" s="4">
        <v>46</v>
      </c>
      <c r="U496" s="4">
        <v>9.6</v>
      </c>
      <c r="V496" s="4">
        <v>20</v>
      </c>
      <c r="W496" s="4">
        <v>0</v>
      </c>
      <c r="X496" s="6">
        <v>192</v>
      </c>
      <c r="Z496">
        <v>10736</v>
      </c>
      <c r="AA496" t="s">
        <v>186</v>
      </c>
      <c r="AB496">
        <v>9</v>
      </c>
      <c r="AC496" s="1">
        <v>41954</v>
      </c>
      <c r="AD496" s="1">
        <v>41982</v>
      </c>
      <c r="AE496" s="1">
        <v>41964</v>
      </c>
      <c r="AF496">
        <v>2</v>
      </c>
      <c r="AG496">
        <v>44.1</v>
      </c>
    </row>
    <row r="497" spans="19:33" x14ac:dyDescent="0.25">
      <c r="S497" s="5">
        <v>10429</v>
      </c>
      <c r="T497" s="5">
        <v>50</v>
      </c>
      <c r="U497" s="5">
        <v>13</v>
      </c>
      <c r="V497" s="5">
        <v>40</v>
      </c>
      <c r="W497" s="5">
        <v>0</v>
      </c>
      <c r="X497" s="7">
        <v>520</v>
      </c>
      <c r="Z497">
        <v>10737</v>
      </c>
      <c r="AA497" t="s">
        <v>369</v>
      </c>
      <c r="AB497">
        <v>2</v>
      </c>
      <c r="AC497" s="1">
        <v>41954</v>
      </c>
      <c r="AD497" s="1">
        <v>41982</v>
      </c>
      <c r="AE497" s="1">
        <v>41961</v>
      </c>
      <c r="AF497">
        <v>2</v>
      </c>
      <c r="AG497">
        <v>7.79</v>
      </c>
    </row>
    <row r="498" spans="19:33" x14ac:dyDescent="0.25">
      <c r="S498" s="4">
        <v>10429</v>
      </c>
      <c r="T498" s="4">
        <v>63</v>
      </c>
      <c r="U498" s="4">
        <v>35.1</v>
      </c>
      <c r="V498" s="4">
        <v>35</v>
      </c>
      <c r="W498" s="4">
        <v>0.25</v>
      </c>
      <c r="X498" s="6">
        <v>1228.25</v>
      </c>
      <c r="Z498">
        <v>10738</v>
      </c>
      <c r="AA498" t="s">
        <v>329</v>
      </c>
      <c r="AB498">
        <v>2</v>
      </c>
      <c r="AC498" s="1">
        <v>41955</v>
      </c>
      <c r="AD498" s="1">
        <v>41983</v>
      </c>
      <c r="AE498" s="1">
        <v>41961</v>
      </c>
      <c r="AF498">
        <v>1</v>
      </c>
      <c r="AG498">
        <v>2.91</v>
      </c>
    </row>
    <row r="499" spans="19:33" x14ac:dyDescent="0.25">
      <c r="S499" s="5">
        <v>10430</v>
      </c>
      <c r="T499" s="5">
        <v>17</v>
      </c>
      <c r="U499" s="5">
        <v>31.2</v>
      </c>
      <c r="V499" s="5">
        <v>45</v>
      </c>
      <c r="W499" s="5">
        <v>0.2</v>
      </c>
      <c r="X499" s="7">
        <v>1403.8</v>
      </c>
      <c r="Z499">
        <v>10739</v>
      </c>
      <c r="AA499" t="s">
        <v>369</v>
      </c>
      <c r="AB499">
        <v>3</v>
      </c>
      <c r="AC499" s="1">
        <v>41955</v>
      </c>
      <c r="AD499" s="1">
        <v>41983</v>
      </c>
      <c r="AE499" s="1">
        <v>41960</v>
      </c>
      <c r="AF499">
        <v>3</v>
      </c>
      <c r="AG499">
        <v>11.08</v>
      </c>
    </row>
    <row r="500" spans="19:33" x14ac:dyDescent="0.25">
      <c r="S500" s="4">
        <v>10430</v>
      </c>
      <c r="T500" s="4">
        <v>21</v>
      </c>
      <c r="U500" s="4">
        <v>8</v>
      </c>
      <c r="V500" s="4">
        <v>50</v>
      </c>
      <c r="W500" s="4">
        <v>0</v>
      </c>
      <c r="X500" s="6">
        <v>400</v>
      </c>
      <c r="Z500">
        <v>10740</v>
      </c>
      <c r="AA500" t="s">
        <v>386</v>
      </c>
      <c r="AB500">
        <v>4</v>
      </c>
      <c r="AC500" s="1">
        <v>41956</v>
      </c>
      <c r="AD500" s="1">
        <v>41984</v>
      </c>
      <c r="AE500" s="1">
        <v>41968</v>
      </c>
      <c r="AF500">
        <v>2</v>
      </c>
      <c r="AG500">
        <v>81.88</v>
      </c>
    </row>
    <row r="501" spans="19:33" x14ac:dyDescent="0.25">
      <c r="S501" s="5">
        <v>10430</v>
      </c>
      <c r="T501" s="5">
        <v>56</v>
      </c>
      <c r="U501" s="5">
        <v>30.4</v>
      </c>
      <c r="V501" s="5">
        <v>30</v>
      </c>
      <c r="W501" s="5">
        <v>0</v>
      </c>
      <c r="X501" s="7">
        <v>912</v>
      </c>
      <c r="Z501">
        <v>10741</v>
      </c>
      <c r="AA501" t="s">
        <v>40</v>
      </c>
      <c r="AB501">
        <v>4</v>
      </c>
      <c r="AC501" s="1">
        <v>41957</v>
      </c>
      <c r="AD501" s="1">
        <v>41971</v>
      </c>
      <c r="AE501" s="1">
        <v>41961</v>
      </c>
      <c r="AF501">
        <v>3</v>
      </c>
      <c r="AG501">
        <v>10.96</v>
      </c>
    </row>
    <row r="502" spans="19:33" x14ac:dyDescent="0.25">
      <c r="S502" s="4">
        <v>10430</v>
      </c>
      <c r="T502" s="4">
        <v>59</v>
      </c>
      <c r="U502" s="4">
        <v>44</v>
      </c>
      <c r="V502" s="4">
        <v>70</v>
      </c>
      <c r="W502" s="4">
        <v>0.2</v>
      </c>
      <c r="X502" s="6">
        <v>3079.8</v>
      </c>
      <c r="Z502">
        <v>10742</v>
      </c>
      <c r="AA502" t="s">
        <v>70</v>
      </c>
      <c r="AB502">
        <v>3</v>
      </c>
      <c r="AC502" s="1">
        <v>41957</v>
      </c>
      <c r="AD502" s="1">
        <v>41985</v>
      </c>
      <c r="AE502" s="1">
        <v>41961</v>
      </c>
      <c r="AF502">
        <v>3</v>
      </c>
      <c r="AG502">
        <v>243.73</v>
      </c>
    </row>
    <row r="503" spans="19:33" x14ac:dyDescent="0.25">
      <c r="S503" s="5">
        <v>10431</v>
      </c>
      <c r="T503" s="5">
        <v>17</v>
      </c>
      <c r="U503" s="5">
        <v>31.2</v>
      </c>
      <c r="V503" s="5">
        <v>50</v>
      </c>
      <c r="W503" s="5">
        <v>0.25</v>
      </c>
      <c r="X503" s="7">
        <v>1559.75</v>
      </c>
      <c r="Z503">
        <v>10743</v>
      </c>
      <c r="AA503" t="s">
        <v>40</v>
      </c>
      <c r="AB503">
        <v>1</v>
      </c>
      <c r="AC503" s="1">
        <v>41960</v>
      </c>
      <c r="AD503" s="1">
        <v>41988</v>
      </c>
      <c r="AE503" s="1">
        <v>41964</v>
      </c>
      <c r="AF503">
        <v>2</v>
      </c>
      <c r="AG503">
        <v>23.72</v>
      </c>
    </row>
    <row r="504" spans="19:33" x14ac:dyDescent="0.25">
      <c r="S504" s="4">
        <v>10431</v>
      </c>
      <c r="T504" s="4">
        <v>40</v>
      </c>
      <c r="U504" s="4">
        <v>14.7</v>
      </c>
      <c r="V504" s="4">
        <v>50</v>
      </c>
      <c r="W504" s="4">
        <v>0.25</v>
      </c>
      <c r="X504" s="6">
        <v>734.75</v>
      </c>
      <c r="Z504">
        <v>10744</v>
      </c>
      <c r="AA504" t="s">
        <v>361</v>
      </c>
      <c r="AB504">
        <v>6</v>
      </c>
      <c r="AC504" s="1">
        <v>41960</v>
      </c>
      <c r="AD504" s="1">
        <v>41988</v>
      </c>
      <c r="AE504" s="1">
        <v>41967</v>
      </c>
      <c r="AF504">
        <v>1</v>
      </c>
      <c r="AG504">
        <v>69.19</v>
      </c>
    </row>
    <row r="505" spans="19:33" x14ac:dyDescent="0.25">
      <c r="S505" s="5">
        <v>10431</v>
      </c>
      <c r="T505" s="5">
        <v>47</v>
      </c>
      <c r="U505" s="5">
        <v>7.6</v>
      </c>
      <c r="V505" s="5">
        <v>30</v>
      </c>
      <c r="W505" s="5">
        <v>0.25</v>
      </c>
      <c r="X505" s="7">
        <v>227.75</v>
      </c>
      <c r="Z505">
        <v>10745</v>
      </c>
      <c r="AA505" t="s">
        <v>286</v>
      </c>
      <c r="AB505">
        <v>9</v>
      </c>
      <c r="AC505" s="1">
        <v>41961</v>
      </c>
      <c r="AD505" s="1">
        <v>41989</v>
      </c>
      <c r="AE505" s="1">
        <v>41970</v>
      </c>
      <c r="AF505">
        <v>1</v>
      </c>
      <c r="AG505">
        <v>3.52</v>
      </c>
    </row>
    <row r="506" spans="19:33" x14ac:dyDescent="0.25">
      <c r="S506" s="4">
        <v>10432</v>
      </c>
      <c r="T506" s="4">
        <v>26</v>
      </c>
      <c r="U506" s="4">
        <v>24.9</v>
      </c>
      <c r="V506" s="4">
        <v>10</v>
      </c>
      <c r="W506" s="4">
        <v>0</v>
      </c>
      <c r="X506" s="6">
        <v>249</v>
      </c>
      <c r="Z506">
        <v>10746</v>
      </c>
      <c r="AA506" t="s">
        <v>88</v>
      </c>
      <c r="AB506">
        <v>1</v>
      </c>
      <c r="AC506" s="1">
        <v>41962</v>
      </c>
      <c r="AD506" s="1">
        <v>41990</v>
      </c>
      <c r="AE506" s="1">
        <v>41964</v>
      </c>
      <c r="AF506">
        <v>3</v>
      </c>
      <c r="AG506">
        <v>31.43</v>
      </c>
    </row>
    <row r="507" spans="19:33" x14ac:dyDescent="0.25">
      <c r="S507" s="5">
        <v>10432</v>
      </c>
      <c r="T507" s="5">
        <v>54</v>
      </c>
      <c r="U507" s="5">
        <v>5.9</v>
      </c>
      <c r="V507" s="5">
        <v>40</v>
      </c>
      <c r="W507" s="5">
        <v>0</v>
      </c>
      <c r="X507" s="7">
        <v>236</v>
      </c>
      <c r="Z507">
        <v>10747</v>
      </c>
      <c r="AA507" t="s">
        <v>273</v>
      </c>
      <c r="AB507">
        <v>6</v>
      </c>
      <c r="AC507" s="1">
        <v>41962</v>
      </c>
      <c r="AD507" s="1">
        <v>41990</v>
      </c>
      <c r="AE507" s="1">
        <v>41969</v>
      </c>
      <c r="AF507">
        <v>1</v>
      </c>
      <c r="AG507">
        <v>117.33</v>
      </c>
    </row>
    <row r="508" spans="19:33" x14ac:dyDescent="0.25">
      <c r="S508" s="4">
        <v>10433</v>
      </c>
      <c r="T508" s="4">
        <v>56</v>
      </c>
      <c r="U508" s="4">
        <v>30.4</v>
      </c>
      <c r="V508" s="4">
        <v>28</v>
      </c>
      <c r="W508" s="4">
        <v>0</v>
      </c>
      <c r="X508" s="6">
        <v>851.19999999999993</v>
      </c>
      <c r="Z508">
        <v>10748</v>
      </c>
      <c r="AA508" t="s">
        <v>317</v>
      </c>
      <c r="AB508">
        <v>3</v>
      </c>
      <c r="AC508" s="1">
        <v>41963</v>
      </c>
      <c r="AD508" s="1">
        <v>41991</v>
      </c>
      <c r="AE508" s="1">
        <v>41971</v>
      </c>
      <c r="AF508">
        <v>1</v>
      </c>
      <c r="AG508">
        <v>232.55</v>
      </c>
    </row>
    <row r="509" spans="19:33" x14ac:dyDescent="0.25">
      <c r="S509" s="5">
        <v>10434</v>
      </c>
      <c r="T509" s="5">
        <v>11</v>
      </c>
      <c r="U509" s="5">
        <v>16.8</v>
      </c>
      <c r="V509" s="5">
        <v>6</v>
      </c>
      <c r="W509" s="5">
        <v>0</v>
      </c>
      <c r="X509" s="7">
        <v>100.80000000000001</v>
      </c>
      <c r="Z509">
        <v>10749</v>
      </c>
      <c r="AA509" t="s">
        <v>191</v>
      </c>
      <c r="AB509">
        <v>4</v>
      </c>
      <c r="AC509" s="1">
        <v>41963</v>
      </c>
      <c r="AD509" s="1">
        <v>41991</v>
      </c>
      <c r="AE509" s="1">
        <v>41992</v>
      </c>
      <c r="AF509">
        <v>2</v>
      </c>
      <c r="AG509">
        <v>61.53</v>
      </c>
    </row>
    <row r="510" spans="19:33" x14ac:dyDescent="0.25">
      <c r="S510" s="4">
        <v>10434</v>
      </c>
      <c r="T510" s="4">
        <v>76</v>
      </c>
      <c r="U510" s="4">
        <v>14.4</v>
      </c>
      <c r="V510" s="4">
        <v>18</v>
      </c>
      <c r="W510" s="4">
        <v>0.15</v>
      </c>
      <c r="X510" s="6">
        <v>259.05</v>
      </c>
      <c r="Z510">
        <v>10750</v>
      </c>
      <c r="AA510" t="s">
        <v>377</v>
      </c>
      <c r="AB510">
        <v>9</v>
      </c>
      <c r="AC510" s="1">
        <v>41964</v>
      </c>
      <c r="AD510" s="1">
        <v>41992</v>
      </c>
      <c r="AE510" s="1">
        <v>41967</v>
      </c>
      <c r="AF510">
        <v>1</v>
      </c>
      <c r="AG510">
        <v>79.3</v>
      </c>
    </row>
    <row r="511" spans="19:33" x14ac:dyDescent="0.25">
      <c r="S511" s="5">
        <v>10435</v>
      </c>
      <c r="T511" s="5">
        <v>2</v>
      </c>
      <c r="U511" s="5">
        <v>15.2</v>
      </c>
      <c r="V511" s="5">
        <v>10</v>
      </c>
      <c r="W511" s="5">
        <v>0</v>
      </c>
      <c r="X511" s="7">
        <v>152</v>
      </c>
      <c r="Z511">
        <v>10751</v>
      </c>
      <c r="AA511" t="s">
        <v>305</v>
      </c>
      <c r="AB511">
        <v>3</v>
      </c>
      <c r="AC511" s="1">
        <v>41967</v>
      </c>
      <c r="AD511" s="1">
        <v>41995</v>
      </c>
      <c r="AE511" s="1">
        <v>41976</v>
      </c>
      <c r="AF511">
        <v>3</v>
      </c>
      <c r="AG511">
        <v>130.79</v>
      </c>
    </row>
    <row r="512" spans="19:33" x14ac:dyDescent="0.25">
      <c r="S512" s="4">
        <v>10435</v>
      </c>
      <c r="T512" s="4">
        <v>22</v>
      </c>
      <c r="U512" s="4">
        <v>16.8</v>
      </c>
      <c r="V512" s="4">
        <v>12</v>
      </c>
      <c r="W512" s="4">
        <v>0</v>
      </c>
      <c r="X512" s="6">
        <v>201.60000000000002</v>
      </c>
      <c r="Z512">
        <v>10752</v>
      </c>
      <c r="AA512" t="s">
        <v>252</v>
      </c>
      <c r="AB512">
        <v>2</v>
      </c>
      <c r="AC512" s="1">
        <v>41967</v>
      </c>
      <c r="AD512" s="1">
        <v>41995</v>
      </c>
      <c r="AE512" s="1">
        <v>41971</v>
      </c>
      <c r="AF512">
        <v>3</v>
      </c>
      <c r="AG512">
        <v>1.39</v>
      </c>
    </row>
    <row r="513" spans="19:33" x14ac:dyDescent="0.25">
      <c r="S513" s="5">
        <v>10435</v>
      </c>
      <c r="T513" s="5">
        <v>72</v>
      </c>
      <c r="U513" s="5">
        <v>27.8</v>
      </c>
      <c r="V513" s="5">
        <v>10</v>
      </c>
      <c r="W513" s="5">
        <v>0</v>
      </c>
      <c r="X513" s="7">
        <v>278</v>
      </c>
      <c r="Z513">
        <v>10753</v>
      </c>
      <c r="AA513" t="s">
        <v>142</v>
      </c>
      <c r="AB513">
        <v>3</v>
      </c>
      <c r="AC513" s="1">
        <v>41968</v>
      </c>
      <c r="AD513" s="1">
        <v>41996</v>
      </c>
      <c r="AE513" s="1">
        <v>41970</v>
      </c>
      <c r="AF513">
        <v>1</v>
      </c>
      <c r="AG513">
        <v>7.7</v>
      </c>
    </row>
    <row r="514" spans="19:33" x14ac:dyDescent="0.25">
      <c r="S514" s="4">
        <v>10436</v>
      </c>
      <c r="T514" s="4">
        <v>46</v>
      </c>
      <c r="U514" s="4">
        <v>9.6</v>
      </c>
      <c r="V514" s="4">
        <v>5</v>
      </c>
      <c r="W514" s="4">
        <v>0</v>
      </c>
      <c r="X514" s="6">
        <v>48</v>
      </c>
      <c r="Z514">
        <v>10754</v>
      </c>
      <c r="AA514" t="s">
        <v>235</v>
      </c>
      <c r="AB514">
        <v>6</v>
      </c>
      <c r="AC514" s="1">
        <v>41968</v>
      </c>
      <c r="AD514" s="1">
        <v>41996</v>
      </c>
      <c r="AE514" s="1">
        <v>41970</v>
      </c>
      <c r="AF514">
        <v>3</v>
      </c>
      <c r="AG514">
        <v>2.38</v>
      </c>
    </row>
    <row r="515" spans="19:33" x14ac:dyDescent="0.25">
      <c r="S515" s="5">
        <v>10436</v>
      </c>
      <c r="T515" s="5">
        <v>56</v>
      </c>
      <c r="U515" s="5">
        <v>30.4</v>
      </c>
      <c r="V515" s="5">
        <v>40</v>
      </c>
      <c r="W515" s="5">
        <v>0.1</v>
      </c>
      <c r="X515" s="7">
        <v>1215.9000000000001</v>
      </c>
      <c r="Z515">
        <v>10755</v>
      </c>
      <c r="AA515" t="s">
        <v>66</v>
      </c>
      <c r="AB515">
        <v>4</v>
      </c>
      <c r="AC515" s="1">
        <v>41969</v>
      </c>
      <c r="AD515" s="1">
        <v>41997</v>
      </c>
      <c r="AE515" s="1">
        <v>41971</v>
      </c>
      <c r="AF515">
        <v>2</v>
      </c>
      <c r="AG515">
        <v>16.71</v>
      </c>
    </row>
    <row r="516" spans="19:33" x14ac:dyDescent="0.25">
      <c r="S516" s="4">
        <v>10436</v>
      </c>
      <c r="T516" s="4">
        <v>64</v>
      </c>
      <c r="U516" s="4">
        <v>26.6</v>
      </c>
      <c r="V516" s="4">
        <v>30</v>
      </c>
      <c r="W516" s="4">
        <v>0.1</v>
      </c>
      <c r="X516" s="6">
        <v>797.9</v>
      </c>
      <c r="Z516">
        <v>10756</v>
      </c>
      <c r="AA516" t="s">
        <v>332</v>
      </c>
      <c r="AB516">
        <v>8</v>
      </c>
      <c r="AC516" s="1">
        <v>41970</v>
      </c>
      <c r="AD516" s="1">
        <v>41998</v>
      </c>
      <c r="AE516" s="1">
        <v>41975</v>
      </c>
      <c r="AF516">
        <v>2</v>
      </c>
      <c r="AG516">
        <v>73.209999999999994</v>
      </c>
    </row>
    <row r="517" spans="19:33" x14ac:dyDescent="0.25">
      <c r="S517" s="5">
        <v>10436</v>
      </c>
      <c r="T517" s="5">
        <v>75</v>
      </c>
      <c r="U517" s="5">
        <v>6.2</v>
      </c>
      <c r="V517" s="5">
        <v>24</v>
      </c>
      <c r="W517" s="5">
        <v>0.1</v>
      </c>
      <c r="X517" s="7">
        <v>148.70000000000002</v>
      </c>
      <c r="Z517">
        <v>10757</v>
      </c>
      <c r="AA517" t="s">
        <v>317</v>
      </c>
      <c r="AB517">
        <v>6</v>
      </c>
      <c r="AC517" s="1">
        <v>41970</v>
      </c>
      <c r="AD517" s="1">
        <v>41998</v>
      </c>
      <c r="AE517" s="1">
        <v>41988</v>
      </c>
      <c r="AF517">
        <v>1</v>
      </c>
      <c r="AG517">
        <v>8.19</v>
      </c>
    </row>
    <row r="518" spans="19:33" x14ac:dyDescent="0.25">
      <c r="S518" s="4">
        <v>10437</v>
      </c>
      <c r="T518" s="4">
        <v>53</v>
      </c>
      <c r="U518" s="4">
        <v>26.2</v>
      </c>
      <c r="V518" s="4">
        <v>15</v>
      </c>
      <c r="W518" s="4">
        <v>0</v>
      </c>
      <c r="X518" s="6">
        <v>393</v>
      </c>
      <c r="Z518">
        <v>10758</v>
      </c>
      <c r="AA518" t="s">
        <v>305</v>
      </c>
      <c r="AB518">
        <v>3</v>
      </c>
      <c r="AC518" s="1">
        <v>41971</v>
      </c>
      <c r="AD518" s="1">
        <v>41999</v>
      </c>
      <c r="AE518" s="1">
        <v>41977</v>
      </c>
      <c r="AF518">
        <v>3</v>
      </c>
      <c r="AG518">
        <v>138.16999999999999</v>
      </c>
    </row>
    <row r="519" spans="19:33" x14ac:dyDescent="0.25">
      <c r="S519" s="5">
        <v>10438</v>
      </c>
      <c r="T519" s="5">
        <v>19</v>
      </c>
      <c r="U519" s="5">
        <v>7.3</v>
      </c>
      <c r="V519" s="5">
        <v>15</v>
      </c>
      <c r="W519" s="5">
        <v>0.2</v>
      </c>
      <c r="X519" s="7">
        <v>109.3</v>
      </c>
      <c r="Z519">
        <v>10759</v>
      </c>
      <c r="AA519" t="s">
        <v>31</v>
      </c>
      <c r="AB519">
        <v>3</v>
      </c>
      <c r="AC519" s="1">
        <v>41971</v>
      </c>
      <c r="AD519" s="1">
        <v>41999</v>
      </c>
      <c r="AE519" s="1">
        <v>41985</v>
      </c>
      <c r="AF519">
        <v>3</v>
      </c>
      <c r="AG519">
        <v>11.99</v>
      </c>
    </row>
    <row r="520" spans="19:33" x14ac:dyDescent="0.25">
      <c r="S520" s="4">
        <v>10438</v>
      </c>
      <c r="T520" s="4">
        <v>34</v>
      </c>
      <c r="U520" s="4">
        <v>11.2</v>
      </c>
      <c r="V520" s="4">
        <v>20</v>
      </c>
      <c r="W520" s="4">
        <v>0.2</v>
      </c>
      <c r="X520" s="6">
        <v>223.8</v>
      </c>
      <c r="Z520">
        <v>10760</v>
      </c>
      <c r="AA520" t="s">
        <v>239</v>
      </c>
      <c r="AB520">
        <v>4</v>
      </c>
      <c r="AC520" s="1">
        <v>41974</v>
      </c>
      <c r="AD520" s="1">
        <v>42002</v>
      </c>
      <c r="AE520" s="1">
        <v>41983</v>
      </c>
      <c r="AF520">
        <v>1</v>
      </c>
      <c r="AG520">
        <v>155.63999999999999</v>
      </c>
    </row>
    <row r="521" spans="19:33" x14ac:dyDescent="0.25">
      <c r="S521" s="5">
        <v>10438</v>
      </c>
      <c r="T521" s="5">
        <v>57</v>
      </c>
      <c r="U521" s="5">
        <v>15.6</v>
      </c>
      <c r="V521" s="5">
        <v>15</v>
      </c>
      <c r="W521" s="5">
        <v>0.2</v>
      </c>
      <c r="X521" s="7">
        <v>233.8</v>
      </c>
      <c r="Z521">
        <v>10761</v>
      </c>
      <c r="AA521" t="s">
        <v>293</v>
      </c>
      <c r="AB521">
        <v>5</v>
      </c>
      <c r="AC521" s="1">
        <v>41975</v>
      </c>
      <c r="AD521" s="1">
        <v>42003</v>
      </c>
      <c r="AE521" s="1">
        <v>41981</v>
      </c>
      <c r="AF521">
        <v>2</v>
      </c>
      <c r="AG521">
        <v>18.66</v>
      </c>
    </row>
    <row r="522" spans="19:33" x14ac:dyDescent="0.25">
      <c r="S522" s="4">
        <v>10439</v>
      </c>
      <c r="T522" s="4">
        <v>12</v>
      </c>
      <c r="U522" s="4">
        <v>30.4</v>
      </c>
      <c r="V522" s="4">
        <v>15</v>
      </c>
      <c r="W522" s="4">
        <v>0</v>
      </c>
      <c r="X522" s="6">
        <v>456</v>
      </c>
      <c r="Z522">
        <v>10762</v>
      </c>
      <c r="AA522" t="s">
        <v>131</v>
      </c>
      <c r="AB522">
        <v>3</v>
      </c>
      <c r="AC522" s="1">
        <v>41975</v>
      </c>
      <c r="AD522" s="1">
        <v>42003</v>
      </c>
      <c r="AE522" s="1">
        <v>41982</v>
      </c>
      <c r="AF522">
        <v>1</v>
      </c>
      <c r="AG522">
        <v>328.74</v>
      </c>
    </row>
    <row r="523" spans="19:33" x14ac:dyDescent="0.25">
      <c r="S523" s="5">
        <v>10439</v>
      </c>
      <c r="T523" s="5">
        <v>16</v>
      </c>
      <c r="U523" s="5">
        <v>13.9</v>
      </c>
      <c r="V523" s="5">
        <v>16</v>
      </c>
      <c r="W523" s="5">
        <v>0</v>
      </c>
      <c r="X523" s="7">
        <v>222.4</v>
      </c>
      <c r="Z523">
        <v>10763</v>
      </c>
      <c r="AA523" t="s">
        <v>126</v>
      </c>
      <c r="AB523">
        <v>3</v>
      </c>
      <c r="AC523" s="1">
        <v>41976</v>
      </c>
      <c r="AD523" s="1">
        <v>42004</v>
      </c>
      <c r="AE523" s="1">
        <v>41981</v>
      </c>
      <c r="AF523">
        <v>3</v>
      </c>
      <c r="AG523">
        <v>37.35</v>
      </c>
    </row>
    <row r="524" spans="19:33" x14ac:dyDescent="0.25">
      <c r="S524" s="4">
        <v>10439</v>
      </c>
      <c r="T524" s="4">
        <v>64</v>
      </c>
      <c r="U524" s="4">
        <v>26.6</v>
      </c>
      <c r="V524" s="4">
        <v>6</v>
      </c>
      <c r="W524" s="4">
        <v>0</v>
      </c>
      <c r="X524" s="6">
        <v>159.60000000000002</v>
      </c>
      <c r="Z524">
        <v>10764</v>
      </c>
      <c r="AA524" t="s">
        <v>113</v>
      </c>
      <c r="AB524">
        <v>6</v>
      </c>
      <c r="AC524" s="1">
        <v>41976</v>
      </c>
      <c r="AD524" s="1">
        <v>42004</v>
      </c>
      <c r="AE524" s="1">
        <v>41981</v>
      </c>
      <c r="AF524">
        <v>3</v>
      </c>
      <c r="AG524">
        <v>145.44999999999999</v>
      </c>
    </row>
    <row r="525" spans="19:33" x14ac:dyDescent="0.25">
      <c r="S525" s="5">
        <v>10439</v>
      </c>
      <c r="T525" s="5">
        <v>74</v>
      </c>
      <c r="U525" s="5">
        <v>8</v>
      </c>
      <c r="V525" s="5">
        <v>30</v>
      </c>
      <c r="W525" s="5">
        <v>0</v>
      </c>
      <c r="X525" s="7">
        <v>240</v>
      </c>
      <c r="Z525">
        <v>10765</v>
      </c>
      <c r="AA525" t="s">
        <v>286</v>
      </c>
      <c r="AB525">
        <v>3</v>
      </c>
      <c r="AC525" s="1">
        <v>41977</v>
      </c>
      <c r="AD525" s="1">
        <v>42005</v>
      </c>
      <c r="AE525" s="1">
        <v>41982</v>
      </c>
      <c r="AF525">
        <v>3</v>
      </c>
      <c r="AG525">
        <v>42.74</v>
      </c>
    </row>
    <row r="526" spans="19:33" x14ac:dyDescent="0.25">
      <c r="S526" s="4">
        <v>10440</v>
      </c>
      <c r="T526" s="4">
        <v>2</v>
      </c>
      <c r="U526" s="4">
        <v>15.2</v>
      </c>
      <c r="V526" s="4">
        <v>45</v>
      </c>
      <c r="W526" s="4">
        <v>0.15</v>
      </c>
      <c r="X526" s="6">
        <v>683.85</v>
      </c>
      <c r="Z526">
        <v>10766</v>
      </c>
      <c r="AA526" t="s">
        <v>262</v>
      </c>
      <c r="AB526">
        <v>4</v>
      </c>
      <c r="AC526" s="1">
        <v>41978</v>
      </c>
      <c r="AD526" s="1">
        <v>42006</v>
      </c>
      <c r="AE526" s="1">
        <v>41982</v>
      </c>
      <c r="AF526">
        <v>1</v>
      </c>
      <c r="AG526">
        <v>157.55000000000001</v>
      </c>
    </row>
    <row r="527" spans="19:33" x14ac:dyDescent="0.25">
      <c r="S527" s="5">
        <v>10440</v>
      </c>
      <c r="T527" s="5">
        <v>16</v>
      </c>
      <c r="U527" s="5">
        <v>13.9</v>
      </c>
      <c r="V527" s="5">
        <v>49</v>
      </c>
      <c r="W527" s="5">
        <v>0.15</v>
      </c>
      <c r="X527" s="7">
        <v>680.95</v>
      </c>
      <c r="Z527">
        <v>10767</v>
      </c>
      <c r="AA527" t="s">
        <v>336</v>
      </c>
      <c r="AB527">
        <v>4</v>
      </c>
      <c r="AC527" s="1">
        <v>41978</v>
      </c>
      <c r="AD527" s="1">
        <v>42006</v>
      </c>
      <c r="AE527" s="1">
        <v>41988</v>
      </c>
      <c r="AF527">
        <v>3</v>
      </c>
      <c r="AG527">
        <v>1.59</v>
      </c>
    </row>
    <row r="528" spans="19:33" x14ac:dyDescent="0.25">
      <c r="S528" s="4">
        <v>10440</v>
      </c>
      <c r="T528" s="4">
        <v>29</v>
      </c>
      <c r="U528" s="4">
        <v>99</v>
      </c>
      <c r="V528" s="4">
        <v>24</v>
      </c>
      <c r="W528" s="4">
        <v>0.15</v>
      </c>
      <c r="X528" s="6">
        <v>2375.85</v>
      </c>
      <c r="Z528">
        <v>10768</v>
      </c>
      <c r="AA528" t="s">
        <v>40</v>
      </c>
      <c r="AB528">
        <v>3</v>
      </c>
      <c r="AC528" s="1">
        <v>41981</v>
      </c>
      <c r="AD528" s="1">
        <v>42009</v>
      </c>
      <c r="AE528" s="1">
        <v>41988</v>
      </c>
      <c r="AF528">
        <v>2</v>
      </c>
      <c r="AG528">
        <v>146.32</v>
      </c>
    </row>
    <row r="529" spans="19:33" x14ac:dyDescent="0.25">
      <c r="S529" s="5">
        <v>10440</v>
      </c>
      <c r="T529" s="5">
        <v>61</v>
      </c>
      <c r="U529" s="5">
        <v>22.8</v>
      </c>
      <c r="V529" s="5">
        <v>90</v>
      </c>
      <c r="W529" s="5">
        <v>0.15</v>
      </c>
      <c r="X529" s="7">
        <v>2051.85</v>
      </c>
      <c r="Z529">
        <v>10769</v>
      </c>
      <c r="AA529" t="s">
        <v>361</v>
      </c>
      <c r="AB529">
        <v>3</v>
      </c>
      <c r="AC529" s="1">
        <v>41981</v>
      </c>
      <c r="AD529" s="1">
        <v>42009</v>
      </c>
      <c r="AE529" s="1">
        <v>41985</v>
      </c>
      <c r="AF529">
        <v>1</v>
      </c>
      <c r="AG529">
        <v>65.06</v>
      </c>
    </row>
    <row r="530" spans="19:33" x14ac:dyDescent="0.25">
      <c r="S530" s="4">
        <v>10441</v>
      </c>
      <c r="T530" s="4">
        <v>27</v>
      </c>
      <c r="U530" s="4">
        <v>35.1</v>
      </c>
      <c r="V530" s="4">
        <v>50</v>
      </c>
      <c r="W530" s="4">
        <v>0</v>
      </c>
      <c r="X530" s="6">
        <v>1755</v>
      </c>
      <c r="Z530">
        <v>10770</v>
      </c>
      <c r="AA530" t="s">
        <v>174</v>
      </c>
      <c r="AB530">
        <v>8</v>
      </c>
      <c r="AC530" s="1">
        <v>41982</v>
      </c>
      <c r="AD530" s="1">
        <v>42010</v>
      </c>
      <c r="AE530" s="1">
        <v>41990</v>
      </c>
      <c r="AF530">
        <v>3</v>
      </c>
      <c r="AG530">
        <v>5.32</v>
      </c>
    </row>
    <row r="531" spans="19:33" x14ac:dyDescent="0.25">
      <c r="S531" s="5">
        <v>10442</v>
      </c>
      <c r="T531" s="5">
        <v>11</v>
      </c>
      <c r="U531" s="5">
        <v>16.8</v>
      </c>
      <c r="V531" s="5">
        <v>30</v>
      </c>
      <c r="W531" s="5">
        <v>0</v>
      </c>
      <c r="X531" s="7">
        <v>504</v>
      </c>
      <c r="Z531">
        <v>10771</v>
      </c>
      <c r="AA531" t="s">
        <v>113</v>
      </c>
      <c r="AB531">
        <v>9</v>
      </c>
      <c r="AC531" s="1">
        <v>41983</v>
      </c>
      <c r="AD531" s="1">
        <v>42011</v>
      </c>
      <c r="AE531" s="1">
        <v>42006</v>
      </c>
      <c r="AF531">
        <v>2</v>
      </c>
      <c r="AG531">
        <v>11.19</v>
      </c>
    </row>
    <row r="532" spans="19:33" x14ac:dyDescent="0.25">
      <c r="S532" s="4">
        <v>10442</v>
      </c>
      <c r="T532" s="4">
        <v>54</v>
      </c>
      <c r="U532" s="4">
        <v>5.9</v>
      </c>
      <c r="V532" s="4">
        <v>80</v>
      </c>
      <c r="W532" s="4">
        <v>0</v>
      </c>
      <c r="X532" s="6">
        <v>472</v>
      </c>
      <c r="Z532">
        <v>10772</v>
      </c>
      <c r="AA532" t="s">
        <v>215</v>
      </c>
      <c r="AB532">
        <v>3</v>
      </c>
      <c r="AC532" s="1">
        <v>41983</v>
      </c>
      <c r="AD532" s="1">
        <v>42011</v>
      </c>
      <c r="AE532" s="1">
        <v>41992</v>
      </c>
      <c r="AF532">
        <v>2</v>
      </c>
      <c r="AG532">
        <v>91.28</v>
      </c>
    </row>
    <row r="533" spans="19:33" x14ac:dyDescent="0.25">
      <c r="S533" s="5">
        <v>10442</v>
      </c>
      <c r="T533" s="5">
        <v>66</v>
      </c>
      <c r="U533" s="5">
        <v>13.6</v>
      </c>
      <c r="V533" s="5">
        <v>60</v>
      </c>
      <c r="W533" s="5">
        <v>0</v>
      </c>
      <c r="X533" s="7">
        <v>816</v>
      </c>
      <c r="Z533">
        <v>10773</v>
      </c>
      <c r="AA533" t="s">
        <v>113</v>
      </c>
      <c r="AB533">
        <v>1</v>
      </c>
      <c r="AC533" s="1">
        <v>41984</v>
      </c>
      <c r="AD533" s="1">
        <v>42012</v>
      </c>
      <c r="AE533" s="1">
        <v>41989</v>
      </c>
      <c r="AF533">
        <v>3</v>
      </c>
      <c r="AG533">
        <v>96.43</v>
      </c>
    </row>
    <row r="534" spans="19:33" x14ac:dyDescent="0.25">
      <c r="S534" s="4">
        <v>10443</v>
      </c>
      <c r="T534" s="4">
        <v>11</v>
      </c>
      <c r="U534" s="4">
        <v>16.8</v>
      </c>
      <c r="V534" s="4">
        <v>6</v>
      </c>
      <c r="W534" s="4">
        <v>0.2</v>
      </c>
      <c r="X534" s="6">
        <v>100.60000000000001</v>
      </c>
      <c r="Z534">
        <v>10774</v>
      </c>
      <c r="AA534" t="s">
        <v>131</v>
      </c>
      <c r="AB534">
        <v>4</v>
      </c>
      <c r="AC534" s="1">
        <v>41984</v>
      </c>
      <c r="AD534" s="1">
        <v>41998</v>
      </c>
      <c r="AE534" s="1">
        <v>41985</v>
      </c>
      <c r="AF534">
        <v>1</v>
      </c>
      <c r="AG534">
        <v>48.2</v>
      </c>
    </row>
    <row r="535" spans="19:33" x14ac:dyDescent="0.25">
      <c r="S535" s="5">
        <v>10443</v>
      </c>
      <c r="T535" s="5">
        <v>28</v>
      </c>
      <c r="U535" s="5">
        <v>36.4</v>
      </c>
      <c r="V535" s="5">
        <v>12</v>
      </c>
      <c r="W535" s="5">
        <v>0</v>
      </c>
      <c r="X535" s="7">
        <v>436.79999999999995</v>
      </c>
      <c r="Z535">
        <v>10775</v>
      </c>
      <c r="AA535" t="s">
        <v>343</v>
      </c>
      <c r="AB535">
        <v>7</v>
      </c>
      <c r="AC535" s="1">
        <v>41985</v>
      </c>
      <c r="AD535" s="1">
        <v>42013</v>
      </c>
      <c r="AE535" s="1">
        <v>41999</v>
      </c>
      <c r="AF535">
        <v>1</v>
      </c>
      <c r="AG535">
        <v>20.25</v>
      </c>
    </row>
    <row r="536" spans="19:33" x14ac:dyDescent="0.25">
      <c r="S536" s="4">
        <v>10444</v>
      </c>
      <c r="T536" s="4">
        <v>17</v>
      </c>
      <c r="U536" s="4">
        <v>31.2</v>
      </c>
      <c r="V536" s="4">
        <v>10</v>
      </c>
      <c r="W536" s="4">
        <v>0</v>
      </c>
      <c r="X536" s="6">
        <v>312</v>
      </c>
      <c r="Z536">
        <v>10776</v>
      </c>
      <c r="AA536" t="s">
        <v>113</v>
      </c>
      <c r="AB536">
        <v>1</v>
      </c>
      <c r="AC536" s="1">
        <v>41988</v>
      </c>
      <c r="AD536" s="1">
        <v>42016</v>
      </c>
      <c r="AE536" s="1">
        <v>41991</v>
      </c>
      <c r="AF536">
        <v>3</v>
      </c>
      <c r="AG536">
        <v>351.53</v>
      </c>
    </row>
    <row r="537" spans="19:33" x14ac:dyDescent="0.25">
      <c r="S537" s="5">
        <v>10444</v>
      </c>
      <c r="T537" s="5">
        <v>26</v>
      </c>
      <c r="U537" s="5">
        <v>24.9</v>
      </c>
      <c r="V537" s="5">
        <v>15</v>
      </c>
      <c r="W537" s="5">
        <v>0</v>
      </c>
      <c r="X537" s="7">
        <v>373.5</v>
      </c>
      <c r="Z537">
        <v>10777</v>
      </c>
      <c r="AA537" t="s">
        <v>160</v>
      </c>
      <c r="AB537">
        <v>7</v>
      </c>
      <c r="AC537" s="1">
        <v>41988</v>
      </c>
      <c r="AD537" s="1">
        <v>42002</v>
      </c>
      <c r="AE537" s="1">
        <v>42025</v>
      </c>
      <c r="AF537">
        <v>2</v>
      </c>
      <c r="AG537">
        <v>3.01</v>
      </c>
    </row>
    <row r="538" spans="19:33" x14ac:dyDescent="0.25">
      <c r="S538" s="4">
        <v>10444</v>
      </c>
      <c r="T538" s="4">
        <v>35</v>
      </c>
      <c r="U538" s="4">
        <v>14.4</v>
      </c>
      <c r="V538" s="4">
        <v>8</v>
      </c>
      <c r="W538" s="4">
        <v>0</v>
      </c>
      <c r="X538" s="6">
        <v>115.2</v>
      </c>
      <c r="Z538">
        <v>10778</v>
      </c>
      <c r="AA538" t="s">
        <v>45</v>
      </c>
      <c r="AB538">
        <v>3</v>
      </c>
      <c r="AC538" s="1">
        <v>41989</v>
      </c>
      <c r="AD538" s="1">
        <v>42017</v>
      </c>
      <c r="AE538" s="1">
        <v>41997</v>
      </c>
      <c r="AF538">
        <v>1</v>
      </c>
      <c r="AG538">
        <v>6.79</v>
      </c>
    </row>
    <row r="539" spans="19:33" x14ac:dyDescent="0.25">
      <c r="S539" s="5">
        <v>10444</v>
      </c>
      <c r="T539" s="5">
        <v>41</v>
      </c>
      <c r="U539" s="5">
        <v>7.7</v>
      </c>
      <c r="V539" s="5">
        <v>30</v>
      </c>
      <c r="W539" s="5">
        <v>0</v>
      </c>
      <c r="X539" s="7">
        <v>231</v>
      </c>
      <c r="Z539">
        <v>10779</v>
      </c>
      <c r="AA539" t="s">
        <v>248</v>
      </c>
      <c r="AB539">
        <v>3</v>
      </c>
      <c r="AC539" s="1">
        <v>41989</v>
      </c>
      <c r="AD539" s="1">
        <v>42017</v>
      </c>
      <c r="AE539" s="1">
        <v>42018</v>
      </c>
      <c r="AF539">
        <v>2</v>
      </c>
      <c r="AG539">
        <v>58.13</v>
      </c>
    </row>
    <row r="540" spans="19:33" x14ac:dyDescent="0.25">
      <c r="S540" s="4">
        <v>10445</v>
      </c>
      <c r="T540" s="4">
        <v>39</v>
      </c>
      <c r="U540" s="4">
        <v>14.4</v>
      </c>
      <c r="V540" s="4">
        <v>6</v>
      </c>
      <c r="W540" s="4">
        <v>0</v>
      </c>
      <c r="X540" s="6">
        <v>86.4</v>
      </c>
      <c r="Z540">
        <v>10780</v>
      </c>
      <c r="AA540" t="s">
        <v>223</v>
      </c>
      <c r="AB540">
        <v>2</v>
      </c>
      <c r="AC540" s="1">
        <v>41989</v>
      </c>
      <c r="AD540" s="1">
        <v>42003</v>
      </c>
      <c r="AE540" s="1">
        <v>41998</v>
      </c>
      <c r="AF540">
        <v>1</v>
      </c>
      <c r="AG540">
        <v>42.13</v>
      </c>
    </row>
    <row r="541" spans="19:33" x14ac:dyDescent="0.25">
      <c r="S541" s="5">
        <v>10445</v>
      </c>
      <c r="T541" s="5">
        <v>54</v>
      </c>
      <c r="U541" s="5">
        <v>5.9</v>
      </c>
      <c r="V541" s="5">
        <v>15</v>
      </c>
      <c r="W541" s="5">
        <v>0</v>
      </c>
      <c r="X541" s="7">
        <v>88.5</v>
      </c>
      <c r="Z541">
        <v>10781</v>
      </c>
      <c r="AA541" t="s">
        <v>377</v>
      </c>
      <c r="AB541">
        <v>2</v>
      </c>
      <c r="AC541" s="1">
        <v>41990</v>
      </c>
      <c r="AD541" s="1">
        <v>42018</v>
      </c>
      <c r="AE541" s="1">
        <v>41992</v>
      </c>
      <c r="AF541">
        <v>3</v>
      </c>
      <c r="AG541">
        <v>73.16</v>
      </c>
    </row>
    <row r="542" spans="19:33" x14ac:dyDescent="0.25">
      <c r="S542" s="4">
        <v>10446</v>
      </c>
      <c r="T542" s="4">
        <v>19</v>
      </c>
      <c r="U542" s="4">
        <v>7.3</v>
      </c>
      <c r="V542" s="4">
        <v>12</v>
      </c>
      <c r="W542" s="4">
        <v>0.1</v>
      </c>
      <c r="X542" s="6">
        <v>87.5</v>
      </c>
      <c r="Z542">
        <v>10782</v>
      </c>
      <c r="AA542" t="s">
        <v>79</v>
      </c>
      <c r="AB542">
        <v>9</v>
      </c>
      <c r="AC542" s="1">
        <v>41990</v>
      </c>
      <c r="AD542" s="1">
        <v>42018</v>
      </c>
      <c r="AE542" s="1">
        <v>41995</v>
      </c>
      <c r="AF542">
        <v>3</v>
      </c>
      <c r="AG542">
        <v>1.1000000000000001</v>
      </c>
    </row>
    <row r="543" spans="19:33" x14ac:dyDescent="0.25">
      <c r="S543" s="5">
        <v>10446</v>
      </c>
      <c r="T543" s="5">
        <v>24</v>
      </c>
      <c r="U543" s="5">
        <v>3.6</v>
      </c>
      <c r="V543" s="5">
        <v>20</v>
      </c>
      <c r="W543" s="5">
        <v>0.1</v>
      </c>
      <c r="X543" s="7">
        <v>71.900000000000006</v>
      </c>
      <c r="Z543">
        <v>10783</v>
      </c>
      <c r="AA543" t="s">
        <v>174</v>
      </c>
      <c r="AB543">
        <v>4</v>
      </c>
      <c r="AC543" s="1">
        <v>41991</v>
      </c>
      <c r="AD543" s="1">
        <v>42019</v>
      </c>
      <c r="AE543" s="1">
        <v>41992</v>
      </c>
      <c r="AF543">
        <v>2</v>
      </c>
      <c r="AG543">
        <v>124.98</v>
      </c>
    </row>
    <row r="544" spans="19:33" x14ac:dyDescent="0.25">
      <c r="S544" s="4">
        <v>10446</v>
      </c>
      <c r="T544" s="4">
        <v>31</v>
      </c>
      <c r="U544" s="4">
        <v>10</v>
      </c>
      <c r="V544" s="4">
        <v>3</v>
      </c>
      <c r="W544" s="4">
        <v>0.1</v>
      </c>
      <c r="X544" s="6">
        <v>29.9</v>
      </c>
      <c r="Z544">
        <v>10784</v>
      </c>
      <c r="AA544" t="s">
        <v>235</v>
      </c>
      <c r="AB544">
        <v>4</v>
      </c>
      <c r="AC544" s="1">
        <v>41991</v>
      </c>
      <c r="AD544" s="1">
        <v>42019</v>
      </c>
      <c r="AE544" s="1">
        <v>41995</v>
      </c>
      <c r="AF544">
        <v>3</v>
      </c>
      <c r="AG544">
        <v>70.09</v>
      </c>
    </row>
    <row r="545" spans="19:33" x14ac:dyDescent="0.25">
      <c r="S545" s="5">
        <v>10446</v>
      </c>
      <c r="T545" s="5">
        <v>52</v>
      </c>
      <c r="U545" s="5">
        <v>5.6</v>
      </c>
      <c r="V545" s="5">
        <v>15</v>
      </c>
      <c r="W545" s="5">
        <v>0.1</v>
      </c>
      <c r="X545" s="7">
        <v>83.9</v>
      </c>
      <c r="Z545">
        <v>10785</v>
      </c>
      <c r="AA545" t="s">
        <v>169</v>
      </c>
      <c r="AB545">
        <v>1</v>
      </c>
      <c r="AC545" s="1">
        <v>41991</v>
      </c>
      <c r="AD545" s="1">
        <v>42019</v>
      </c>
      <c r="AE545" s="1">
        <v>41997</v>
      </c>
      <c r="AF545">
        <v>3</v>
      </c>
      <c r="AG545">
        <v>1.51</v>
      </c>
    </row>
    <row r="546" spans="19:33" x14ac:dyDescent="0.25">
      <c r="S546" s="4">
        <v>10447</v>
      </c>
      <c r="T546" s="4">
        <v>19</v>
      </c>
      <c r="U546" s="4">
        <v>7.3</v>
      </c>
      <c r="V546" s="4">
        <v>40</v>
      </c>
      <c r="W546" s="4">
        <v>0</v>
      </c>
      <c r="X546" s="6">
        <v>292</v>
      </c>
      <c r="Z546">
        <v>10786</v>
      </c>
      <c r="AA546" t="s">
        <v>283</v>
      </c>
      <c r="AB546">
        <v>8</v>
      </c>
      <c r="AC546" s="1">
        <v>41992</v>
      </c>
      <c r="AD546" s="1">
        <v>42020</v>
      </c>
      <c r="AE546" s="1">
        <v>41996</v>
      </c>
      <c r="AF546">
        <v>1</v>
      </c>
      <c r="AG546">
        <v>110.87</v>
      </c>
    </row>
    <row r="547" spans="19:33" x14ac:dyDescent="0.25">
      <c r="S547" s="5">
        <v>10447</v>
      </c>
      <c r="T547" s="5">
        <v>65</v>
      </c>
      <c r="U547" s="5">
        <v>16.8</v>
      </c>
      <c r="V547" s="5">
        <v>35</v>
      </c>
      <c r="W547" s="5">
        <v>0</v>
      </c>
      <c r="X547" s="7">
        <v>588</v>
      </c>
      <c r="Z547">
        <v>10787</v>
      </c>
      <c r="AA547" t="s">
        <v>203</v>
      </c>
      <c r="AB547">
        <v>2</v>
      </c>
      <c r="AC547" s="1">
        <v>41992</v>
      </c>
      <c r="AD547" s="1">
        <v>42006</v>
      </c>
      <c r="AE547" s="1">
        <v>41999</v>
      </c>
      <c r="AF547">
        <v>1</v>
      </c>
      <c r="AG547">
        <v>249.93</v>
      </c>
    </row>
    <row r="548" spans="19:33" x14ac:dyDescent="0.25">
      <c r="S548" s="4">
        <v>10447</v>
      </c>
      <c r="T548" s="4">
        <v>71</v>
      </c>
      <c r="U548" s="4">
        <v>17.2</v>
      </c>
      <c r="V548" s="4">
        <v>2</v>
      </c>
      <c r="W548" s="4">
        <v>0</v>
      </c>
      <c r="X548" s="6">
        <v>34.4</v>
      </c>
      <c r="Z548">
        <v>10788</v>
      </c>
      <c r="AA548" t="s">
        <v>286</v>
      </c>
      <c r="AB548">
        <v>1</v>
      </c>
      <c r="AC548" s="1">
        <v>41995</v>
      </c>
      <c r="AD548" s="1">
        <v>42023</v>
      </c>
      <c r="AE548" s="1">
        <v>42023</v>
      </c>
      <c r="AF548">
        <v>2</v>
      </c>
      <c r="AG548">
        <v>42.7</v>
      </c>
    </row>
    <row r="549" spans="19:33" x14ac:dyDescent="0.25">
      <c r="S549" s="5">
        <v>10448</v>
      </c>
      <c r="T549" s="5">
        <v>26</v>
      </c>
      <c r="U549" s="5">
        <v>24.9</v>
      </c>
      <c r="V549" s="5">
        <v>6</v>
      </c>
      <c r="W549" s="5">
        <v>0</v>
      </c>
      <c r="X549" s="7">
        <v>149.39999999999998</v>
      </c>
      <c r="Z549">
        <v>10789</v>
      </c>
      <c r="AA549" t="s">
        <v>126</v>
      </c>
      <c r="AB549">
        <v>1</v>
      </c>
      <c r="AC549" s="1">
        <v>41995</v>
      </c>
      <c r="AD549" s="1">
        <v>42023</v>
      </c>
      <c r="AE549" s="1">
        <v>42004</v>
      </c>
      <c r="AF549">
        <v>2</v>
      </c>
      <c r="AG549">
        <v>100.6</v>
      </c>
    </row>
    <row r="550" spans="19:33" x14ac:dyDescent="0.25">
      <c r="S550" s="4">
        <v>10448</v>
      </c>
      <c r="T550" s="4">
        <v>40</v>
      </c>
      <c r="U550" s="4">
        <v>14.7</v>
      </c>
      <c r="V550" s="4">
        <v>20</v>
      </c>
      <c r="W550" s="4">
        <v>0</v>
      </c>
      <c r="X550" s="6">
        <v>294</v>
      </c>
      <c r="Z550">
        <v>10790</v>
      </c>
      <c r="AA550" t="s">
        <v>160</v>
      </c>
      <c r="AB550">
        <v>6</v>
      </c>
      <c r="AC550" s="1">
        <v>41995</v>
      </c>
      <c r="AD550" s="1">
        <v>42023</v>
      </c>
      <c r="AE550" s="1">
        <v>41999</v>
      </c>
      <c r="AF550">
        <v>1</v>
      </c>
      <c r="AG550">
        <v>28.23</v>
      </c>
    </row>
    <row r="551" spans="19:33" x14ac:dyDescent="0.25">
      <c r="S551" s="5">
        <v>10449</v>
      </c>
      <c r="T551" s="5">
        <v>10</v>
      </c>
      <c r="U551" s="5">
        <v>24.8</v>
      </c>
      <c r="V551" s="5">
        <v>14</v>
      </c>
      <c r="W551" s="5">
        <v>0</v>
      </c>
      <c r="X551" s="7">
        <v>347.2</v>
      </c>
      <c r="Z551">
        <v>10791</v>
      </c>
      <c r="AA551" t="s">
        <v>135</v>
      </c>
      <c r="AB551">
        <v>6</v>
      </c>
      <c r="AC551" s="1">
        <v>41996</v>
      </c>
      <c r="AD551" s="1">
        <v>42024</v>
      </c>
      <c r="AE551" s="1">
        <v>42005</v>
      </c>
      <c r="AF551">
        <v>2</v>
      </c>
      <c r="AG551">
        <v>16.850000000000001</v>
      </c>
    </row>
    <row r="552" spans="19:33" x14ac:dyDescent="0.25">
      <c r="S552" s="4">
        <v>10449</v>
      </c>
      <c r="T552" s="4">
        <v>52</v>
      </c>
      <c r="U552" s="4">
        <v>5.6</v>
      </c>
      <c r="V552" s="4">
        <v>20</v>
      </c>
      <c r="W552" s="4">
        <v>0</v>
      </c>
      <c r="X552" s="6">
        <v>112</v>
      </c>
      <c r="Z552">
        <v>10792</v>
      </c>
      <c r="AA552" t="s">
        <v>395</v>
      </c>
      <c r="AB552">
        <v>1</v>
      </c>
      <c r="AC552" s="1">
        <v>41996</v>
      </c>
      <c r="AD552" s="1">
        <v>42024</v>
      </c>
      <c r="AE552" s="1">
        <v>42004</v>
      </c>
      <c r="AF552">
        <v>3</v>
      </c>
      <c r="AG552">
        <v>23.79</v>
      </c>
    </row>
    <row r="553" spans="19:33" x14ac:dyDescent="0.25">
      <c r="S553" s="5">
        <v>10449</v>
      </c>
      <c r="T553" s="5">
        <v>62</v>
      </c>
      <c r="U553" s="5">
        <v>39.4</v>
      </c>
      <c r="V553" s="5">
        <v>35</v>
      </c>
      <c r="W553" s="5">
        <v>0</v>
      </c>
      <c r="X553" s="7">
        <v>1379</v>
      </c>
      <c r="Z553">
        <v>10793</v>
      </c>
      <c r="AA553" t="s">
        <v>40</v>
      </c>
      <c r="AB553">
        <v>3</v>
      </c>
      <c r="AC553" s="1">
        <v>41997</v>
      </c>
      <c r="AD553" s="1">
        <v>42025</v>
      </c>
      <c r="AE553" s="1">
        <v>42012</v>
      </c>
      <c r="AF553">
        <v>3</v>
      </c>
      <c r="AG553">
        <v>4.5199999999999996</v>
      </c>
    </row>
    <row r="554" spans="19:33" x14ac:dyDescent="0.25">
      <c r="S554" s="4">
        <v>10450</v>
      </c>
      <c r="T554" s="4">
        <v>10</v>
      </c>
      <c r="U554" s="4">
        <v>24.8</v>
      </c>
      <c r="V554" s="4">
        <v>20</v>
      </c>
      <c r="W554" s="4">
        <v>0.2</v>
      </c>
      <c r="X554" s="6">
        <v>495.8</v>
      </c>
      <c r="Z554">
        <v>10794</v>
      </c>
      <c r="AA554" t="s">
        <v>280</v>
      </c>
      <c r="AB554">
        <v>6</v>
      </c>
      <c r="AC554" s="1">
        <v>41997</v>
      </c>
      <c r="AD554" s="1">
        <v>42025</v>
      </c>
      <c r="AE554" s="1">
        <v>42006</v>
      </c>
      <c r="AF554">
        <v>1</v>
      </c>
      <c r="AG554">
        <v>21.49</v>
      </c>
    </row>
    <row r="555" spans="19:33" x14ac:dyDescent="0.25">
      <c r="S555" s="5">
        <v>10450</v>
      </c>
      <c r="T555" s="5">
        <v>54</v>
      </c>
      <c r="U555" s="5">
        <v>5.9</v>
      </c>
      <c r="V555" s="5">
        <v>6</v>
      </c>
      <c r="W555" s="5">
        <v>0.2</v>
      </c>
      <c r="X555" s="7">
        <v>35.200000000000003</v>
      </c>
      <c r="Z555">
        <v>10795</v>
      </c>
      <c r="AA555" t="s">
        <v>113</v>
      </c>
      <c r="AB555">
        <v>8</v>
      </c>
      <c r="AC555" s="1">
        <v>41997</v>
      </c>
      <c r="AD555" s="1">
        <v>42025</v>
      </c>
      <c r="AE555" s="1">
        <v>42024</v>
      </c>
      <c r="AF555">
        <v>2</v>
      </c>
      <c r="AG555">
        <v>126.66</v>
      </c>
    </row>
    <row r="556" spans="19:33" x14ac:dyDescent="0.25">
      <c r="S556" s="4">
        <v>10451</v>
      </c>
      <c r="T556" s="4">
        <v>55</v>
      </c>
      <c r="U556" s="4">
        <v>19.2</v>
      </c>
      <c r="V556" s="4">
        <v>120</v>
      </c>
      <c r="W556" s="4">
        <v>0.1</v>
      </c>
      <c r="X556" s="6">
        <v>2303.9</v>
      </c>
      <c r="Z556">
        <v>10796</v>
      </c>
      <c r="AA556" t="s">
        <v>178</v>
      </c>
      <c r="AB556">
        <v>3</v>
      </c>
      <c r="AC556" s="1">
        <v>41998</v>
      </c>
      <c r="AD556" s="1">
        <v>42026</v>
      </c>
      <c r="AE556" s="1">
        <v>42018</v>
      </c>
      <c r="AF556">
        <v>1</v>
      </c>
      <c r="AG556">
        <v>26.52</v>
      </c>
    </row>
    <row r="557" spans="19:33" x14ac:dyDescent="0.25">
      <c r="S557" s="5">
        <v>10451</v>
      </c>
      <c r="T557" s="5">
        <v>64</v>
      </c>
      <c r="U557" s="5">
        <v>26.6</v>
      </c>
      <c r="V557" s="5">
        <v>35</v>
      </c>
      <c r="W557" s="5">
        <v>0.1</v>
      </c>
      <c r="X557" s="7">
        <v>930.9</v>
      </c>
      <c r="Z557">
        <v>10797</v>
      </c>
      <c r="AA557" t="s">
        <v>102</v>
      </c>
      <c r="AB557">
        <v>7</v>
      </c>
      <c r="AC557" s="1">
        <v>41998</v>
      </c>
      <c r="AD557" s="1">
        <v>42026</v>
      </c>
      <c r="AE557" s="1">
        <v>42009</v>
      </c>
      <c r="AF557">
        <v>2</v>
      </c>
      <c r="AG557">
        <v>33.35</v>
      </c>
    </row>
    <row r="558" spans="19:33" x14ac:dyDescent="0.25">
      <c r="S558" s="4">
        <v>10451</v>
      </c>
      <c r="T558" s="4">
        <v>65</v>
      </c>
      <c r="U558" s="4">
        <v>16.8</v>
      </c>
      <c r="V558" s="4">
        <v>28</v>
      </c>
      <c r="W558" s="4">
        <v>0.1</v>
      </c>
      <c r="X558" s="6">
        <v>470.3</v>
      </c>
      <c r="Z558">
        <v>10798</v>
      </c>
      <c r="AA558" t="s">
        <v>191</v>
      </c>
      <c r="AB558">
        <v>2</v>
      </c>
      <c r="AC558" s="1">
        <v>41999</v>
      </c>
      <c r="AD558" s="1">
        <v>42027</v>
      </c>
      <c r="AE558" s="1">
        <v>42009</v>
      </c>
      <c r="AF558">
        <v>1</v>
      </c>
      <c r="AG558">
        <v>2.33</v>
      </c>
    </row>
    <row r="559" spans="19:33" x14ac:dyDescent="0.25">
      <c r="S559" s="5">
        <v>10451</v>
      </c>
      <c r="T559" s="5">
        <v>77</v>
      </c>
      <c r="U559" s="5">
        <v>10.4</v>
      </c>
      <c r="V559" s="5">
        <v>55</v>
      </c>
      <c r="W559" s="5">
        <v>0.1</v>
      </c>
      <c r="X559" s="7">
        <v>571.9</v>
      </c>
      <c r="Z559">
        <v>10799</v>
      </c>
      <c r="AA559" t="s">
        <v>195</v>
      </c>
      <c r="AB559">
        <v>9</v>
      </c>
      <c r="AC559" s="1">
        <v>41999</v>
      </c>
      <c r="AD559" s="1">
        <v>42041</v>
      </c>
      <c r="AE559" s="1">
        <v>42009</v>
      </c>
      <c r="AF559">
        <v>3</v>
      </c>
      <c r="AG559">
        <v>30.76</v>
      </c>
    </row>
    <row r="560" spans="19:33" x14ac:dyDescent="0.25">
      <c r="S560" s="4">
        <v>10452</v>
      </c>
      <c r="T560" s="4">
        <v>28</v>
      </c>
      <c r="U560" s="4">
        <v>36.4</v>
      </c>
      <c r="V560" s="4">
        <v>15</v>
      </c>
      <c r="W560" s="4">
        <v>0</v>
      </c>
      <c r="X560" s="6">
        <v>546</v>
      </c>
      <c r="Z560">
        <v>10800</v>
      </c>
      <c r="AA560" t="s">
        <v>321</v>
      </c>
      <c r="AB560">
        <v>1</v>
      </c>
      <c r="AC560" s="1">
        <v>41999</v>
      </c>
      <c r="AD560" s="1">
        <v>42027</v>
      </c>
      <c r="AE560" s="1">
        <v>42009</v>
      </c>
      <c r="AF560">
        <v>3</v>
      </c>
      <c r="AG560">
        <v>137.44</v>
      </c>
    </row>
    <row r="561" spans="19:33" x14ac:dyDescent="0.25">
      <c r="S561" s="5">
        <v>10452</v>
      </c>
      <c r="T561" s="5">
        <v>44</v>
      </c>
      <c r="U561" s="5">
        <v>15.5</v>
      </c>
      <c r="V561" s="5">
        <v>100</v>
      </c>
      <c r="W561" s="5">
        <v>0.05</v>
      </c>
      <c r="X561" s="7">
        <v>1549.95</v>
      </c>
      <c r="Z561">
        <v>10801</v>
      </c>
      <c r="AA561" t="s">
        <v>61</v>
      </c>
      <c r="AB561">
        <v>4</v>
      </c>
      <c r="AC561" s="1">
        <v>42002</v>
      </c>
      <c r="AD561" s="1">
        <v>42030</v>
      </c>
      <c r="AE561" s="1">
        <v>42004</v>
      </c>
      <c r="AF561">
        <v>2</v>
      </c>
      <c r="AG561">
        <v>97.09</v>
      </c>
    </row>
    <row r="562" spans="19:33" x14ac:dyDescent="0.25">
      <c r="S562" s="4">
        <v>10453</v>
      </c>
      <c r="T562" s="4">
        <v>48</v>
      </c>
      <c r="U562" s="4">
        <v>10.199999999999999</v>
      </c>
      <c r="V562" s="4">
        <v>15</v>
      </c>
      <c r="W562" s="4">
        <v>0.1</v>
      </c>
      <c r="X562" s="6">
        <v>152.9</v>
      </c>
      <c r="Z562">
        <v>10802</v>
      </c>
      <c r="AA562" t="s">
        <v>324</v>
      </c>
      <c r="AB562">
        <v>4</v>
      </c>
      <c r="AC562" s="1">
        <v>42002</v>
      </c>
      <c r="AD562" s="1">
        <v>42030</v>
      </c>
      <c r="AE562" s="1">
        <v>42006</v>
      </c>
      <c r="AF562">
        <v>2</v>
      </c>
      <c r="AG562">
        <v>257.26</v>
      </c>
    </row>
    <row r="563" spans="19:33" x14ac:dyDescent="0.25">
      <c r="S563" s="5">
        <v>10453</v>
      </c>
      <c r="T563" s="5">
        <v>70</v>
      </c>
      <c r="U563" s="5">
        <v>12</v>
      </c>
      <c r="V563" s="5">
        <v>25</v>
      </c>
      <c r="W563" s="5">
        <v>0.1</v>
      </c>
      <c r="X563" s="7">
        <v>299.89999999999998</v>
      </c>
      <c r="Z563">
        <v>10803</v>
      </c>
      <c r="AA563" t="s">
        <v>382</v>
      </c>
      <c r="AB563">
        <v>4</v>
      </c>
      <c r="AC563" s="1">
        <v>42003</v>
      </c>
      <c r="AD563" s="1">
        <v>42031</v>
      </c>
      <c r="AE563" s="1">
        <v>42010</v>
      </c>
      <c r="AF563">
        <v>1</v>
      </c>
      <c r="AG563">
        <v>55.23</v>
      </c>
    </row>
    <row r="564" spans="19:33" x14ac:dyDescent="0.25">
      <c r="S564" s="4">
        <v>10454</v>
      </c>
      <c r="T564" s="4">
        <v>16</v>
      </c>
      <c r="U564" s="4">
        <v>13.9</v>
      </c>
      <c r="V564" s="4">
        <v>20</v>
      </c>
      <c r="W564" s="4">
        <v>0.2</v>
      </c>
      <c r="X564" s="6">
        <v>277.8</v>
      </c>
      <c r="Z564">
        <v>10804</v>
      </c>
      <c r="AA564" t="s">
        <v>321</v>
      </c>
      <c r="AB564">
        <v>6</v>
      </c>
      <c r="AC564" s="1">
        <v>42003</v>
      </c>
      <c r="AD564" s="1">
        <v>42031</v>
      </c>
      <c r="AE564" s="1">
        <v>42011</v>
      </c>
      <c r="AF564">
        <v>2</v>
      </c>
      <c r="AG564">
        <v>27.33</v>
      </c>
    </row>
    <row r="565" spans="19:33" x14ac:dyDescent="0.25">
      <c r="S565" s="5">
        <v>10454</v>
      </c>
      <c r="T565" s="5">
        <v>33</v>
      </c>
      <c r="U565" s="5">
        <v>2</v>
      </c>
      <c r="V565" s="5">
        <v>20</v>
      </c>
      <c r="W565" s="5">
        <v>0.2</v>
      </c>
      <c r="X565" s="7">
        <v>39.799999999999997</v>
      </c>
      <c r="Z565">
        <v>10805</v>
      </c>
      <c r="AA565" t="s">
        <v>340</v>
      </c>
      <c r="AB565">
        <v>2</v>
      </c>
      <c r="AC565" s="1">
        <v>42003</v>
      </c>
      <c r="AD565" s="1">
        <v>42031</v>
      </c>
      <c r="AE565" s="1">
        <v>42013</v>
      </c>
      <c r="AF565">
        <v>3</v>
      </c>
      <c r="AG565">
        <v>237.34</v>
      </c>
    </row>
    <row r="566" spans="19:33" x14ac:dyDescent="0.25">
      <c r="S566" s="4">
        <v>10454</v>
      </c>
      <c r="T566" s="4">
        <v>46</v>
      </c>
      <c r="U566" s="4">
        <v>9.6</v>
      </c>
      <c r="V566" s="4">
        <v>10</v>
      </c>
      <c r="W566" s="4">
        <v>0.2</v>
      </c>
      <c r="X566" s="6">
        <v>95.8</v>
      </c>
      <c r="Z566">
        <v>10806</v>
      </c>
      <c r="AA566" t="s">
        <v>365</v>
      </c>
      <c r="AB566">
        <v>3</v>
      </c>
      <c r="AC566" s="1">
        <v>42004</v>
      </c>
      <c r="AD566" s="1">
        <v>42032</v>
      </c>
      <c r="AE566" s="1">
        <v>42009</v>
      </c>
      <c r="AF566">
        <v>2</v>
      </c>
      <c r="AG566">
        <v>22.11</v>
      </c>
    </row>
    <row r="567" spans="19:33" x14ac:dyDescent="0.25">
      <c r="S567" s="5">
        <v>10455</v>
      </c>
      <c r="T567" s="5">
        <v>39</v>
      </c>
      <c r="U567" s="5">
        <v>14.4</v>
      </c>
      <c r="V567" s="5">
        <v>20</v>
      </c>
      <c r="W567" s="5">
        <v>0</v>
      </c>
      <c r="X567" s="7">
        <v>288</v>
      </c>
      <c r="Z567">
        <v>10807</v>
      </c>
      <c r="AA567" t="s">
        <v>142</v>
      </c>
      <c r="AB567">
        <v>4</v>
      </c>
      <c r="AC567" s="1">
        <v>42004</v>
      </c>
      <c r="AD567" s="1">
        <v>42032</v>
      </c>
      <c r="AE567" s="1">
        <v>42034</v>
      </c>
      <c r="AF567">
        <v>1</v>
      </c>
      <c r="AG567">
        <v>1.36</v>
      </c>
    </row>
    <row r="568" spans="19:33" x14ac:dyDescent="0.25">
      <c r="S568" s="4">
        <v>10455</v>
      </c>
      <c r="T568" s="4">
        <v>53</v>
      </c>
      <c r="U568" s="4">
        <v>26.2</v>
      </c>
      <c r="V568" s="4">
        <v>50</v>
      </c>
      <c r="W568" s="4">
        <v>0</v>
      </c>
      <c r="X568" s="6">
        <v>1310</v>
      </c>
      <c r="Z568">
        <v>10808</v>
      </c>
      <c r="AA568" t="s">
        <v>258</v>
      </c>
      <c r="AB568">
        <v>2</v>
      </c>
      <c r="AC568" s="1">
        <v>42005</v>
      </c>
      <c r="AD568" s="1">
        <v>42033</v>
      </c>
      <c r="AE568" s="1">
        <v>42013</v>
      </c>
      <c r="AF568">
        <v>3</v>
      </c>
      <c r="AG568">
        <v>45.53</v>
      </c>
    </row>
    <row r="569" spans="19:33" x14ac:dyDescent="0.25">
      <c r="S569" s="5">
        <v>10455</v>
      </c>
      <c r="T569" s="5">
        <v>61</v>
      </c>
      <c r="U569" s="5">
        <v>22.8</v>
      </c>
      <c r="V569" s="5">
        <v>25</v>
      </c>
      <c r="W569" s="5">
        <v>0</v>
      </c>
      <c r="X569" s="7">
        <v>570</v>
      </c>
      <c r="Z569">
        <v>10809</v>
      </c>
      <c r="AA569" t="s">
        <v>382</v>
      </c>
      <c r="AB569">
        <v>7</v>
      </c>
      <c r="AC569" s="1">
        <v>42005</v>
      </c>
      <c r="AD569" s="1">
        <v>42033</v>
      </c>
      <c r="AE569" s="1">
        <v>42011</v>
      </c>
      <c r="AF569">
        <v>1</v>
      </c>
      <c r="AG569">
        <v>4.87</v>
      </c>
    </row>
    <row r="570" spans="19:33" x14ac:dyDescent="0.25">
      <c r="S570" s="4">
        <v>10455</v>
      </c>
      <c r="T570" s="4">
        <v>71</v>
      </c>
      <c r="U570" s="4">
        <v>17.2</v>
      </c>
      <c r="V570" s="4">
        <v>30</v>
      </c>
      <c r="W570" s="4">
        <v>0</v>
      </c>
      <c r="X570" s="6">
        <v>516</v>
      </c>
      <c r="Z570">
        <v>10810</v>
      </c>
      <c r="AA570" t="s">
        <v>207</v>
      </c>
      <c r="AB570">
        <v>2</v>
      </c>
      <c r="AC570" s="1">
        <v>42005</v>
      </c>
      <c r="AD570" s="1">
        <v>42033</v>
      </c>
      <c r="AE570" s="1">
        <v>42011</v>
      </c>
      <c r="AF570">
        <v>3</v>
      </c>
      <c r="AG570">
        <v>4.33</v>
      </c>
    </row>
    <row r="571" spans="19:33" x14ac:dyDescent="0.25">
      <c r="S571" s="5">
        <v>10456</v>
      </c>
      <c r="T571" s="5">
        <v>21</v>
      </c>
      <c r="U571" s="5">
        <v>8</v>
      </c>
      <c r="V571" s="5">
        <v>40</v>
      </c>
      <c r="W571" s="5">
        <v>0.15</v>
      </c>
      <c r="X571" s="7">
        <v>319.85000000000002</v>
      </c>
      <c r="Z571">
        <v>10811</v>
      </c>
      <c r="AA571" t="s">
        <v>227</v>
      </c>
      <c r="AB571">
        <v>8</v>
      </c>
      <c r="AC571" s="1">
        <v>42006</v>
      </c>
      <c r="AD571" s="1">
        <v>42034</v>
      </c>
      <c r="AE571" s="1">
        <v>42012</v>
      </c>
      <c r="AF571">
        <v>1</v>
      </c>
      <c r="AG571">
        <v>31.22</v>
      </c>
    </row>
    <row r="572" spans="19:33" x14ac:dyDescent="0.25">
      <c r="S572" s="4">
        <v>10456</v>
      </c>
      <c r="T572" s="4">
        <v>49</v>
      </c>
      <c r="U572" s="4">
        <v>16</v>
      </c>
      <c r="V572" s="4">
        <v>21</v>
      </c>
      <c r="W572" s="4">
        <v>0.15</v>
      </c>
      <c r="X572" s="6">
        <v>335.85</v>
      </c>
      <c r="Z572">
        <v>10812</v>
      </c>
      <c r="AA572" t="s">
        <v>298</v>
      </c>
      <c r="AB572">
        <v>5</v>
      </c>
      <c r="AC572" s="1">
        <v>42006</v>
      </c>
      <c r="AD572" s="1">
        <v>42034</v>
      </c>
      <c r="AE572" s="1">
        <v>42016</v>
      </c>
      <c r="AF572">
        <v>1</v>
      </c>
      <c r="AG572">
        <v>59.78</v>
      </c>
    </row>
    <row r="573" spans="19:33" x14ac:dyDescent="0.25">
      <c r="S573" s="5">
        <v>10457</v>
      </c>
      <c r="T573" s="5">
        <v>59</v>
      </c>
      <c r="U573" s="5">
        <v>44</v>
      </c>
      <c r="V573" s="5">
        <v>36</v>
      </c>
      <c r="W573" s="5">
        <v>0</v>
      </c>
      <c r="X573" s="7">
        <v>1584</v>
      </c>
      <c r="Z573">
        <v>10813</v>
      </c>
      <c r="AA573" t="s">
        <v>302</v>
      </c>
      <c r="AB573">
        <v>1</v>
      </c>
      <c r="AC573" s="1">
        <v>42009</v>
      </c>
      <c r="AD573" s="1">
        <v>42037</v>
      </c>
      <c r="AE573" s="1">
        <v>42013</v>
      </c>
      <c r="AF573">
        <v>1</v>
      </c>
      <c r="AG573">
        <v>47.38</v>
      </c>
    </row>
    <row r="574" spans="19:33" x14ac:dyDescent="0.25">
      <c r="S574" s="4">
        <v>10458</v>
      </c>
      <c r="T574" s="4">
        <v>26</v>
      </c>
      <c r="U574" s="4">
        <v>24.9</v>
      </c>
      <c r="V574" s="4">
        <v>30</v>
      </c>
      <c r="W574" s="4">
        <v>0</v>
      </c>
      <c r="X574" s="6">
        <v>747</v>
      </c>
      <c r="Z574">
        <v>10814</v>
      </c>
      <c r="AA574" t="s">
        <v>365</v>
      </c>
      <c r="AB574">
        <v>3</v>
      </c>
      <c r="AC574" s="1">
        <v>42009</v>
      </c>
      <c r="AD574" s="1">
        <v>42037</v>
      </c>
      <c r="AE574" s="1">
        <v>42018</v>
      </c>
      <c r="AF574">
        <v>3</v>
      </c>
      <c r="AG574">
        <v>130.94</v>
      </c>
    </row>
    <row r="575" spans="19:33" x14ac:dyDescent="0.25">
      <c r="S575" s="5">
        <v>10458</v>
      </c>
      <c r="T575" s="5">
        <v>28</v>
      </c>
      <c r="U575" s="5">
        <v>36.4</v>
      </c>
      <c r="V575" s="5">
        <v>30</v>
      </c>
      <c r="W575" s="5">
        <v>0</v>
      </c>
      <c r="X575" s="7">
        <v>1092</v>
      </c>
      <c r="Z575">
        <v>10815</v>
      </c>
      <c r="AA575" t="s">
        <v>317</v>
      </c>
      <c r="AB575">
        <v>2</v>
      </c>
      <c r="AC575" s="1">
        <v>42009</v>
      </c>
      <c r="AD575" s="1">
        <v>42037</v>
      </c>
      <c r="AE575" s="1">
        <v>42018</v>
      </c>
      <c r="AF575">
        <v>3</v>
      </c>
      <c r="AG575">
        <v>14.62</v>
      </c>
    </row>
    <row r="576" spans="19:33" x14ac:dyDescent="0.25">
      <c r="S576" s="4">
        <v>10458</v>
      </c>
      <c r="T576" s="4">
        <v>43</v>
      </c>
      <c r="U576" s="4">
        <v>36.799999999999997</v>
      </c>
      <c r="V576" s="4">
        <v>20</v>
      </c>
      <c r="W576" s="4">
        <v>0</v>
      </c>
      <c r="X576" s="6">
        <v>736</v>
      </c>
      <c r="Z576">
        <v>10816</v>
      </c>
      <c r="AA576" t="s">
        <v>164</v>
      </c>
      <c r="AB576">
        <v>4</v>
      </c>
      <c r="AC576" s="1">
        <v>42010</v>
      </c>
      <c r="AD576" s="1">
        <v>42038</v>
      </c>
      <c r="AE576" s="1">
        <v>42039</v>
      </c>
      <c r="AF576">
        <v>2</v>
      </c>
      <c r="AG576">
        <v>719.78</v>
      </c>
    </row>
    <row r="577" spans="19:33" x14ac:dyDescent="0.25">
      <c r="S577" s="5">
        <v>10458</v>
      </c>
      <c r="T577" s="5">
        <v>56</v>
      </c>
      <c r="U577" s="5">
        <v>30.4</v>
      </c>
      <c r="V577" s="5">
        <v>15</v>
      </c>
      <c r="W577" s="5">
        <v>0</v>
      </c>
      <c r="X577" s="7">
        <v>456</v>
      </c>
      <c r="Z577">
        <v>10817</v>
      </c>
      <c r="AA577" t="s">
        <v>195</v>
      </c>
      <c r="AB577">
        <v>3</v>
      </c>
      <c r="AC577" s="1">
        <v>42010</v>
      </c>
      <c r="AD577" s="1">
        <v>42024</v>
      </c>
      <c r="AE577" s="1">
        <v>42017</v>
      </c>
      <c r="AF577">
        <v>2</v>
      </c>
      <c r="AG577">
        <v>306.07</v>
      </c>
    </row>
    <row r="578" spans="19:33" x14ac:dyDescent="0.25">
      <c r="S578" s="4">
        <v>10458</v>
      </c>
      <c r="T578" s="4">
        <v>71</v>
      </c>
      <c r="U578" s="4">
        <v>17.2</v>
      </c>
      <c r="V578" s="4">
        <v>50</v>
      </c>
      <c r="W578" s="4">
        <v>0</v>
      </c>
      <c r="X578" s="6">
        <v>860</v>
      </c>
      <c r="Z578">
        <v>10818</v>
      </c>
      <c r="AA578" t="s">
        <v>235</v>
      </c>
      <c r="AB578">
        <v>7</v>
      </c>
      <c r="AC578" s="1">
        <v>42011</v>
      </c>
      <c r="AD578" s="1">
        <v>42039</v>
      </c>
      <c r="AE578" s="1">
        <v>42016</v>
      </c>
      <c r="AF578">
        <v>3</v>
      </c>
      <c r="AG578">
        <v>65.48</v>
      </c>
    </row>
    <row r="579" spans="19:33" x14ac:dyDescent="0.25">
      <c r="S579" s="5">
        <v>10459</v>
      </c>
      <c r="T579" s="5">
        <v>7</v>
      </c>
      <c r="U579" s="5">
        <v>24</v>
      </c>
      <c r="V579" s="5">
        <v>16</v>
      </c>
      <c r="W579" s="5">
        <v>0.05</v>
      </c>
      <c r="X579" s="7">
        <v>383.95</v>
      </c>
      <c r="Z579">
        <v>10819</v>
      </c>
      <c r="AA579" t="s">
        <v>79</v>
      </c>
      <c r="AB579">
        <v>2</v>
      </c>
      <c r="AC579" s="1">
        <v>42011</v>
      </c>
      <c r="AD579" s="1">
        <v>42039</v>
      </c>
      <c r="AE579" s="1">
        <v>42020</v>
      </c>
      <c r="AF579">
        <v>3</v>
      </c>
      <c r="AG579">
        <v>19.760000000000002</v>
      </c>
    </row>
    <row r="580" spans="19:33" x14ac:dyDescent="0.25">
      <c r="S580" s="4">
        <v>10459</v>
      </c>
      <c r="T580" s="4">
        <v>46</v>
      </c>
      <c r="U580" s="4">
        <v>9.6</v>
      </c>
      <c r="V580" s="4">
        <v>20</v>
      </c>
      <c r="W580" s="4">
        <v>0.05</v>
      </c>
      <c r="X580" s="6">
        <v>191.95</v>
      </c>
      <c r="Z580">
        <v>10820</v>
      </c>
      <c r="AA580" t="s">
        <v>293</v>
      </c>
      <c r="AB580">
        <v>3</v>
      </c>
      <c r="AC580" s="1">
        <v>42011</v>
      </c>
      <c r="AD580" s="1">
        <v>42039</v>
      </c>
      <c r="AE580" s="1">
        <v>42017</v>
      </c>
      <c r="AF580">
        <v>2</v>
      </c>
      <c r="AG580">
        <v>37.520000000000003</v>
      </c>
    </row>
    <row r="581" spans="19:33" x14ac:dyDescent="0.25">
      <c r="S581" s="5">
        <v>10459</v>
      </c>
      <c r="T581" s="5">
        <v>72</v>
      </c>
      <c r="U581" s="5">
        <v>27.8</v>
      </c>
      <c r="V581" s="5">
        <v>40</v>
      </c>
      <c r="W581" s="5">
        <v>0</v>
      </c>
      <c r="X581" s="7">
        <v>1112</v>
      </c>
      <c r="Z581">
        <v>10821</v>
      </c>
      <c r="AA581" t="s">
        <v>332</v>
      </c>
      <c r="AB581">
        <v>1</v>
      </c>
      <c r="AC581" s="1">
        <v>42012</v>
      </c>
      <c r="AD581" s="1">
        <v>42040</v>
      </c>
      <c r="AE581" s="1">
        <v>42019</v>
      </c>
      <c r="AF581">
        <v>1</v>
      </c>
      <c r="AG581">
        <v>36.68</v>
      </c>
    </row>
    <row r="582" spans="19:33" x14ac:dyDescent="0.25">
      <c r="S582" s="4">
        <v>10460</v>
      </c>
      <c r="T582" s="4">
        <v>68</v>
      </c>
      <c r="U582" s="4">
        <v>10</v>
      </c>
      <c r="V582" s="4">
        <v>21</v>
      </c>
      <c r="W582" s="4">
        <v>0.25</v>
      </c>
      <c r="X582" s="6">
        <v>209.75</v>
      </c>
      <c r="Z582">
        <v>10822</v>
      </c>
      <c r="AA582" t="s">
        <v>357</v>
      </c>
      <c r="AB582">
        <v>6</v>
      </c>
      <c r="AC582" s="1">
        <v>42012</v>
      </c>
      <c r="AD582" s="1">
        <v>42040</v>
      </c>
      <c r="AE582" s="1">
        <v>42020</v>
      </c>
      <c r="AF582">
        <v>3</v>
      </c>
      <c r="AG582">
        <v>7</v>
      </c>
    </row>
    <row r="583" spans="19:33" x14ac:dyDescent="0.25">
      <c r="S583" s="5">
        <v>10460</v>
      </c>
      <c r="T583" s="5">
        <v>75</v>
      </c>
      <c r="U583" s="5">
        <v>6.2</v>
      </c>
      <c r="V583" s="5">
        <v>4</v>
      </c>
      <c r="W583" s="5">
        <v>0.25</v>
      </c>
      <c r="X583" s="7">
        <v>24.55</v>
      </c>
      <c r="Z583">
        <v>10823</v>
      </c>
      <c r="AA583" t="s">
        <v>223</v>
      </c>
      <c r="AB583">
        <v>5</v>
      </c>
      <c r="AC583" s="1">
        <v>42013</v>
      </c>
      <c r="AD583" s="1">
        <v>42041</v>
      </c>
      <c r="AE583" s="1">
        <v>42017</v>
      </c>
      <c r="AF583">
        <v>2</v>
      </c>
      <c r="AG583">
        <v>163.97</v>
      </c>
    </row>
    <row r="584" spans="19:33" x14ac:dyDescent="0.25">
      <c r="S584" s="4">
        <v>10461</v>
      </c>
      <c r="T584" s="4">
        <v>21</v>
      </c>
      <c r="U584" s="4">
        <v>8</v>
      </c>
      <c r="V584" s="4">
        <v>40</v>
      </c>
      <c r="W584" s="4">
        <v>0.25</v>
      </c>
      <c r="X584" s="6">
        <v>319.75</v>
      </c>
      <c r="Z584">
        <v>10824</v>
      </c>
      <c r="AA584" t="s">
        <v>131</v>
      </c>
      <c r="AB584">
        <v>8</v>
      </c>
      <c r="AC584" s="1">
        <v>42013</v>
      </c>
      <c r="AD584" s="1">
        <v>42041</v>
      </c>
      <c r="AE584" s="1">
        <v>42034</v>
      </c>
      <c r="AF584">
        <v>1</v>
      </c>
      <c r="AG584">
        <v>1.23</v>
      </c>
    </row>
    <row r="585" spans="19:33" x14ac:dyDescent="0.25">
      <c r="S585" s="5">
        <v>10461</v>
      </c>
      <c r="T585" s="5">
        <v>30</v>
      </c>
      <c r="U585" s="5">
        <v>20.7</v>
      </c>
      <c r="V585" s="5">
        <v>28</v>
      </c>
      <c r="W585" s="5">
        <v>0.25</v>
      </c>
      <c r="X585" s="7">
        <v>579.35</v>
      </c>
      <c r="Z585">
        <v>10825</v>
      </c>
      <c r="AA585" t="s">
        <v>102</v>
      </c>
      <c r="AB585">
        <v>1</v>
      </c>
      <c r="AC585" s="1">
        <v>42013</v>
      </c>
      <c r="AD585" s="1">
        <v>42041</v>
      </c>
      <c r="AE585" s="1">
        <v>42018</v>
      </c>
      <c r="AF585">
        <v>1</v>
      </c>
      <c r="AG585">
        <v>79.25</v>
      </c>
    </row>
    <row r="586" spans="19:33" x14ac:dyDescent="0.25">
      <c r="S586" s="4">
        <v>10461</v>
      </c>
      <c r="T586" s="4">
        <v>55</v>
      </c>
      <c r="U586" s="4">
        <v>19.2</v>
      </c>
      <c r="V586" s="4">
        <v>60</v>
      </c>
      <c r="W586" s="4">
        <v>0.25</v>
      </c>
      <c r="X586" s="6">
        <v>1151.75</v>
      </c>
      <c r="Z586">
        <v>10826</v>
      </c>
      <c r="AA586" t="s">
        <v>55</v>
      </c>
      <c r="AB586">
        <v>6</v>
      </c>
      <c r="AC586" s="1">
        <v>42016</v>
      </c>
      <c r="AD586" s="1">
        <v>42044</v>
      </c>
      <c r="AE586" s="1">
        <v>42041</v>
      </c>
      <c r="AF586">
        <v>1</v>
      </c>
      <c r="AG586">
        <v>7.09</v>
      </c>
    </row>
    <row r="587" spans="19:33" x14ac:dyDescent="0.25">
      <c r="S587" s="5">
        <v>10462</v>
      </c>
      <c r="T587" s="5">
        <v>13</v>
      </c>
      <c r="U587" s="5">
        <v>4.8</v>
      </c>
      <c r="V587" s="5">
        <v>1</v>
      </c>
      <c r="W587" s="5">
        <v>0</v>
      </c>
      <c r="X587" s="7">
        <v>4.8</v>
      </c>
      <c r="Z587">
        <v>10827</v>
      </c>
      <c r="AA587" t="s">
        <v>66</v>
      </c>
      <c r="AB587">
        <v>1</v>
      </c>
      <c r="AC587" s="1">
        <v>42016</v>
      </c>
      <c r="AD587" s="1">
        <v>42030</v>
      </c>
      <c r="AE587" s="1">
        <v>42041</v>
      </c>
      <c r="AF587">
        <v>2</v>
      </c>
      <c r="AG587">
        <v>63.54</v>
      </c>
    </row>
    <row r="588" spans="19:33" x14ac:dyDescent="0.25">
      <c r="S588" s="4">
        <v>10462</v>
      </c>
      <c r="T588" s="4">
        <v>23</v>
      </c>
      <c r="U588" s="4">
        <v>7.2</v>
      </c>
      <c r="V588" s="4">
        <v>21</v>
      </c>
      <c r="W588" s="4">
        <v>0</v>
      </c>
      <c r="X588" s="6">
        <v>151.20000000000002</v>
      </c>
      <c r="Z588">
        <v>10828</v>
      </c>
      <c r="AA588" t="s">
        <v>290</v>
      </c>
      <c r="AB588">
        <v>9</v>
      </c>
      <c r="AC588" s="1">
        <v>42017</v>
      </c>
      <c r="AD588" s="1">
        <v>42031</v>
      </c>
      <c r="AE588" s="1">
        <v>42039</v>
      </c>
      <c r="AF588">
        <v>1</v>
      </c>
      <c r="AG588">
        <v>90.85</v>
      </c>
    </row>
    <row r="589" spans="19:33" x14ac:dyDescent="0.25">
      <c r="S589" s="5">
        <v>10463</v>
      </c>
      <c r="T589" s="5">
        <v>19</v>
      </c>
      <c r="U589" s="5">
        <v>7.3</v>
      </c>
      <c r="V589" s="5">
        <v>21</v>
      </c>
      <c r="W589" s="5">
        <v>0</v>
      </c>
      <c r="X589" s="7">
        <v>153.29999999999998</v>
      </c>
      <c r="Z589">
        <v>10829</v>
      </c>
      <c r="AA589" t="s">
        <v>191</v>
      </c>
      <c r="AB589">
        <v>9</v>
      </c>
      <c r="AC589" s="1">
        <v>42017</v>
      </c>
      <c r="AD589" s="1">
        <v>42045</v>
      </c>
      <c r="AE589" s="1">
        <v>42027</v>
      </c>
      <c r="AF589">
        <v>1</v>
      </c>
      <c r="AG589">
        <v>154.72</v>
      </c>
    </row>
    <row r="590" spans="19:33" x14ac:dyDescent="0.25">
      <c r="S590" s="4">
        <v>10463</v>
      </c>
      <c r="T590" s="4">
        <v>42</v>
      </c>
      <c r="U590" s="4">
        <v>11.2</v>
      </c>
      <c r="V590" s="4">
        <v>50</v>
      </c>
      <c r="W590" s="4">
        <v>0</v>
      </c>
      <c r="X590" s="6">
        <v>560</v>
      </c>
      <c r="Z590">
        <v>10830</v>
      </c>
      <c r="AA590" t="s">
        <v>354</v>
      </c>
      <c r="AB590">
        <v>4</v>
      </c>
      <c r="AC590" s="1">
        <v>42017</v>
      </c>
      <c r="AD590" s="1">
        <v>42059</v>
      </c>
      <c r="AE590" s="1">
        <v>42025</v>
      </c>
      <c r="AF590">
        <v>2</v>
      </c>
      <c r="AG590">
        <v>81.83</v>
      </c>
    </row>
    <row r="591" spans="19:33" x14ac:dyDescent="0.25">
      <c r="S591" s="5">
        <v>10464</v>
      </c>
      <c r="T591" s="5">
        <v>4</v>
      </c>
      <c r="U591" s="5">
        <v>17.600000000000001</v>
      </c>
      <c r="V591" s="5">
        <v>16</v>
      </c>
      <c r="W591" s="5">
        <v>0.2</v>
      </c>
      <c r="X591" s="7">
        <v>281.40000000000003</v>
      </c>
      <c r="Z591">
        <v>10831</v>
      </c>
      <c r="AA591" t="s">
        <v>312</v>
      </c>
      <c r="AB591">
        <v>3</v>
      </c>
      <c r="AC591" s="1">
        <v>42018</v>
      </c>
      <c r="AD591" s="1">
        <v>42046</v>
      </c>
      <c r="AE591" s="1">
        <v>42027</v>
      </c>
      <c r="AF591">
        <v>2</v>
      </c>
      <c r="AG591">
        <v>72.19</v>
      </c>
    </row>
    <row r="592" spans="19:33" x14ac:dyDescent="0.25">
      <c r="S592" s="4">
        <v>10464</v>
      </c>
      <c r="T592" s="4">
        <v>43</v>
      </c>
      <c r="U592" s="4">
        <v>36.799999999999997</v>
      </c>
      <c r="V592" s="4">
        <v>3</v>
      </c>
      <c r="W592" s="4">
        <v>0</v>
      </c>
      <c r="X592" s="6">
        <v>110.39999999999999</v>
      </c>
      <c r="Z592">
        <v>10832</v>
      </c>
      <c r="AA592" t="s">
        <v>203</v>
      </c>
      <c r="AB592">
        <v>2</v>
      </c>
      <c r="AC592" s="1">
        <v>42018</v>
      </c>
      <c r="AD592" s="1">
        <v>42046</v>
      </c>
      <c r="AE592" s="1">
        <v>42023</v>
      </c>
      <c r="AF592">
        <v>2</v>
      </c>
      <c r="AG592">
        <v>43.26</v>
      </c>
    </row>
    <row r="593" spans="19:33" x14ac:dyDescent="0.25">
      <c r="S593" s="5">
        <v>10464</v>
      </c>
      <c r="T593" s="5">
        <v>56</v>
      </c>
      <c r="U593" s="5">
        <v>30.4</v>
      </c>
      <c r="V593" s="5">
        <v>30</v>
      </c>
      <c r="W593" s="5">
        <v>0.2</v>
      </c>
      <c r="X593" s="7">
        <v>911.8</v>
      </c>
      <c r="Z593">
        <v>10833</v>
      </c>
      <c r="AA593" t="s">
        <v>262</v>
      </c>
      <c r="AB593">
        <v>6</v>
      </c>
      <c r="AC593" s="1">
        <v>42019</v>
      </c>
      <c r="AD593" s="1">
        <v>42047</v>
      </c>
      <c r="AE593" s="1">
        <v>42027</v>
      </c>
      <c r="AF593">
        <v>2</v>
      </c>
      <c r="AG593">
        <v>71.489999999999995</v>
      </c>
    </row>
    <row r="594" spans="19:33" x14ac:dyDescent="0.25">
      <c r="S594" s="4">
        <v>10464</v>
      </c>
      <c r="T594" s="4">
        <v>60</v>
      </c>
      <c r="U594" s="4">
        <v>27.2</v>
      </c>
      <c r="V594" s="4">
        <v>20</v>
      </c>
      <c r="W594" s="4">
        <v>0</v>
      </c>
      <c r="X594" s="6">
        <v>544</v>
      </c>
      <c r="Z594">
        <v>10834</v>
      </c>
      <c r="AA594" t="s">
        <v>354</v>
      </c>
      <c r="AB594">
        <v>1</v>
      </c>
      <c r="AC594" s="1">
        <v>42019</v>
      </c>
      <c r="AD594" s="1">
        <v>42047</v>
      </c>
      <c r="AE594" s="1">
        <v>42023</v>
      </c>
      <c r="AF594">
        <v>3</v>
      </c>
      <c r="AG594">
        <v>29.78</v>
      </c>
    </row>
    <row r="595" spans="19:33" x14ac:dyDescent="0.25">
      <c r="S595" s="5">
        <v>10465</v>
      </c>
      <c r="T595" s="5">
        <v>24</v>
      </c>
      <c r="U595" s="5">
        <v>3.6</v>
      </c>
      <c r="V595" s="5">
        <v>25</v>
      </c>
      <c r="W595" s="5">
        <v>0</v>
      </c>
      <c r="X595" s="7">
        <v>90</v>
      </c>
      <c r="Z595">
        <v>10835</v>
      </c>
      <c r="AA595" t="s">
        <v>25</v>
      </c>
      <c r="AB595">
        <v>1</v>
      </c>
      <c r="AC595" s="1">
        <v>42019</v>
      </c>
      <c r="AD595" s="1">
        <v>42047</v>
      </c>
      <c r="AE595" s="1">
        <v>42025</v>
      </c>
      <c r="AF595">
        <v>3</v>
      </c>
      <c r="AG595">
        <v>69.53</v>
      </c>
    </row>
    <row r="596" spans="19:33" x14ac:dyDescent="0.25">
      <c r="S596" s="4">
        <v>10465</v>
      </c>
      <c r="T596" s="4">
        <v>29</v>
      </c>
      <c r="U596" s="4">
        <v>99</v>
      </c>
      <c r="V596" s="4">
        <v>18</v>
      </c>
      <c r="W596" s="4">
        <v>0.1</v>
      </c>
      <c r="X596" s="6">
        <v>1781.9</v>
      </c>
      <c r="Z596">
        <v>10836</v>
      </c>
      <c r="AA596" t="s">
        <v>113</v>
      </c>
      <c r="AB596">
        <v>7</v>
      </c>
      <c r="AC596" s="1">
        <v>42020</v>
      </c>
      <c r="AD596" s="1">
        <v>42048</v>
      </c>
      <c r="AE596" s="1">
        <v>42025</v>
      </c>
      <c r="AF596">
        <v>1</v>
      </c>
      <c r="AG596">
        <v>411.88</v>
      </c>
    </row>
    <row r="597" spans="19:33" x14ac:dyDescent="0.25">
      <c r="S597" s="5">
        <v>10465</v>
      </c>
      <c r="T597" s="5">
        <v>40</v>
      </c>
      <c r="U597" s="5">
        <v>14.7</v>
      </c>
      <c r="V597" s="5">
        <v>20</v>
      </c>
      <c r="W597" s="5">
        <v>0</v>
      </c>
      <c r="X597" s="7">
        <v>294</v>
      </c>
      <c r="Z597">
        <v>10837</v>
      </c>
      <c r="AA597" t="s">
        <v>45</v>
      </c>
      <c r="AB597">
        <v>9</v>
      </c>
      <c r="AC597" s="1">
        <v>42020</v>
      </c>
      <c r="AD597" s="1">
        <v>42048</v>
      </c>
      <c r="AE597" s="1">
        <v>42027</v>
      </c>
      <c r="AF597">
        <v>3</v>
      </c>
      <c r="AG597">
        <v>13.32</v>
      </c>
    </row>
    <row r="598" spans="19:33" x14ac:dyDescent="0.25">
      <c r="S598" s="4">
        <v>10465</v>
      </c>
      <c r="T598" s="4">
        <v>45</v>
      </c>
      <c r="U598" s="4">
        <v>7.6</v>
      </c>
      <c r="V598" s="4">
        <v>30</v>
      </c>
      <c r="W598" s="4">
        <v>0.1</v>
      </c>
      <c r="X598" s="6">
        <v>227.9</v>
      </c>
      <c r="Z598">
        <v>10838</v>
      </c>
      <c r="AA598" t="s">
        <v>227</v>
      </c>
      <c r="AB598">
        <v>3</v>
      </c>
      <c r="AC598" s="1">
        <v>42023</v>
      </c>
      <c r="AD598" s="1">
        <v>42051</v>
      </c>
      <c r="AE598" s="1">
        <v>42027</v>
      </c>
      <c r="AF598">
        <v>3</v>
      </c>
      <c r="AG598">
        <v>59.28</v>
      </c>
    </row>
    <row r="599" spans="19:33" x14ac:dyDescent="0.25">
      <c r="S599" s="5">
        <v>10465</v>
      </c>
      <c r="T599" s="5">
        <v>50</v>
      </c>
      <c r="U599" s="5">
        <v>13</v>
      </c>
      <c r="V599" s="5">
        <v>25</v>
      </c>
      <c r="W599" s="5">
        <v>0</v>
      </c>
      <c r="X599" s="7">
        <v>325</v>
      </c>
      <c r="Z599">
        <v>10839</v>
      </c>
      <c r="AA599" t="s">
        <v>354</v>
      </c>
      <c r="AB599">
        <v>3</v>
      </c>
      <c r="AC599" s="1">
        <v>42023</v>
      </c>
      <c r="AD599" s="1">
        <v>42051</v>
      </c>
      <c r="AE599" s="1">
        <v>42026</v>
      </c>
      <c r="AF599">
        <v>3</v>
      </c>
      <c r="AG599">
        <v>35.43</v>
      </c>
    </row>
    <row r="600" spans="19:33" x14ac:dyDescent="0.25">
      <c r="S600" s="4">
        <v>10466</v>
      </c>
      <c r="T600" s="4">
        <v>11</v>
      </c>
      <c r="U600" s="4">
        <v>16.8</v>
      </c>
      <c r="V600" s="4">
        <v>10</v>
      </c>
      <c r="W600" s="4">
        <v>0</v>
      </c>
      <c r="X600" s="6">
        <v>168</v>
      </c>
      <c r="Z600">
        <v>10840</v>
      </c>
      <c r="AA600" t="s">
        <v>227</v>
      </c>
      <c r="AB600">
        <v>4</v>
      </c>
      <c r="AC600" s="1">
        <v>42023</v>
      </c>
      <c r="AD600" s="1">
        <v>42065</v>
      </c>
      <c r="AE600" s="1">
        <v>42051</v>
      </c>
      <c r="AF600">
        <v>2</v>
      </c>
      <c r="AG600">
        <v>2.71</v>
      </c>
    </row>
    <row r="601" spans="19:33" x14ac:dyDescent="0.25">
      <c r="S601" s="5">
        <v>10466</v>
      </c>
      <c r="T601" s="5">
        <v>46</v>
      </c>
      <c r="U601" s="5">
        <v>9.6</v>
      </c>
      <c r="V601" s="5">
        <v>5</v>
      </c>
      <c r="W601" s="5">
        <v>0</v>
      </c>
      <c r="X601" s="7">
        <v>48</v>
      </c>
      <c r="Z601">
        <v>10841</v>
      </c>
      <c r="AA601" t="s">
        <v>336</v>
      </c>
      <c r="AB601">
        <v>5</v>
      </c>
      <c r="AC601" s="1">
        <v>42024</v>
      </c>
      <c r="AD601" s="1">
        <v>42052</v>
      </c>
      <c r="AE601" s="1">
        <v>42033</v>
      </c>
      <c r="AF601">
        <v>2</v>
      </c>
      <c r="AG601">
        <v>424.3</v>
      </c>
    </row>
    <row r="602" spans="19:33" x14ac:dyDescent="0.25">
      <c r="S602" s="4">
        <v>10467</v>
      </c>
      <c r="T602" s="4">
        <v>24</v>
      </c>
      <c r="U602" s="4">
        <v>3.6</v>
      </c>
      <c r="V602" s="4">
        <v>28</v>
      </c>
      <c r="W602" s="4">
        <v>0</v>
      </c>
      <c r="X602" s="6">
        <v>100.8</v>
      </c>
      <c r="Z602">
        <v>10842</v>
      </c>
      <c r="AA602" t="s">
        <v>351</v>
      </c>
      <c r="AB602">
        <v>1</v>
      </c>
      <c r="AC602" s="1">
        <v>42024</v>
      </c>
      <c r="AD602" s="1">
        <v>42052</v>
      </c>
      <c r="AE602" s="1">
        <v>42033</v>
      </c>
      <c r="AF602">
        <v>3</v>
      </c>
      <c r="AG602">
        <v>54.42</v>
      </c>
    </row>
    <row r="603" spans="19:33" x14ac:dyDescent="0.25">
      <c r="S603" s="5">
        <v>10467</v>
      </c>
      <c r="T603" s="5">
        <v>25</v>
      </c>
      <c r="U603" s="5">
        <v>11.2</v>
      </c>
      <c r="V603" s="5">
        <v>12</v>
      </c>
      <c r="W603" s="5">
        <v>0</v>
      </c>
      <c r="X603" s="7">
        <v>134.39999999999998</v>
      </c>
      <c r="Z603">
        <v>10843</v>
      </c>
      <c r="AA603" t="s">
        <v>365</v>
      </c>
      <c r="AB603">
        <v>4</v>
      </c>
      <c r="AC603" s="1">
        <v>42025</v>
      </c>
      <c r="AD603" s="1">
        <v>42053</v>
      </c>
      <c r="AE603" s="1">
        <v>42030</v>
      </c>
      <c r="AF603">
        <v>2</v>
      </c>
      <c r="AG603">
        <v>9.26</v>
      </c>
    </row>
    <row r="604" spans="19:33" x14ac:dyDescent="0.25">
      <c r="S604" s="4">
        <v>10468</v>
      </c>
      <c r="T604" s="4">
        <v>30</v>
      </c>
      <c r="U604" s="4">
        <v>20.7</v>
      </c>
      <c r="V604" s="4">
        <v>8</v>
      </c>
      <c r="W604" s="4">
        <v>0</v>
      </c>
      <c r="X604" s="6">
        <v>165.6</v>
      </c>
      <c r="Z604">
        <v>10844</v>
      </c>
      <c r="AA604" t="s">
        <v>273</v>
      </c>
      <c r="AB604">
        <v>8</v>
      </c>
      <c r="AC604" s="1">
        <v>42025</v>
      </c>
      <c r="AD604" s="1">
        <v>42053</v>
      </c>
      <c r="AE604" s="1">
        <v>42030</v>
      </c>
      <c r="AF604">
        <v>2</v>
      </c>
      <c r="AG604">
        <v>25.22</v>
      </c>
    </row>
    <row r="605" spans="19:33" x14ac:dyDescent="0.25">
      <c r="S605" s="5">
        <v>10468</v>
      </c>
      <c r="T605" s="5">
        <v>43</v>
      </c>
      <c r="U605" s="5">
        <v>36.799999999999997</v>
      </c>
      <c r="V605" s="5">
        <v>15</v>
      </c>
      <c r="W605" s="5">
        <v>0</v>
      </c>
      <c r="X605" s="7">
        <v>552</v>
      </c>
      <c r="Z605">
        <v>10845</v>
      </c>
      <c r="AA605" t="s">
        <v>286</v>
      </c>
      <c r="AB605">
        <v>8</v>
      </c>
      <c r="AC605" s="1">
        <v>42025</v>
      </c>
      <c r="AD605" s="1">
        <v>42039</v>
      </c>
      <c r="AE605" s="1">
        <v>42034</v>
      </c>
      <c r="AF605">
        <v>1</v>
      </c>
      <c r="AG605">
        <v>212.98</v>
      </c>
    </row>
    <row r="606" spans="19:33" x14ac:dyDescent="0.25">
      <c r="S606" s="4">
        <v>10469</v>
      </c>
      <c r="T606" s="4">
        <v>2</v>
      </c>
      <c r="U606" s="4">
        <v>15.2</v>
      </c>
      <c r="V606" s="4">
        <v>40</v>
      </c>
      <c r="W606" s="4">
        <v>0.15</v>
      </c>
      <c r="X606" s="6">
        <v>607.85</v>
      </c>
      <c r="Z606">
        <v>10846</v>
      </c>
      <c r="AA606" t="s">
        <v>336</v>
      </c>
      <c r="AB606">
        <v>2</v>
      </c>
      <c r="AC606" s="1">
        <v>42026</v>
      </c>
      <c r="AD606" s="1">
        <v>42068</v>
      </c>
      <c r="AE606" s="1">
        <v>42027</v>
      </c>
      <c r="AF606">
        <v>3</v>
      </c>
      <c r="AG606">
        <v>56.46</v>
      </c>
    </row>
    <row r="607" spans="19:33" x14ac:dyDescent="0.25">
      <c r="S607" s="5">
        <v>10469</v>
      </c>
      <c r="T607" s="5">
        <v>16</v>
      </c>
      <c r="U607" s="5">
        <v>13.9</v>
      </c>
      <c r="V607" s="5">
        <v>35</v>
      </c>
      <c r="W607" s="5">
        <v>0.15</v>
      </c>
      <c r="X607" s="7">
        <v>486.35</v>
      </c>
      <c r="Z607">
        <v>10847</v>
      </c>
      <c r="AA607" t="s">
        <v>317</v>
      </c>
      <c r="AB607">
        <v>4</v>
      </c>
      <c r="AC607" s="1">
        <v>42026</v>
      </c>
      <c r="AD607" s="1">
        <v>42040</v>
      </c>
      <c r="AE607" s="1">
        <v>42045</v>
      </c>
      <c r="AF607">
        <v>3</v>
      </c>
      <c r="AG607">
        <v>487.57</v>
      </c>
    </row>
    <row r="608" spans="19:33" x14ac:dyDescent="0.25">
      <c r="S608" s="4">
        <v>10469</v>
      </c>
      <c r="T608" s="4">
        <v>44</v>
      </c>
      <c r="U608" s="4">
        <v>15.5</v>
      </c>
      <c r="V608" s="4">
        <v>2</v>
      </c>
      <c r="W608" s="4">
        <v>0.15</v>
      </c>
      <c r="X608" s="6">
        <v>30.85</v>
      </c>
      <c r="Z608">
        <v>10848</v>
      </c>
      <c r="AA608" t="s">
        <v>99</v>
      </c>
      <c r="AB608">
        <v>7</v>
      </c>
      <c r="AC608" s="1">
        <v>42027</v>
      </c>
      <c r="AD608" s="1">
        <v>42055</v>
      </c>
      <c r="AE608" s="1">
        <v>42033</v>
      </c>
      <c r="AF608">
        <v>2</v>
      </c>
      <c r="AG608">
        <v>38.24</v>
      </c>
    </row>
    <row r="609" spans="19:33" x14ac:dyDescent="0.25">
      <c r="S609" s="5">
        <v>10470</v>
      </c>
      <c r="T609" s="5">
        <v>18</v>
      </c>
      <c r="U609" s="5">
        <v>50</v>
      </c>
      <c r="V609" s="5">
        <v>30</v>
      </c>
      <c r="W609" s="5">
        <v>0</v>
      </c>
      <c r="X609" s="7">
        <v>1500</v>
      </c>
      <c r="Z609">
        <v>10849</v>
      </c>
      <c r="AA609" t="s">
        <v>195</v>
      </c>
      <c r="AB609">
        <v>9</v>
      </c>
      <c r="AC609" s="1">
        <v>42027</v>
      </c>
      <c r="AD609" s="1">
        <v>42055</v>
      </c>
      <c r="AE609" s="1">
        <v>42034</v>
      </c>
      <c r="AF609">
        <v>2</v>
      </c>
      <c r="AG609">
        <v>0.56000000000000005</v>
      </c>
    </row>
    <row r="610" spans="19:33" x14ac:dyDescent="0.25">
      <c r="S610" s="4">
        <v>10470</v>
      </c>
      <c r="T610" s="4">
        <v>23</v>
      </c>
      <c r="U610" s="4">
        <v>7.2</v>
      </c>
      <c r="V610" s="4">
        <v>15</v>
      </c>
      <c r="W610" s="4">
        <v>0</v>
      </c>
      <c r="X610" s="6">
        <v>108</v>
      </c>
      <c r="Z610">
        <v>10850</v>
      </c>
      <c r="AA610" t="s">
        <v>365</v>
      </c>
      <c r="AB610">
        <v>1</v>
      </c>
      <c r="AC610" s="1">
        <v>42027</v>
      </c>
      <c r="AD610" s="1">
        <v>42069</v>
      </c>
      <c r="AE610" s="1">
        <v>42034</v>
      </c>
      <c r="AF610">
        <v>1</v>
      </c>
      <c r="AG610">
        <v>49.19</v>
      </c>
    </row>
    <row r="611" spans="19:33" x14ac:dyDescent="0.25">
      <c r="S611" s="5">
        <v>10470</v>
      </c>
      <c r="T611" s="5">
        <v>64</v>
      </c>
      <c r="U611" s="5">
        <v>26.6</v>
      </c>
      <c r="V611" s="5">
        <v>8</v>
      </c>
      <c r="W611" s="5">
        <v>0</v>
      </c>
      <c r="X611" s="7">
        <v>212.8</v>
      </c>
      <c r="Z611">
        <v>10851</v>
      </c>
      <c r="AA611" t="s">
        <v>302</v>
      </c>
      <c r="AB611">
        <v>5</v>
      </c>
      <c r="AC611" s="1">
        <v>42030</v>
      </c>
      <c r="AD611" s="1">
        <v>42058</v>
      </c>
      <c r="AE611" s="1">
        <v>42037</v>
      </c>
      <c r="AF611">
        <v>1</v>
      </c>
      <c r="AG611">
        <v>160.55000000000001</v>
      </c>
    </row>
    <row r="612" spans="19:33" x14ac:dyDescent="0.25">
      <c r="S612" s="4">
        <v>10471</v>
      </c>
      <c r="T612" s="4">
        <v>7</v>
      </c>
      <c r="U612" s="4">
        <v>24</v>
      </c>
      <c r="V612" s="4">
        <v>30</v>
      </c>
      <c r="W612" s="4">
        <v>0</v>
      </c>
      <c r="X612" s="6">
        <v>720</v>
      </c>
      <c r="Z612">
        <v>10852</v>
      </c>
      <c r="AA612" t="s">
        <v>293</v>
      </c>
      <c r="AB612">
        <v>8</v>
      </c>
      <c r="AC612" s="1">
        <v>42030</v>
      </c>
      <c r="AD612" s="1">
        <v>42044</v>
      </c>
      <c r="AE612" s="1">
        <v>42034</v>
      </c>
      <c r="AF612">
        <v>1</v>
      </c>
      <c r="AG612">
        <v>174.05</v>
      </c>
    </row>
    <row r="613" spans="19:33" x14ac:dyDescent="0.25">
      <c r="S613" s="5">
        <v>10471</v>
      </c>
      <c r="T613" s="5">
        <v>56</v>
      </c>
      <c r="U613" s="5">
        <v>30.4</v>
      </c>
      <c r="V613" s="5">
        <v>20</v>
      </c>
      <c r="W613" s="5">
        <v>0</v>
      </c>
      <c r="X613" s="7">
        <v>608</v>
      </c>
      <c r="Z613">
        <v>10853</v>
      </c>
      <c r="AA613" t="s">
        <v>51</v>
      </c>
      <c r="AB613">
        <v>9</v>
      </c>
      <c r="AC613" s="1">
        <v>42031</v>
      </c>
      <c r="AD613" s="1">
        <v>42059</v>
      </c>
      <c r="AE613" s="1">
        <v>42038</v>
      </c>
      <c r="AF613">
        <v>2</v>
      </c>
      <c r="AG613">
        <v>53.83</v>
      </c>
    </row>
    <row r="614" spans="19:33" x14ac:dyDescent="0.25">
      <c r="S614" s="4">
        <v>10472</v>
      </c>
      <c r="T614" s="4">
        <v>24</v>
      </c>
      <c r="U614" s="4">
        <v>3.6</v>
      </c>
      <c r="V614" s="4">
        <v>80</v>
      </c>
      <c r="W614" s="4">
        <v>0.05</v>
      </c>
      <c r="X614" s="6">
        <v>287.95</v>
      </c>
      <c r="Z614">
        <v>10854</v>
      </c>
      <c r="AA614" t="s">
        <v>113</v>
      </c>
      <c r="AB614">
        <v>3</v>
      </c>
      <c r="AC614" s="1">
        <v>42031</v>
      </c>
      <c r="AD614" s="1">
        <v>42059</v>
      </c>
      <c r="AE614" s="1">
        <v>42040</v>
      </c>
      <c r="AF614">
        <v>2</v>
      </c>
      <c r="AG614">
        <v>100.22</v>
      </c>
    </row>
    <row r="615" spans="19:33" x14ac:dyDescent="0.25">
      <c r="S615" s="5">
        <v>10472</v>
      </c>
      <c r="T615" s="5">
        <v>51</v>
      </c>
      <c r="U615" s="5">
        <v>42.4</v>
      </c>
      <c r="V615" s="5">
        <v>18</v>
      </c>
      <c r="W615" s="5">
        <v>0</v>
      </c>
      <c r="X615" s="7">
        <v>763.19999999999993</v>
      </c>
      <c r="Z615">
        <v>10855</v>
      </c>
      <c r="AA615" t="s">
        <v>258</v>
      </c>
      <c r="AB615">
        <v>3</v>
      </c>
      <c r="AC615" s="1">
        <v>42031</v>
      </c>
      <c r="AD615" s="1">
        <v>42059</v>
      </c>
      <c r="AE615" s="1">
        <v>42039</v>
      </c>
      <c r="AF615">
        <v>1</v>
      </c>
      <c r="AG615">
        <v>170.97</v>
      </c>
    </row>
    <row r="616" spans="19:33" x14ac:dyDescent="0.25">
      <c r="S616" s="4">
        <v>10473</v>
      </c>
      <c r="T616" s="4">
        <v>33</v>
      </c>
      <c r="U616" s="4">
        <v>2</v>
      </c>
      <c r="V616" s="4">
        <v>12</v>
      </c>
      <c r="W616" s="4">
        <v>0</v>
      </c>
      <c r="X616" s="6">
        <v>24</v>
      </c>
      <c r="Z616">
        <v>10856</v>
      </c>
      <c r="AA616" t="s">
        <v>37</v>
      </c>
      <c r="AB616">
        <v>3</v>
      </c>
      <c r="AC616" s="1">
        <v>42032</v>
      </c>
      <c r="AD616" s="1">
        <v>42060</v>
      </c>
      <c r="AE616" s="1">
        <v>42045</v>
      </c>
      <c r="AF616">
        <v>2</v>
      </c>
      <c r="AG616">
        <v>58.43</v>
      </c>
    </row>
    <row r="617" spans="19:33" x14ac:dyDescent="0.25">
      <c r="S617" s="5">
        <v>10473</v>
      </c>
      <c r="T617" s="5">
        <v>71</v>
      </c>
      <c r="U617" s="5">
        <v>17.2</v>
      </c>
      <c r="V617" s="5">
        <v>12</v>
      </c>
      <c r="W617" s="5">
        <v>0</v>
      </c>
      <c r="X617" s="7">
        <v>206.39999999999998</v>
      </c>
      <c r="Z617">
        <v>10857</v>
      </c>
      <c r="AA617" t="s">
        <v>45</v>
      </c>
      <c r="AB617">
        <v>8</v>
      </c>
      <c r="AC617" s="1">
        <v>42032</v>
      </c>
      <c r="AD617" s="1">
        <v>42060</v>
      </c>
      <c r="AE617" s="1">
        <v>42041</v>
      </c>
      <c r="AF617">
        <v>2</v>
      </c>
      <c r="AG617">
        <v>188.85</v>
      </c>
    </row>
    <row r="618" spans="19:33" x14ac:dyDescent="0.25">
      <c r="S618" s="4">
        <v>10474</v>
      </c>
      <c r="T618" s="4">
        <v>14</v>
      </c>
      <c r="U618" s="4">
        <v>18.600000000000001</v>
      </c>
      <c r="V618" s="4">
        <v>12</v>
      </c>
      <c r="W618" s="4">
        <v>0</v>
      </c>
      <c r="X618" s="6">
        <v>223.20000000000002</v>
      </c>
      <c r="Z618">
        <v>10858</v>
      </c>
      <c r="AA618" t="s">
        <v>199</v>
      </c>
      <c r="AB618">
        <v>2</v>
      </c>
      <c r="AC618" s="1">
        <v>42033</v>
      </c>
      <c r="AD618" s="1">
        <v>42061</v>
      </c>
      <c r="AE618" s="1">
        <v>42038</v>
      </c>
      <c r="AF618">
        <v>1</v>
      </c>
      <c r="AG618">
        <v>52.51</v>
      </c>
    </row>
    <row r="619" spans="19:33" x14ac:dyDescent="0.25">
      <c r="S619" s="5">
        <v>10474</v>
      </c>
      <c r="T619" s="5">
        <v>28</v>
      </c>
      <c r="U619" s="5">
        <v>36.4</v>
      </c>
      <c r="V619" s="5">
        <v>18</v>
      </c>
      <c r="W619" s="5">
        <v>0</v>
      </c>
      <c r="X619" s="7">
        <v>655.19999999999993</v>
      </c>
      <c r="Z619">
        <v>10859</v>
      </c>
      <c r="AA619" t="s">
        <v>135</v>
      </c>
      <c r="AB619">
        <v>1</v>
      </c>
      <c r="AC619" s="1">
        <v>42033</v>
      </c>
      <c r="AD619" s="1">
        <v>42061</v>
      </c>
      <c r="AE619" s="1">
        <v>42037</v>
      </c>
      <c r="AF619">
        <v>2</v>
      </c>
      <c r="AG619">
        <v>76.099999999999994</v>
      </c>
    </row>
    <row r="620" spans="19:33" x14ac:dyDescent="0.25">
      <c r="S620" s="4">
        <v>10474</v>
      </c>
      <c r="T620" s="4">
        <v>40</v>
      </c>
      <c r="U620" s="4">
        <v>14.7</v>
      </c>
      <c r="V620" s="4">
        <v>21</v>
      </c>
      <c r="W620" s="4">
        <v>0</v>
      </c>
      <c r="X620" s="6">
        <v>308.7</v>
      </c>
      <c r="Z620">
        <v>10860</v>
      </c>
      <c r="AA620" t="s">
        <v>139</v>
      </c>
      <c r="AB620">
        <v>3</v>
      </c>
      <c r="AC620" s="1">
        <v>42033</v>
      </c>
      <c r="AD620" s="1">
        <v>42061</v>
      </c>
      <c r="AE620" s="1">
        <v>42039</v>
      </c>
      <c r="AF620">
        <v>3</v>
      </c>
      <c r="AG620">
        <v>19.260000000000002</v>
      </c>
    </row>
    <row r="621" spans="19:33" x14ac:dyDescent="0.25">
      <c r="S621" s="5">
        <v>10474</v>
      </c>
      <c r="T621" s="5">
        <v>75</v>
      </c>
      <c r="U621" s="5">
        <v>6.2</v>
      </c>
      <c r="V621" s="5">
        <v>10</v>
      </c>
      <c r="W621" s="5">
        <v>0</v>
      </c>
      <c r="X621" s="7">
        <v>62</v>
      </c>
      <c r="Z621">
        <v>10861</v>
      </c>
      <c r="AA621" t="s">
        <v>386</v>
      </c>
      <c r="AB621">
        <v>4</v>
      </c>
      <c r="AC621" s="1">
        <v>42034</v>
      </c>
      <c r="AD621" s="1">
        <v>42062</v>
      </c>
      <c r="AE621" s="1">
        <v>42052</v>
      </c>
      <c r="AF621">
        <v>2</v>
      </c>
      <c r="AG621">
        <v>14.93</v>
      </c>
    </row>
    <row r="622" spans="19:33" x14ac:dyDescent="0.25">
      <c r="S622" s="4">
        <v>10475</v>
      </c>
      <c r="T622" s="4">
        <v>31</v>
      </c>
      <c r="U622" s="4">
        <v>10</v>
      </c>
      <c r="V622" s="4">
        <v>35</v>
      </c>
      <c r="W622" s="4">
        <v>0.15</v>
      </c>
      <c r="X622" s="6">
        <v>349.85</v>
      </c>
      <c r="Z622">
        <v>10862</v>
      </c>
      <c r="AA622" t="s">
        <v>215</v>
      </c>
      <c r="AB622">
        <v>8</v>
      </c>
      <c r="AC622" s="1">
        <v>42034</v>
      </c>
      <c r="AD622" s="1">
        <v>42076</v>
      </c>
      <c r="AE622" s="1">
        <v>42037</v>
      </c>
      <c r="AF622">
        <v>2</v>
      </c>
      <c r="AG622">
        <v>53.23</v>
      </c>
    </row>
    <row r="623" spans="19:33" x14ac:dyDescent="0.25">
      <c r="S623" s="5">
        <v>10475</v>
      </c>
      <c r="T623" s="5">
        <v>66</v>
      </c>
      <c r="U623" s="5">
        <v>13.6</v>
      </c>
      <c r="V623" s="5">
        <v>60</v>
      </c>
      <c r="W623" s="5">
        <v>0.15</v>
      </c>
      <c r="X623" s="7">
        <v>815.85</v>
      </c>
      <c r="Z623">
        <v>10863</v>
      </c>
      <c r="AA623" t="s">
        <v>178</v>
      </c>
      <c r="AB623">
        <v>4</v>
      </c>
      <c r="AC623" s="1">
        <v>42037</v>
      </c>
      <c r="AD623" s="1">
        <v>42065</v>
      </c>
      <c r="AE623" s="1">
        <v>42052</v>
      </c>
      <c r="AF623">
        <v>2</v>
      </c>
      <c r="AG623">
        <v>30.26</v>
      </c>
    </row>
    <row r="624" spans="19:33" x14ac:dyDescent="0.25">
      <c r="S624" s="4">
        <v>10475</v>
      </c>
      <c r="T624" s="4">
        <v>76</v>
      </c>
      <c r="U624" s="4">
        <v>14.4</v>
      </c>
      <c r="V624" s="4">
        <v>42</v>
      </c>
      <c r="W624" s="4">
        <v>0.15</v>
      </c>
      <c r="X624" s="6">
        <v>604.65000000000009</v>
      </c>
      <c r="Z624">
        <v>10864</v>
      </c>
      <c r="AA624" t="s">
        <v>40</v>
      </c>
      <c r="AB624">
        <v>4</v>
      </c>
      <c r="AC624" s="1">
        <v>42037</v>
      </c>
      <c r="AD624" s="1">
        <v>42065</v>
      </c>
      <c r="AE624" s="1">
        <v>42044</v>
      </c>
      <c r="AF624">
        <v>2</v>
      </c>
      <c r="AG624">
        <v>3.04</v>
      </c>
    </row>
    <row r="625" spans="19:33" x14ac:dyDescent="0.25">
      <c r="S625" s="5">
        <v>10476</v>
      </c>
      <c r="T625" s="5">
        <v>55</v>
      </c>
      <c r="U625" s="5">
        <v>19.2</v>
      </c>
      <c r="V625" s="5">
        <v>2</v>
      </c>
      <c r="W625" s="5">
        <v>0.05</v>
      </c>
      <c r="X625" s="7">
        <v>38.35</v>
      </c>
      <c r="Z625">
        <v>10865</v>
      </c>
      <c r="AA625" t="s">
        <v>286</v>
      </c>
      <c r="AB625">
        <v>2</v>
      </c>
      <c r="AC625" s="1">
        <v>42037</v>
      </c>
      <c r="AD625" s="1">
        <v>42051</v>
      </c>
      <c r="AE625" s="1">
        <v>42047</v>
      </c>
      <c r="AF625">
        <v>1</v>
      </c>
      <c r="AG625">
        <v>348.14</v>
      </c>
    </row>
    <row r="626" spans="19:33" x14ac:dyDescent="0.25">
      <c r="S626" s="4">
        <v>10476</v>
      </c>
      <c r="T626" s="4">
        <v>70</v>
      </c>
      <c r="U626" s="4">
        <v>12</v>
      </c>
      <c r="V626" s="4">
        <v>12</v>
      </c>
      <c r="W626" s="4">
        <v>0</v>
      </c>
      <c r="X626" s="6">
        <v>144</v>
      </c>
      <c r="Z626">
        <v>10866</v>
      </c>
      <c r="AA626" t="s">
        <v>45</v>
      </c>
      <c r="AB626">
        <v>5</v>
      </c>
      <c r="AC626" s="1">
        <v>42038</v>
      </c>
      <c r="AD626" s="1">
        <v>42066</v>
      </c>
      <c r="AE626" s="1">
        <v>42047</v>
      </c>
      <c r="AF626">
        <v>1</v>
      </c>
      <c r="AG626">
        <v>109.11</v>
      </c>
    </row>
    <row r="627" spans="19:33" x14ac:dyDescent="0.25">
      <c r="S627" s="5">
        <v>10477</v>
      </c>
      <c r="T627" s="5">
        <v>1</v>
      </c>
      <c r="U627" s="5">
        <v>14.4</v>
      </c>
      <c r="V627" s="5">
        <v>15</v>
      </c>
      <c r="W627" s="5">
        <v>0</v>
      </c>
      <c r="X627" s="7">
        <v>216</v>
      </c>
      <c r="Z627">
        <v>10867</v>
      </c>
      <c r="AA627" t="s">
        <v>231</v>
      </c>
      <c r="AB627">
        <v>6</v>
      </c>
      <c r="AC627" s="1">
        <v>42038</v>
      </c>
      <c r="AD627" s="1">
        <v>42080</v>
      </c>
      <c r="AE627" s="1">
        <v>42046</v>
      </c>
      <c r="AF627">
        <v>1</v>
      </c>
      <c r="AG627">
        <v>1.93</v>
      </c>
    </row>
    <row r="628" spans="19:33" x14ac:dyDescent="0.25">
      <c r="S628" s="4">
        <v>10477</v>
      </c>
      <c r="T628" s="4">
        <v>21</v>
      </c>
      <c r="U628" s="4">
        <v>8</v>
      </c>
      <c r="V628" s="4">
        <v>21</v>
      </c>
      <c r="W628" s="4">
        <v>0.25</v>
      </c>
      <c r="X628" s="6">
        <v>167.75</v>
      </c>
      <c r="Z628">
        <v>10868</v>
      </c>
      <c r="AA628" t="s">
        <v>283</v>
      </c>
      <c r="AB628">
        <v>7</v>
      </c>
      <c r="AC628" s="1">
        <v>42039</v>
      </c>
      <c r="AD628" s="1">
        <v>42067</v>
      </c>
      <c r="AE628" s="1">
        <v>42058</v>
      </c>
      <c r="AF628">
        <v>2</v>
      </c>
      <c r="AG628">
        <v>191.27</v>
      </c>
    </row>
    <row r="629" spans="19:33" x14ac:dyDescent="0.25">
      <c r="S629" s="5">
        <v>10477</v>
      </c>
      <c r="T629" s="5">
        <v>39</v>
      </c>
      <c r="U629" s="5">
        <v>14.4</v>
      </c>
      <c r="V629" s="5">
        <v>20</v>
      </c>
      <c r="W629" s="5">
        <v>0.25</v>
      </c>
      <c r="X629" s="7">
        <v>287.75</v>
      </c>
      <c r="Z629">
        <v>10869</v>
      </c>
      <c r="AA629" t="s">
        <v>321</v>
      </c>
      <c r="AB629">
        <v>5</v>
      </c>
      <c r="AC629" s="1">
        <v>42039</v>
      </c>
      <c r="AD629" s="1">
        <v>42067</v>
      </c>
      <c r="AE629" s="1">
        <v>42044</v>
      </c>
      <c r="AF629">
        <v>1</v>
      </c>
      <c r="AG629">
        <v>143.28</v>
      </c>
    </row>
    <row r="630" spans="19:33" x14ac:dyDescent="0.25">
      <c r="S630" s="4">
        <v>10478</v>
      </c>
      <c r="T630" s="4">
        <v>10</v>
      </c>
      <c r="U630" s="4">
        <v>24.8</v>
      </c>
      <c r="V630" s="4">
        <v>20</v>
      </c>
      <c r="W630" s="4">
        <v>0.05</v>
      </c>
      <c r="X630" s="6">
        <v>495.95</v>
      </c>
      <c r="Z630">
        <v>10870</v>
      </c>
      <c r="AA630" t="s">
        <v>395</v>
      </c>
      <c r="AB630">
        <v>5</v>
      </c>
      <c r="AC630" s="1">
        <v>42039</v>
      </c>
      <c r="AD630" s="1">
        <v>42067</v>
      </c>
      <c r="AE630" s="1">
        <v>42048</v>
      </c>
      <c r="AF630">
        <v>3</v>
      </c>
      <c r="AG630">
        <v>12.04</v>
      </c>
    </row>
    <row r="631" spans="19:33" x14ac:dyDescent="0.25">
      <c r="S631" s="5">
        <v>10479</v>
      </c>
      <c r="T631" s="5">
        <v>38</v>
      </c>
      <c r="U631" s="5">
        <v>210.8</v>
      </c>
      <c r="V631" s="5">
        <v>30</v>
      </c>
      <c r="W631" s="5">
        <v>0</v>
      </c>
      <c r="X631" s="7">
        <v>6324</v>
      </c>
      <c r="Z631">
        <v>10871</v>
      </c>
      <c r="AA631" t="s">
        <v>66</v>
      </c>
      <c r="AB631">
        <v>9</v>
      </c>
      <c r="AC631" s="1">
        <v>42040</v>
      </c>
      <c r="AD631" s="1">
        <v>42068</v>
      </c>
      <c r="AE631" s="1">
        <v>42045</v>
      </c>
      <c r="AF631">
        <v>2</v>
      </c>
      <c r="AG631">
        <v>112.27</v>
      </c>
    </row>
    <row r="632" spans="19:33" x14ac:dyDescent="0.25">
      <c r="S632" s="4">
        <v>10479</v>
      </c>
      <c r="T632" s="4">
        <v>53</v>
      </c>
      <c r="U632" s="4">
        <v>26.2</v>
      </c>
      <c r="V632" s="4">
        <v>28</v>
      </c>
      <c r="W632" s="4">
        <v>0</v>
      </c>
      <c r="X632" s="6">
        <v>733.6</v>
      </c>
      <c r="Z632">
        <v>10872</v>
      </c>
      <c r="AA632" t="s">
        <v>156</v>
      </c>
      <c r="AB632">
        <v>5</v>
      </c>
      <c r="AC632" s="1">
        <v>42040</v>
      </c>
      <c r="AD632" s="1">
        <v>42068</v>
      </c>
      <c r="AE632" s="1">
        <v>42044</v>
      </c>
      <c r="AF632">
        <v>2</v>
      </c>
      <c r="AG632">
        <v>175.32</v>
      </c>
    </row>
    <row r="633" spans="19:33" x14ac:dyDescent="0.25">
      <c r="S633" s="5">
        <v>10479</v>
      </c>
      <c r="T633" s="5">
        <v>59</v>
      </c>
      <c r="U633" s="5">
        <v>44</v>
      </c>
      <c r="V633" s="5">
        <v>60</v>
      </c>
      <c r="W633" s="5">
        <v>0</v>
      </c>
      <c r="X633" s="7">
        <v>2640</v>
      </c>
      <c r="Z633">
        <v>10873</v>
      </c>
      <c r="AA633" t="s">
        <v>390</v>
      </c>
      <c r="AB633">
        <v>4</v>
      </c>
      <c r="AC633" s="1">
        <v>42041</v>
      </c>
      <c r="AD633" s="1">
        <v>42069</v>
      </c>
      <c r="AE633" s="1">
        <v>42044</v>
      </c>
      <c r="AF633">
        <v>1</v>
      </c>
      <c r="AG633">
        <v>0.82</v>
      </c>
    </row>
    <row r="634" spans="19:33" x14ac:dyDescent="0.25">
      <c r="S634" s="4">
        <v>10479</v>
      </c>
      <c r="T634" s="4">
        <v>64</v>
      </c>
      <c r="U634" s="4">
        <v>26.6</v>
      </c>
      <c r="V634" s="4">
        <v>30</v>
      </c>
      <c r="W634" s="4">
        <v>0</v>
      </c>
      <c r="X634" s="6">
        <v>798</v>
      </c>
      <c r="Z634">
        <v>10874</v>
      </c>
      <c r="AA634" t="s">
        <v>156</v>
      </c>
      <c r="AB634">
        <v>5</v>
      </c>
      <c r="AC634" s="1">
        <v>42041</v>
      </c>
      <c r="AD634" s="1">
        <v>42069</v>
      </c>
      <c r="AE634" s="1">
        <v>42046</v>
      </c>
      <c r="AF634">
        <v>2</v>
      </c>
      <c r="AG634">
        <v>19.579999999999998</v>
      </c>
    </row>
    <row r="635" spans="19:33" x14ac:dyDescent="0.25">
      <c r="S635" s="5">
        <v>10480</v>
      </c>
      <c r="T635" s="5">
        <v>47</v>
      </c>
      <c r="U635" s="5">
        <v>7.6</v>
      </c>
      <c r="V635" s="5">
        <v>30</v>
      </c>
      <c r="W635" s="5">
        <v>0</v>
      </c>
      <c r="X635" s="7">
        <v>228</v>
      </c>
      <c r="Z635">
        <v>10875</v>
      </c>
      <c r="AA635" t="s">
        <v>45</v>
      </c>
      <c r="AB635">
        <v>4</v>
      </c>
      <c r="AC635" s="1">
        <v>42041</v>
      </c>
      <c r="AD635" s="1">
        <v>42069</v>
      </c>
      <c r="AE635" s="1">
        <v>42066</v>
      </c>
      <c r="AF635">
        <v>2</v>
      </c>
      <c r="AG635">
        <v>32.369999999999997</v>
      </c>
    </row>
    <row r="636" spans="19:33" x14ac:dyDescent="0.25">
      <c r="S636" s="4">
        <v>10480</v>
      </c>
      <c r="T636" s="4">
        <v>59</v>
      </c>
      <c r="U636" s="4">
        <v>44</v>
      </c>
      <c r="V636" s="4">
        <v>12</v>
      </c>
      <c r="W636" s="4">
        <v>0</v>
      </c>
      <c r="X636" s="6">
        <v>528</v>
      </c>
      <c r="Z636">
        <v>10876</v>
      </c>
      <c r="AA636" t="s">
        <v>66</v>
      </c>
      <c r="AB636">
        <v>7</v>
      </c>
      <c r="AC636" s="1">
        <v>42044</v>
      </c>
      <c r="AD636" s="1">
        <v>42072</v>
      </c>
      <c r="AE636" s="1">
        <v>42047</v>
      </c>
      <c r="AF636">
        <v>3</v>
      </c>
      <c r="AG636">
        <v>60.42</v>
      </c>
    </row>
    <row r="637" spans="19:33" x14ac:dyDescent="0.25">
      <c r="S637" s="5">
        <v>10481</v>
      </c>
      <c r="T637" s="5">
        <v>49</v>
      </c>
      <c r="U637" s="5">
        <v>16</v>
      </c>
      <c r="V637" s="5">
        <v>24</v>
      </c>
      <c r="W637" s="5">
        <v>0</v>
      </c>
      <c r="X637" s="7">
        <v>384</v>
      </c>
      <c r="Z637">
        <v>10877</v>
      </c>
      <c r="AA637" t="s">
        <v>302</v>
      </c>
      <c r="AB637">
        <v>1</v>
      </c>
      <c r="AC637" s="1">
        <v>42044</v>
      </c>
      <c r="AD637" s="1">
        <v>42072</v>
      </c>
      <c r="AE637" s="1">
        <v>42054</v>
      </c>
      <c r="AF637">
        <v>1</v>
      </c>
      <c r="AG637">
        <v>38.06</v>
      </c>
    </row>
    <row r="638" spans="19:33" x14ac:dyDescent="0.25">
      <c r="S638" s="4">
        <v>10481</v>
      </c>
      <c r="T638" s="4">
        <v>60</v>
      </c>
      <c r="U638" s="4">
        <v>27.2</v>
      </c>
      <c r="V638" s="4">
        <v>40</v>
      </c>
      <c r="W638" s="4">
        <v>0</v>
      </c>
      <c r="X638" s="6">
        <v>1088</v>
      </c>
      <c r="Z638">
        <v>10878</v>
      </c>
      <c r="AA638" t="s">
        <v>286</v>
      </c>
      <c r="AB638">
        <v>4</v>
      </c>
      <c r="AC638" s="1">
        <v>42045</v>
      </c>
      <c r="AD638" s="1">
        <v>42073</v>
      </c>
      <c r="AE638" s="1">
        <v>42047</v>
      </c>
      <c r="AF638">
        <v>1</v>
      </c>
      <c r="AG638">
        <v>46.69</v>
      </c>
    </row>
    <row r="639" spans="19:33" x14ac:dyDescent="0.25">
      <c r="S639" s="5">
        <v>10482</v>
      </c>
      <c r="T639" s="5">
        <v>40</v>
      </c>
      <c r="U639" s="5">
        <v>14.7</v>
      </c>
      <c r="V639" s="5">
        <v>10</v>
      </c>
      <c r="W639" s="5">
        <v>0</v>
      </c>
      <c r="X639" s="7">
        <v>147</v>
      </c>
      <c r="Z639">
        <v>10879</v>
      </c>
      <c r="AA639" t="s">
        <v>390</v>
      </c>
      <c r="AB639">
        <v>3</v>
      </c>
      <c r="AC639" s="1">
        <v>42045</v>
      </c>
      <c r="AD639" s="1">
        <v>42073</v>
      </c>
      <c r="AE639" s="1">
        <v>42047</v>
      </c>
      <c r="AF639">
        <v>3</v>
      </c>
      <c r="AG639">
        <v>8.5</v>
      </c>
    </row>
    <row r="640" spans="19:33" x14ac:dyDescent="0.25">
      <c r="S640" s="4">
        <v>10483</v>
      </c>
      <c r="T640" s="4">
        <v>34</v>
      </c>
      <c r="U640" s="4">
        <v>11.2</v>
      </c>
      <c r="V640" s="4">
        <v>35</v>
      </c>
      <c r="W640" s="4">
        <v>0.05</v>
      </c>
      <c r="X640" s="6">
        <v>391.95</v>
      </c>
      <c r="Z640">
        <v>10880</v>
      </c>
      <c r="AA640" t="s">
        <v>131</v>
      </c>
      <c r="AB640">
        <v>7</v>
      </c>
      <c r="AC640" s="1">
        <v>42045</v>
      </c>
      <c r="AD640" s="1">
        <v>42087</v>
      </c>
      <c r="AE640" s="1">
        <v>42053</v>
      </c>
      <c r="AF640">
        <v>1</v>
      </c>
      <c r="AG640">
        <v>88.01</v>
      </c>
    </row>
    <row r="641" spans="19:33" x14ac:dyDescent="0.25">
      <c r="S641" s="5">
        <v>10483</v>
      </c>
      <c r="T641" s="5">
        <v>77</v>
      </c>
      <c r="U641" s="5">
        <v>10.4</v>
      </c>
      <c r="V641" s="5">
        <v>30</v>
      </c>
      <c r="W641" s="5">
        <v>0.05</v>
      </c>
      <c r="X641" s="7">
        <v>311.95</v>
      </c>
      <c r="Z641">
        <v>10881</v>
      </c>
      <c r="AA641" t="s">
        <v>79</v>
      </c>
      <c r="AB641">
        <v>4</v>
      </c>
      <c r="AC641" s="1">
        <v>42046</v>
      </c>
      <c r="AD641" s="1">
        <v>42074</v>
      </c>
      <c r="AE641" s="1">
        <v>42053</v>
      </c>
      <c r="AF641">
        <v>1</v>
      </c>
      <c r="AG641">
        <v>2.84</v>
      </c>
    </row>
    <row r="642" spans="19:33" x14ac:dyDescent="0.25">
      <c r="S642" s="4">
        <v>10484</v>
      </c>
      <c r="T642" s="4">
        <v>21</v>
      </c>
      <c r="U642" s="4">
        <v>8</v>
      </c>
      <c r="V642" s="4">
        <v>14</v>
      </c>
      <c r="W642" s="4">
        <v>0</v>
      </c>
      <c r="X642" s="6">
        <v>112</v>
      </c>
      <c r="Z642">
        <v>10882</v>
      </c>
      <c r="AA642" t="s">
        <v>317</v>
      </c>
      <c r="AB642">
        <v>4</v>
      </c>
      <c r="AC642" s="1">
        <v>42046</v>
      </c>
      <c r="AD642" s="1">
        <v>42074</v>
      </c>
      <c r="AE642" s="1">
        <v>42055</v>
      </c>
      <c r="AF642">
        <v>3</v>
      </c>
      <c r="AG642">
        <v>23.1</v>
      </c>
    </row>
    <row r="643" spans="19:33" x14ac:dyDescent="0.25">
      <c r="S643" s="5">
        <v>10484</v>
      </c>
      <c r="T643" s="5">
        <v>40</v>
      </c>
      <c r="U643" s="5">
        <v>14.7</v>
      </c>
      <c r="V643" s="5">
        <v>10</v>
      </c>
      <c r="W643" s="5">
        <v>0</v>
      </c>
      <c r="X643" s="7">
        <v>147</v>
      </c>
      <c r="Z643">
        <v>10883</v>
      </c>
      <c r="AA643" t="s">
        <v>231</v>
      </c>
      <c r="AB643">
        <v>8</v>
      </c>
      <c r="AC643" s="1">
        <v>42047</v>
      </c>
      <c r="AD643" s="1">
        <v>42075</v>
      </c>
      <c r="AE643" s="1">
        <v>42055</v>
      </c>
      <c r="AF643">
        <v>3</v>
      </c>
      <c r="AG643">
        <v>0.53</v>
      </c>
    </row>
    <row r="644" spans="19:33" x14ac:dyDescent="0.25">
      <c r="S644" s="4">
        <v>10484</v>
      </c>
      <c r="T644" s="4">
        <v>51</v>
      </c>
      <c r="U644" s="4">
        <v>42.4</v>
      </c>
      <c r="V644" s="4">
        <v>3</v>
      </c>
      <c r="W644" s="4">
        <v>0</v>
      </c>
      <c r="X644" s="6">
        <v>127.19999999999999</v>
      </c>
      <c r="Z644">
        <v>10884</v>
      </c>
      <c r="AA644" t="s">
        <v>219</v>
      </c>
      <c r="AB644">
        <v>4</v>
      </c>
      <c r="AC644" s="1">
        <v>42047</v>
      </c>
      <c r="AD644" s="1">
        <v>42075</v>
      </c>
      <c r="AE644" s="1">
        <v>42048</v>
      </c>
      <c r="AF644">
        <v>2</v>
      </c>
      <c r="AG644">
        <v>90.97</v>
      </c>
    </row>
    <row r="645" spans="19:33" x14ac:dyDescent="0.25">
      <c r="S645" s="5">
        <v>10485</v>
      </c>
      <c r="T645" s="5">
        <v>2</v>
      </c>
      <c r="U645" s="5">
        <v>15.2</v>
      </c>
      <c r="V645" s="5">
        <v>20</v>
      </c>
      <c r="W645" s="5">
        <v>0.1</v>
      </c>
      <c r="X645" s="7">
        <v>303.89999999999998</v>
      </c>
      <c r="Z645">
        <v>10885</v>
      </c>
      <c r="AA645" t="s">
        <v>336</v>
      </c>
      <c r="AB645">
        <v>6</v>
      </c>
      <c r="AC645" s="1">
        <v>42047</v>
      </c>
      <c r="AD645" s="1">
        <v>42075</v>
      </c>
      <c r="AE645" s="1">
        <v>42053</v>
      </c>
      <c r="AF645">
        <v>3</v>
      </c>
      <c r="AG645">
        <v>5.64</v>
      </c>
    </row>
    <row r="646" spans="19:33" x14ac:dyDescent="0.25">
      <c r="S646" s="4">
        <v>10485</v>
      </c>
      <c r="T646" s="4">
        <v>3</v>
      </c>
      <c r="U646" s="4">
        <v>8</v>
      </c>
      <c r="V646" s="4">
        <v>20</v>
      </c>
      <c r="W646" s="4">
        <v>0.1</v>
      </c>
      <c r="X646" s="6">
        <v>159.9</v>
      </c>
      <c r="Z646">
        <v>10886</v>
      </c>
      <c r="AA646" t="s">
        <v>174</v>
      </c>
      <c r="AB646">
        <v>1</v>
      </c>
      <c r="AC646" s="1">
        <v>42048</v>
      </c>
      <c r="AD646" s="1">
        <v>42076</v>
      </c>
      <c r="AE646" s="1">
        <v>42065</v>
      </c>
      <c r="AF646">
        <v>1</v>
      </c>
      <c r="AG646">
        <v>4.99</v>
      </c>
    </row>
    <row r="647" spans="19:33" x14ac:dyDescent="0.25">
      <c r="S647" s="5">
        <v>10485</v>
      </c>
      <c r="T647" s="5">
        <v>55</v>
      </c>
      <c r="U647" s="5">
        <v>19.2</v>
      </c>
      <c r="V647" s="5">
        <v>30</v>
      </c>
      <c r="W647" s="5">
        <v>0.1</v>
      </c>
      <c r="X647" s="7">
        <v>575.9</v>
      </c>
      <c r="Z647">
        <v>10887</v>
      </c>
      <c r="AA647" t="s">
        <v>152</v>
      </c>
      <c r="AB647">
        <v>8</v>
      </c>
      <c r="AC647" s="1">
        <v>42048</v>
      </c>
      <c r="AD647" s="1">
        <v>42076</v>
      </c>
      <c r="AE647" s="1">
        <v>42051</v>
      </c>
      <c r="AF647">
        <v>3</v>
      </c>
      <c r="AG647">
        <v>1.25</v>
      </c>
    </row>
    <row r="648" spans="19:33" x14ac:dyDescent="0.25">
      <c r="S648" s="4">
        <v>10485</v>
      </c>
      <c r="T648" s="4">
        <v>70</v>
      </c>
      <c r="U648" s="4">
        <v>12</v>
      </c>
      <c r="V648" s="4">
        <v>60</v>
      </c>
      <c r="W648" s="4">
        <v>0.1</v>
      </c>
      <c r="X648" s="6">
        <v>719.9</v>
      </c>
      <c r="Z648">
        <v>10888</v>
      </c>
      <c r="AA648" t="s">
        <v>156</v>
      </c>
      <c r="AB648">
        <v>1</v>
      </c>
      <c r="AC648" s="1">
        <v>42051</v>
      </c>
      <c r="AD648" s="1">
        <v>42079</v>
      </c>
      <c r="AE648" s="1">
        <v>42058</v>
      </c>
      <c r="AF648">
        <v>2</v>
      </c>
      <c r="AG648">
        <v>51.87</v>
      </c>
    </row>
    <row r="649" spans="19:33" x14ac:dyDescent="0.25">
      <c r="S649" s="5">
        <v>10486</v>
      </c>
      <c r="T649" s="5">
        <v>11</v>
      </c>
      <c r="U649" s="5">
        <v>16.8</v>
      </c>
      <c r="V649" s="5">
        <v>5</v>
      </c>
      <c r="W649" s="5">
        <v>0</v>
      </c>
      <c r="X649" s="7">
        <v>84</v>
      </c>
      <c r="Z649">
        <v>10889</v>
      </c>
      <c r="AA649" t="s">
        <v>293</v>
      </c>
      <c r="AB649">
        <v>9</v>
      </c>
      <c r="AC649" s="1">
        <v>42051</v>
      </c>
      <c r="AD649" s="1">
        <v>42079</v>
      </c>
      <c r="AE649" s="1">
        <v>42058</v>
      </c>
      <c r="AF649">
        <v>3</v>
      </c>
      <c r="AG649">
        <v>280.61</v>
      </c>
    </row>
    <row r="650" spans="19:33" x14ac:dyDescent="0.25">
      <c r="S650" s="4">
        <v>10486</v>
      </c>
      <c r="T650" s="4">
        <v>51</v>
      </c>
      <c r="U650" s="4">
        <v>42.4</v>
      </c>
      <c r="V650" s="4">
        <v>25</v>
      </c>
      <c r="W650" s="4">
        <v>0</v>
      </c>
      <c r="X650" s="6">
        <v>1060</v>
      </c>
      <c r="Z650">
        <v>10890</v>
      </c>
      <c r="AA650" t="s">
        <v>106</v>
      </c>
      <c r="AB650">
        <v>7</v>
      </c>
      <c r="AC650" s="1">
        <v>42051</v>
      </c>
      <c r="AD650" s="1">
        <v>42079</v>
      </c>
      <c r="AE650" s="1">
        <v>42053</v>
      </c>
      <c r="AF650">
        <v>1</v>
      </c>
      <c r="AG650">
        <v>32.76</v>
      </c>
    </row>
    <row r="651" spans="19:33" x14ac:dyDescent="0.25">
      <c r="S651" s="5">
        <v>10486</v>
      </c>
      <c r="T651" s="5">
        <v>74</v>
      </c>
      <c r="U651" s="5">
        <v>8</v>
      </c>
      <c r="V651" s="5">
        <v>16</v>
      </c>
      <c r="W651" s="5">
        <v>0</v>
      </c>
      <c r="X651" s="7">
        <v>128</v>
      </c>
      <c r="Z651">
        <v>10891</v>
      </c>
      <c r="AA651" t="s">
        <v>215</v>
      </c>
      <c r="AB651">
        <v>7</v>
      </c>
      <c r="AC651" s="1">
        <v>42052</v>
      </c>
      <c r="AD651" s="1">
        <v>42080</v>
      </c>
      <c r="AE651" s="1">
        <v>42054</v>
      </c>
      <c r="AF651">
        <v>2</v>
      </c>
      <c r="AG651">
        <v>20.37</v>
      </c>
    </row>
    <row r="652" spans="19:33" x14ac:dyDescent="0.25">
      <c r="S652" s="4">
        <v>10487</v>
      </c>
      <c r="T652" s="4">
        <v>19</v>
      </c>
      <c r="U652" s="4">
        <v>7.3</v>
      </c>
      <c r="V652" s="4">
        <v>5</v>
      </c>
      <c r="W652" s="4">
        <v>0</v>
      </c>
      <c r="X652" s="6">
        <v>36.5</v>
      </c>
      <c r="Z652">
        <v>10892</v>
      </c>
      <c r="AA652" t="s">
        <v>239</v>
      </c>
      <c r="AB652">
        <v>4</v>
      </c>
      <c r="AC652" s="1">
        <v>42052</v>
      </c>
      <c r="AD652" s="1">
        <v>42080</v>
      </c>
      <c r="AE652" s="1">
        <v>42054</v>
      </c>
      <c r="AF652">
        <v>2</v>
      </c>
      <c r="AG652">
        <v>120.27</v>
      </c>
    </row>
    <row r="653" spans="19:33" x14ac:dyDescent="0.25">
      <c r="S653" s="5">
        <v>10487</v>
      </c>
      <c r="T653" s="5">
        <v>26</v>
      </c>
      <c r="U653" s="5">
        <v>24.9</v>
      </c>
      <c r="V653" s="5">
        <v>30</v>
      </c>
      <c r="W653" s="5">
        <v>0</v>
      </c>
      <c r="X653" s="7">
        <v>747</v>
      </c>
      <c r="Z653">
        <v>10893</v>
      </c>
      <c r="AA653" t="s">
        <v>195</v>
      </c>
      <c r="AB653">
        <v>9</v>
      </c>
      <c r="AC653" s="1">
        <v>42053</v>
      </c>
      <c r="AD653" s="1">
        <v>42081</v>
      </c>
      <c r="AE653" s="1">
        <v>42055</v>
      </c>
      <c r="AF653">
        <v>2</v>
      </c>
      <c r="AG653">
        <v>77.78</v>
      </c>
    </row>
    <row r="654" spans="19:33" x14ac:dyDescent="0.25">
      <c r="S654" s="4">
        <v>10487</v>
      </c>
      <c r="T654" s="4">
        <v>54</v>
      </c>
      <c r="U654" s="4">
        <v>5.9</v>
      </c>
      <c r="V654" s="4">
        <v>24</v>
      </c>
      <c r="W654" s="4">
        <v>0.25</v>
      </c>
      <c r="X654" s="6">
        <v>141.35000000000002</v>
      </c>
      <c r="Z654">
        <v>10894</v>
      </c>
      <c r="AA654" t="s">
        <v>317</v>
      </c>
      <c r="AB654">
        <v>1</v>
      </c>
      <c r="AC654" s="1">
        <v>42053</v>
      </c>
      <c r="AD654" s="1">
        <v>42081</v>
      </c>
      <c r="AE654" s="1">
        <v>42055</v>
      </c>
      <c r="AF654">
        <v>1</v>
      </c>
      <c r="AG654">
        <v>116.13</v>
      </c>
    </row>
    <row r="655" spans="19:33" x14ac:dyDescent="0.25">
      <c r="S655" s="5">
        <v>10488</v>
      </c>
      <c r="T655" s="5">
        <v>59</v>
      </c>
      <c r="U655" s="5">
        <v>44</v>
      </c>
      <c r="V655" s="5">
        <v>30</v>
      </c>
      <c r="W655" s="5">
        <v>0</v>
      </c>
      <c r="X655" s="7">
        <v>1320</v>
      </c>
      <c r="Z655">
        <v>10895</v>
      </c>
      <c r="AA655" t="s">
        <v>113</v>
      </c>
      <c r="AB655">
        <v>3</v>
      </c>
      <c r="AC655" s="1">
        <v>42053</v>
      </c>
      <c r="AD655" s="1">
        <v>42081</v>
      </c>
      <c r="AE655" s="1">
        <v>42058</v>
      </c>
      <c r="AF655">
        <v>1</v>
      </c>
      <c r="AG655">
        <v>162.75</v>
      </c>
    </row>
    <row r="656" spans="19:33" x14ac:dyDescent="0.25">
      <c r="S656" s="4">
        <v>10488</v>
      </c>
      <c r="T656" s="4">
        <v>73</v>
      </c>
      <c r="U656" s="4">
        <v>12</v>
      </c>
      <c r="V656" s="4">
        <v>20</v>
      </c>
      <c r="W656" s="4">
        <v>0.2</v>
      </c>
      <c r="X656" s="6">
        <v>239.8</v>
      </c>
      <c r="Z656">
        <v>10896</v>
      </c>
      <c r="AA656" t="s">
        <v>239</v>
      </c>
      <c r="AB656">
        <v>7</v>
      </c>
      <c r="AC656" s="1">
        <v>42054</v>
      </c>
      <c r="AD656" s="1">
        <v>42082</v>
      </c>
      <c r="AE656" s="1">
        <v>42062</v>
      </c>
      <c r="AF656">
        <v>3</v>
      </c>
      <c r="AG656">
        <v>32.450000000000003</v>
      </c>
    </row>
    <row r="657" spans="19:33" x14ac:dyDescent="0.25">
      <c r="S657" s="5">
        <v>10489</v>
      </c>
      <c r="T657" s="5">
        <v>11</v>
      </c>
      <c r="U657" s="5">
        <v>16.8</v>
      </c>
      <c r="V657" s="5">
        <v>15</v>
      </c>
      <c r="W657" s="5">
        <v>0.25</v>
      </c>
      <c r="X657" s="7">
        <v>251.75</v>
      </c>
      <c r="Z657">
        <v>10897</v>
      </c>
      <c r="AA657" t="s">
        <v>186</v>
      </c>
      <c r="AB657">
        <v>3</v>
      </c>
      <c r="AC657" s="1">
        <v>42054</v>
      </c>
      <c r="AD657" s="1">
        <v>42082</v>
      </c>
      <c r="AE657" s="1">
        <v>42060</v>
      </c>
      <c r="AF657">
        <v>2</v>
      </c>
      <c r="AG657">
        <v>603.54</v>
      </c>
    </row>
    <row r="658" spans="19:33" x14ac:dyDescent="0.25">
      <c r="S658" s="4">
        <v>10489</v>
      </c>
      <c r="T658" s="4">
        <v>16</v>
      </c>
      <c r="U658" s="4">
        <v>13.9</v>
      </c>
      <c r="V658" s="4">
        <v>18</v>
      </c>
      <c r="W658" s="4">
        <v>0</v>
      </c>
      <c r="X658" s="6">
        <v>250.20000000000002</v>
      </c>
      <c r="Z658">
        <v>10898</v>
      </c>
      <c r="AA658" t="s">
        <v>255</v>
      </c>
      <c r="AB658">
        <v>4</v>
      </c>
      <c r="AC658" s="1">
        <v>42055</v>
      </c>
      <c r="AD658" s="1">
        <v>42083</v>
      </c>
      <c r="AE658" s="1">
        <v>42069</v>
      </c>
      <c r="AF658">
        <v>2</v>
      </c>
      <c r="AG658">
        <v>1.27</v>
      </c>
    </row>
    <row r="659" spans="19:33" x14ac:dyDescent="0.25">
      <c r="S659" s="5">
        <v>10490</v>
      </c>
      <c r="T659" s="5">
        <v>59</v>
      </c>
      <c r="U659" s="5">
        <v>44</v>
      </c>
      <c r="V659" s="5">
        <v>60</v>
      </c>
      <c r="W659" s="5">
        <v>0</v>
      </c>
      <c r="X659" s="7">
        <v>2640</v>
      </c>
      <c r="Z659">
        <v>10899</v>
      </c>
      <c r="AA659" t="s">
        <v>223</v>
      </c>
      <c r="AB659">
        <v>5</v>
      </c>
      <c r="AC659" s="1">
        <v>42055</v>
      </c>
      <c r="AD659" s="1">
        <v>42083</v>
      </c>
      <c r="AE659" s="1">
        <v>42061</v>
      </c>
      <c r="AF659">
        <v>3</v>
      </c>
      <c r="AG659">
        <v>1.21</v>
      </c>
    </row>
    <row r="660" spans="19:33" x14ac:dyDescent="0.25">
      <c r="S660" s="4">
        <v>10490</v>
      </c>
      <c r="T660" s="4">
        <v>68</v>
      </c>
      <c r="U660" s="4">
        <v>10</v>
      </c>
      <c r="V660" s="4">
        <v>30</v>
      </c>
      <c r="W660" s="4">
        <v>0</v>
      </c>
      <c r="X660" s="6">
        <v>300</v>
      </c>
      <c r="Z660">
        <v>10900</v>
      </c>
      <c r="AA660" t="s">
        <v>382</v>
      </c>
      <c r="AB660">
        <v>1</v>
      </c>
      <c r="AC660" s="1">
        <v>42055</v>
      </c>
      <c r="AD660" s="1">
        <v>42083</v>
      </c>
      <c r="AE660" s="1">
        <v>42067</v>
      </c>
      <c r="AF660">
        <v>2</v>
      </c>
      <c r="AG660">
        <v>1.66</v>
      </c>
    </row>
    <row r="661" spans="19:33" x14ac:dyDescent="0.25">
      <c r="S661" s="5">
        <v>10490</v>
      </c>
      <c r="T661" s="5">
        <v>75</v>
      </c>
      <c r="U661" s="5">
        <v>6.2</v>
      </c>
      <c r="V661" s="5">
        <v>36</v>
      </c>
      <c r="W661" s="5">
        <v>0</v>
      </c>
      <c r="X661" s="7">
        <v>223.20000000000002</v>
      </c>
      <c r="Z661">
        <v>10901</v>
      </c>
      <c r="AA661" t="s">
        <v>178</v>
      </c>
      <c r="AB661">
        <v>4</v>
      </c>
      <c r="AC661" s="1">
        <v>42058</v>
      </c>
      <c r="AD661" s="1">
        <v>42086</v>
      </c>
      <c r="AE661" s="1">
        <v>42061</v>
      </c>
      <c r="AF661">
        <v>1</v>
      </c>
      <c r="AG661">
        <v>62.09</v>
      </c>
    </row>
    <row r="662" spans="19:33" x14ac:dyDescent="0.25">
      <c r="S662" s="4">
        <v>10491</v>
      </c>
      <c r="T662" s="4">
        <v>44</v>
      </c>
      <c r="U662" s="4">
        <v>15.5</v>
      </c>
      <c r="V662" s="4">
        <v>15</v>
      </c>
      <c r="W662" s="4">
        <v>0.15</v>
      </c>
      <c r="X662" s="6">
        <v>232.35</v>
      </c>
      <c r="Z662">
        <v>10902</v>
      </c>
      <c r="AA662" t="s">
        <v>131</v>
      </c>
      <c r="AB662">
        <v>1</v>
      </c>
      <c r="AC662" s="1">
        <v>42058</v>
      </c>
      <c r="AD662" s="1">
        <v>42086</v>
      </c>
      <c r="AE662" s="1">
        <v>42066</v>
      </c>
      <c r="AF662">
        <v>1</v>
      </c>
      <c r="AG662">
        <v>44.15</v>
      </c>
    </row>
    <row r="663" spans="19:33" x14ac:dyDescent="0.25">
      <c r="S663" s="5">
        <v>10491</v>
      </c>
      <c r="T663" s="5">
        <v>77</v>
      </c>
      <c r="U663" s="5">
        <v>10.4</v>
      </c>
      <c r="V663" s="5">
        <v>7</v>
      </c>
      <c r="W663" s="5">
        <v>0.15</v>
      </c>
      <c r="X663" s="7">
        <v>72.649999999999991</v>
      </c>
      <c r="Z663">
        <v>10903</v>
      </c>
      <c r="AA663" t="s">
        <v>174</v>
      </c>
      <c r="AB663">
        <v>3</v>
      </c>
      <c r="AC663" s="1">
        <v>42059</v>
      </c>
      <c r="AD663" s="1">
        <v>42087</v>
      </c>
      <c r="AE663" s="1">
        <v>42067</v>
      </c>
      <c r="AF663">
        <v>3</v>
      </c>
      <c r="AG663">
        <v>36.71</v>
      </c>
    </row>
    <row r="664" spans="19:33" x14ac:dyDescent="0.25">
      <c r="S664" s="4">
        <v>10492</v>
      </c>
      <c r="T664" s="4">
        <v>25</v>
      </c>
      <c r="U664" s="4">
        <v>11.2</v>
      </c>
      <c r="V664" s="4">
        <v>60</v>
      </c>
      <c r="W664" s="4">
        <v>0.05</v>
      </c>
      <c r="X664" s="6">
        <v>671.95</v>
      </c>
      <c r="Z664">
        <v>10904</v>
      </c>
      <c r="AA664" t="s">
        <v>386</v>
      </c>
      <c r="AB664">
        <v>3</v>
      </c>
      <c r="AC664" s="1">
        <v>42059</v>
      </c>
      <c r="AD664" s="1">
        <v>42087</v>
      </c>
      <c r="AE664" s="1">
        <v>42062</v>
      </c>
      <c r="AF664">
        <v>3</v>
      </c>
      <c r="AG664">
        <v>162.94999999999999</v>
      </c>
    </row>
    <row r="665" spans="19:33" x14ac:dyDescent="0.25">
      <c r="S665" s="5">
        <v>10492</v>
      </c>
      <c r="T665" s="5">
        <v>42</v>
      </c>
      <c r="U665" s="5">
        <v>11.2</v>
      </c>
      <c r="V665" s="5">
        <v>20</v>
      </c>
      <c r="W665" s="5">
        <v>0.05</v>
      </c>
      <c r="X665" s="7">
        <v>223.95</v>
      </c>
      <c r="Z665">
        <v>10905</v>
      </c>
      <c r="AA665" t="s">
        <v>382</v>
      </c>
      <c r="AB665">
        <v>9</v>
      </c>
      <c r="AC665" s="1">
        <v>42059</v>
      </c>
      <c r="AD665" s="1">
        <v>42087</v>
      </c>
      <c r="AE665" s="1">
        <v>42069</v>
      </c>
      <c r="AF665">
        <v>2</v>
      </c>
      <c r="AG665">
        <v>13.72</v>
      </c>
    </row>
    <row r="666" spans="19:33" x14ac:dyDescent="0.25">
      <c r="S666" s="4">
        <v>10493</v>
      </c>
      <c r="T666" s="4">
        <v>65</v>
      </c>
      <c r="U666" s="4">
        <v>16.8</v>
      </c>
      <c r="V666" s="4">
        <v>15</v>
      </c>
      <c r="W666" s="4">
        <v>0.1</v>
      </c>
      <c r="X666" s="6">
        <v>251.9</v>
      </c>
      <c r="Z666">
        <v>10906</v>
      </c>
      <c r="AA666" t="s">
        <v>395</v>
      </c>
      <c r="AB666">
        <v>4</v>
      </c>
      <c r="AC666" s="1">
        <v>42060</v>
      </c>
      <c r="AD666" s="1">
        <v>42074</v>
      </c>
      <c r="AE666" s="1">
        <v>42066</v>
      </c>
      <c r="AF666">
        <v>3</v>
      </c>
      <c r="AG666">
        <v>26.29</v>
      </c>
    </row>
    <row r="667" spans="19:33" x14ac:dyDescent="0.25">
      <c r="S667" s="5">
        <v>10493</v>
      </c>
      <c r="T667" s="5">
        <v>66</v>
      </c>
      <c r="U667" s="5">
        <v>13.6</v>
      </c>
      <c r="V667" s="5">
        <v>10</v>
      </c>
      <c r="W667" s="5">
        <v>0.1</v>
      </c>
      <c r="X667" s="7">
        <v>135.9</v>
      </c>
      <c r="Z667">
        <v>10907</v>
      </c>
      <c r="AA667" t="s">
        <v>329</v>
      </c>
      <c r="AB667">
        <v>6</v>
      </c>
      <c r="AC667" s="1">
        <v>42060</v>
      </c>
      <c r="AD667" s="1">
        <v>42088</v>
      </c>
      <c r="AE667" s="1">
        <v>42062</v>
      </c>
      <c r="AF667">
        <v>3</v>
      </c>
      <c r="AG667">
        <v>9.19</v>
      </c>
    </row>
    <row r="668" spans="19:33" x14ac:dyDescent="0.25">
      <c r="S668" s="4">
        <v>10493</v>
      </c>
      <c r="T668" s="4">
        <v>69</v>
      </c>
      <c r="U668" s="4">
        <v>28.8</v>
      </c>
      <c r="V668" s="4">
        <v>10</v>
      </c>
      <c r="W668" s="4">
        <v>0.1</v>
      </c>
      <c r="X668" s="6">
        <v>287.89999999999998</v>
      </c>
      <c r="Z668">
        <v>10908</v>
      </c>
      <c r="AA668" t="s">
        <v>298</v>
      </c>
      <c r="AB668">
        <v>4</v>
      </c>
      <c r="AC668" s="1">
        <v>42061</v>
      </c>
      <c r="AD668" s="1">
        <v>42089</v>
      </c>
      <c r="AE668" s="1">
        <v>42069</v>
      </c>
      <c r="AF668">
        <v>2</v>
      </c>
      <c r="AG668">
        <v>32.96</v>
      </c>
    </row>
    <row r="669" spans="19:33" x14ac:dyDescent="0.25">
      <c r="S669" s="5">
        <v>10494</v>
      </c>
      <c r="T669" s="5">
        <v>56</v>
      </c>
      <c r="U669" s="5">
        <v>30.4</v>
      </c>
      <c r="V669" s="5">
        <v>30</v>
      </c>
      <c r="W669" s="5">
        <v>0</v>
      </c>
      <c r="X669" s="7">
        <v>912</v>
      </c>
      <c r="Z669">
        <v>10909</v>
      </c>
      <c r="AA669" t="s">
        <v>312</v>
      </c>
      <c r="AB669">
        <v>1</v>
      </c>
      <c r="AC669" s="1">
        <v>42061</v>
      </c>
      <c r="AD669" s="1">
        <v>42089</v>
      </c>
      <c r="AE669" s="1">
        <v>42073</v>
      </c>
      <c r="AF669">
        <v>2</v>
      </c>
      <c r="AG669">
        <v>53.05</v>
      </c>
    </row>
    <row r="670" spans="19:33" x14ac:dyDescent="0.25">
      <c r="S670" s="4">
        <v>10495</v>
      </c>
      <c r="T670" s="4">
        <v>23</v>
      </c>
      <c r="U670" s="4">
        <v>7.2</v>
      </c>
      <c r="V670" s="4">
        <v>10</v>
      </c>
      <c r="W670" s="4">
        <v>0</v>
      </c>
      <c r="X670" s="6">
        <v>72</v>
      </c>
      <c r="Z670">
        <v>10910</v>
      </c>
      <c r="AA670" t="s">
        <v>390</v>
      </c>
      <c r="AB670">
        <v>1</v>
      </c>
      <c r="AC670" s="1">
        <v>42061</v>
      </c>
      <c r="AD670" s="1">
        <v>42089</v>
      </c>
      <c r="AE670" s="1">
        <v>42067</v>
      </c>
      <c r="AF670">
        <v>3</v>
      </c>
      <c r="AG670">
        <v>38.11</v>
      </c>
    </row>
    <row r="671" spans="19:33" x14ac:dyDescent="0.25">
      <c r="S671" s="5">
        <v>10495</v>
      </c>
      <c r="T671" s="5">
        <v>41</v>
      </c>
      <c r="U671" s="5">
        <v>7.7</v>
      </c>
      <c r="V671" s="5">
        <v>20</v>
      </c>
      <c r="W671" s="5">
        <v>0</v>
      </c>
      <c r="X671" s="7">
        <v>154</v>
      </c>
      <c r="Z671">
        <v>10911</v>
      </c>
      <c r="AA671" t="s">
        <v>156</v>
      </c>
      <c r="AB671">
        <v>3</v>
      </c>
      <c r="AC671" s="1">
        <v>42061</v>
      </c>
      <c r="AD671" s="1">
        <v>42089</v>
      </c>
      <c r="AE671" s="1">
        <v>42068</v>
      </c>
      <c r="AF671">
        <v>1</v>
      </c>
      <c r="AG671">
        <v>38.19</v>
      </c>
    </row>
    <row r="672" spans="19:33" x14ac:dyDescent="0.25">
      <c r="S672" s="4">
        <v>10495</v>
      </c>
      <c r="T672" s="4">
        <v>77</v>
      </c>
      <c r="U672" s="4">
        <v>10.4</v>
      </c>
      <c r="V672" s="4">
        <v>5</v>
      </c>
      <c r="W672" s="4">
        <v>0</v>
      </c>
      <c r="X672" s="6">
        <v>52</v>
      </c>
      <c r="Z672">
        <v>10912</v>
      </c>
      <c r="AA672" t="s">
        <v>186</v>
      </c>
      <c r="AB672">
        <v>2</v>
      </c>
      <c r="AC672" s="1">
        <v>42061</v>
      </c>
      <c r="AD672" s="1">
        <v>42089</v>
      </c>
      <c r="AE672" s="1">
        <v>42081</v>
      </c>
      <c r="AF672">
        <v>2</v>
      </c>
      <c r="AG672">
        <v>580.91</v>
      </c>
    </row>
    <row r="673" spans="19:33" x14ac:dyDescent="0.25">
      <c r="S673" s="5">
        <v>10496</v>
      </c>
      <c r="T673" s="5">
        <v>31</v>
      </c>
      <c r="U673" s="5">
        <v>10</v>
      </c>
      <c r="V673" s="5">
        <v>20</v>
      </c>
      <c r="W673" s="5">
        <v>0.05</v>
      </c>
      <c r="X673" s="7">
        <v>199.95</v>
      </c>
      <c r="Z673">
        <v>10913</v>
      </c>
      <c r="AA673" t="s">
        <v>283</v>
      </c>
      <c r="AB673">
        <v>4</v>
      </c>
      <c r="AC673" s="1">
        <v>42061</v>
      </c>
      <c r="AD673" s="1">
        <v>42089</v>
      </c>
      <c r="AE673" s="1">
        <v>42067</v>
      </c>
      <c r="AF673">
        <v>1</v>
      </c>
      <c r="AG673">
        <v>33.049999999999997</v>
      </c>
    </row>
    <row r="674" spans="19:33" x14ac:dyDescent="0.25">
      <c r="S674" s="4">
        <v>10497</v>
      </c>
      <c r="T674" s="4">
        <v>56</v>
      </c>
      <c r="U674" s="4">
        <v>30.4</v>
      </c>
      <c r="V674" s="4">
        <v>14</v>
      </c>
      <c r="W674" s="4">
        <v>0</v>
      </c>
      <c r="X674" s="6">
        <v>425.59999999999997</v>
      </c>
      <c r="Z674">
        <v>10914</v>
      </c>
      <c r="AA674" t="s">
        <v>283</v>
      </c>
      <c r="AB674">
        <v>6</v>
      </c>
      <c r="AC674" s="1">
        <v>42062</v>
      </c>
      <c r="AD674" s="1">
        <v>42090</v>
      </c>
      <c r="AE674" s="1">
        <v>42065</v>
      </c>
      <c r="AF674">
        <v>1</v>
      </c>
      <c r="AG674">
        <v>21.19</v>
      </c>
    </row>
    <row r="675" spans="19:33" x14ac:dyDescent="0.25">
      <c r="S675" s="5">
        <v>10497</v>
      </c>
      <c r="T675" s="5">
        <v>72</v>
      </c>
      <c r="U675" s="5">
        <v>27.8</v>
      </c>
      <c r="V675" s="5">
        <v>25</v>
      </c>
      <c r="W675" s="5">
        <v>0</v>
      </c>
      <c r="X675" s="7">
        <v>695</v>
      </c>
      <c r="Z675">
        <v>10915</v>
      </c>
      <c r="AA675" t="s">
        <v>351</v>
      </c>
      <c r="AB675">
        <v>2</v>
      </c>
      <c r="AC675" s="1">
        <v>42062</v>
      </c>
      <c r="AD675" s="1">
        <v>42090</v>
      </c>
      <c r="AE675" s="1">
        <v>42065</v>
      </c>
      <c r="AF675">
        <v>2</v>
      </c>
      <c r="AG675">
        <v>3.51</v>
      </c>
    </row>
    <row r="676" spans="19:33" x14ac:dyDescent="0.25">
      <c r="S676" s="4">
        <v>10497</v>
      </c>
      <c r="T676" s="4">
        <v>77</v>
      </c>
      <c r="U676" s="4">
        <v>10.4</v>
      </c>
      <c r="V676" s="4">
        <v>25</v>
      </c>
      <c r="W676" s="4">
        <v>0</v>
      </c>
      <c r="X676" s="6">
        <v>260</v>
      </c>
      <c r="Z676">
        <v>10916</v>
      </c>
      <c r="AA676" t="s">
        <v>290</v>
      </c>
      <c r="AB676">
        <v>1</v>
      </c>
      <c r="AC676" s="1">
        <v>42062</v>
      </c>
      <c r="AD676" s="1">
        <v>42090</v>
      </c>
      <c r="AE676" s="1">
        <v>42072</v>
      </c>
      <c r="AF676">
        <v>2</v>
      </c>
      <c r="AG676">
        <v>63.77</v>
      </c>
    </row>
    <row r="677" spans="19:33" x14ac:dyDescent="0.25">
      <c r="S677" s="5">
        <v>10498</v>
      </c>
      <c r="T677" s="5">
        <v>24</v>
      </c>
      <c r="U677" s="5">
        <v>4.5</v>
      </c>
      <c r="V677" s="5">
        <v>14</v>
      </c>
      <c r="W677" s="5">
        <v>0</v>
      </c>
      <c r="X677" s="7">
        <v>63</v>
      </c>
      <c r="Z677">
        <v>10917</v>
      </c>
      <c r="AA677" t="s">
        <v>309</v>
      </c>
      <c r="AB677">
        <v>4</v>
      </c>
      <c r="AC677" s="1">
        <v>42065</v>
      </c>
      <c r="AD677" s="1">
        <v>42093</v>
      </c>
      <c r="AE677" s="1">
        <v>42074</v>
      </c>
      <c r="AF677">
        <v>2</v>
      </c>
      <c r="AG677">
        <v>8.2899999999999991</v>
      </c>
    </row>
    <row r="678" spans="19:33" x14ac:dyDescent="0.25">
      <c r="S678" s="4">
        <v>10498</v>
      </c>
      <c r="T678" s="4">
        <v>40</v>
      </c>
      <c r="U678" s="4">
        <v>18.399999999999999</v>
      </c>
      <c r="V678" s="4">
        <v>5</v>
      </c>
      <c r="W678" s="4">
        <v>0</v>
      </c>
      <c r="X678" s="6">
        <v>92</v>
      </c>
      <c r="Z678">
        <v>10918</v>
      </c>
      <c r="AA678" t="s">
        <v>70</v>
      </c>
      <c r="AB678">
        <v>3</v>
      </c>
      <c r="AC678" s="1">
        <v>42065</v>
      </c>
      <c r="AD678" s="1">
        <v>42093</v>
      </c>
      <c r="AE678" s="1">
        <v>42074</v>
      </c>
      <c r="AF678">
        <v>3</v>
      </c>
      <c r="AG678">
        <v>48.83</v>
      </c>
    </row>
    <row r="679" spans="19:33" x14ac:dyDescent="0.25">
      <c r="S679" s="5">
        <v>10498</v>
      </c>
      <c r="T679" s="5">
        <v>42</v>
      </c>
      <c r="U679" s="5">
        <v>14</v>
      </c>
      <c r="V679" s="5">
        <v>30</v>
      </c>
      <c r="W679" s="5">
        <v>0</v>
      </c>
      <c r="X679" s="7">
        <v>420</v>
      </c>
      <c r="Z679">
        <v>10919</v>
      </c>
      <c r="AA679" t="s">
        <v>227</v>
      </c>
      <c r="AB679">
        <v>2</v>
      </c>
      <c r="AC679" s="1">
        <v>42065</v>
      </c>
      <c r="AD679" s="1">
        <v>42093</v>
      </c>
      <c r="AE679" s="1">
        <v>42067</v>
      </c>
      <c r="AF679">
        <v>2</v>
      </c>
      <c r="AG679">
        <v>19.8</v>
      </c>
    </row>
    <row r="680" spans="19:33" x14ac:dyDescent="0.25">
      <c r="S680" s="4">
        <v>10499</v>
      </c>
      <c r="T680" s="4">
        <v>28</v>
      </c>
      <c r="U680" s="4">
        <v>45.6</v>
      </c>
      <c r="V680" s="4">
        <v>20</v>
      </c>
      <c r="W680" s="4">
        <v>0</v>
      </c>
      <c r="X680" s="6">
        <v>912</v>
      </c>
      <c r="Z680">
        <v>10920</v>
      </c>
      <c r="AA680" t="s">
        <v>40</v>
      </c>
      <c r="AB680">
        <v>4</v>
      </c>
      <c r="AC680" s="1">
        <v>42066</v>
      </c>
      <c r="AD680" s="1">
        <v>42094</v>
      </c>
      <c r="AE680" s="1">
        <v>42072</v>
      </c>
      <c r="AF680">
        <v>2</v>
      </c>
      <c r="AG680">
        <v>29.61</v>
      </c>
    </row>
    <row r="681" spans="19:33" x14ac:dyDescent="0.25">
      <c r="S681" s="5">
        <v>10499</v>
      </c>
      <c r="T681" s="5">
        <v>49</v>
      </c>
      <c r="U681" s="5">
        <v>20</v>
      </c>
      <c r="V681" s="5">
        <v>25</v>
      </c>
      <c r="W681" s="5">
        <v>0</v>
      </c>
      <c r="X681" s="7">
        <v>500</v>
      </c>
      <c r="Z681">
        <v>10921</v>
      </c>
      <c r="AA681" t="s">
        <v>361</v>
      </c>
      <c r="AB681">
        <v>1</v>
      </c>
      <c r="AC681" s="1">
        <v>42066</v>
      </c>
      <c r="AD681" s="1">
        <v>42108</v>
      </c>
      <c r="AE681" s="1">
        <v>42072</v>
      </c>
      <c r="AF681">
        <v>1</v>
      </c>
      <c r="AG681">
        <v>176.48</v>
      </c>
    </row>
    <row r="682" spans="19:33" x14ac:dyDescent="0.25">
      <c r="S682" s="4">
        <v>10500</v>
      </c>
      <c r="T682" s="4">
        <v>15</v>
      </c>
      <c r="U682" s="4">
        <v>15.5</v>
      </c>
      <c r="V682" s="4">
        <v>12</v>
      </c>
      <c r="W682" s="4">
        <v>0.05</v>
      </c>
      <c r="X682" s="6">
        <v>185.95</v>
      </c>
      <c r="Z682">
        <v>10922</v>
      </c>
      <c r="AA682" t="s">
        <v>174</v>
      </c>
      <c r="AB682">
        <v>5</v>
      </c>
      <c r="AC682" s="1">
        <v>42066</v>
      </c>
      <c r="AD682" s="1">
        <v>42094</v>
      </c>
      <c r="AE682" s="1">
        <v>42068</v>
      </c>
      <c r="AF682">
        <v>3</v>
      </c>
      <c r="AG682">
        <v>62.74</v>
      </c>
    </row>
    <row r="683" spans="19:33" x14ac:dyDescent="0.25">
      <c r="S683" s="5">
        <v>10500</v>
      </c>
      <c r="T683" s="5">
        <v>28</v>
      </c>
      <c r="U683" s="5">
        <v>45.6</v>
      </c>
      <c r="V683" s="5">
        <v>8</v>
      </c>
      <c r="W683" s="5">
        <v>0.05</v>
      </c>
      <c r="X683" s="7">
        <v>364.75</v>
      </c>
      <c r="Z683">
        <v>10923</v>
      </c>
      <c r="AA683" t="s">
        <v>203</v>
      </c>
      <c r="AB683">
        <v>7</v>
      </c>
      <c r="AC683" s="1">
        <v>42066</v>
      </c>
      <c r="AD683" s="1">
        <v>42108</v>
      </c>
      <c r="AE683" s="1">
        <v>42076</v>
      </c>
      <c r="AF683">
        <v>3</v>
      </c>
      <c r="AG683">
        <v>68.260000000000005</v>
      </c>
    </row>
    <row r="684" spans="19:33" x14ac:dyDescent="0.25">
      <c r="S684" s="4">
        <v>10501</v>
      </c>
      <c r="T684" s="4">
        <v>54</v>
      </c>
      <c r="U684" s="4">
        <v>7.45</v>
      </c>
      <c r="V684" s="4">
        <v>20</v>
      </c>
      <c r="W684" s="4">
        <v>0</v>
      </c>
      <c r="X684" s="6">
        <v>149</v>
      </c>
      <c r="Z684">
        <v>10924</v>
      </c>
      <c r="AA684" t="s">
        <v>45</v>
      </c>
      <c r="AB684">
        <v>3</v>
      </c>
      <c r="AC684" s="1">
        <v>42067</v>
      </c>
      <c r="AD684" s="1">
        <v>42095</v>
      </c>
      <c r="AE684" s="1">
        <v>42102</v>
      </c>
      <c r="AF684">
        <v>2</v>
      </c>
      <c r="AG684">
        <v>151.52000000000001</v>
      </c>
    </row>
    <row r="685" spans="19:33" x14ac:dyDescent="0.25">
      <c r="S685" s="5">
        <v>10502</v>
      </c>
      <c r="T685" s="5">
        <v>45</v>
      </c>
      <c r="U685" s="5">
        <v>9.5</v>
      </c>
      <c r="V685" s="5">
        <v>21</v>
      </c>
      <c r="W685" s="5">
        <v>0</v>
      </c>
      <c r="X685" s="7">
        <v>199.5</v>
      </c>
      <c r="Z685">
        <v>10925</v>
      </c>
      <c r="AA685" t="s">
        <v>174</v>
      </c>
      <c r="AB685">
        <v>3</v>
      </c>
      <c r="AC685" s="1">
        <v>42067</v>
      </c>
      <c r="AD685" s="1">
        <v>42095</v>
      </c>
      <c r="AE685" s="1">
        <v>42076</v>
      </c>
      <c r="AF685">
        <v>1</v>
      </c>
      <c r="AG685">
        <v>2.27</v>
      </c>
    </row>
    <row r="686" spans="19:33" x14ac:dyDescent="0.25">
      <c r="S686" s="4">
        <v>10502</v>
      </c>
      <c r="T686" s="4">
        <v>53</v>
      </c>
      <c r="U686" s="4">
        <v>32.799999999999997</v>
      </c>
      <c r="V686" s="4">
        <v>6</v>
      </c>
      <c r="W686" s="4">
        <v>0</v>
      </c>
      <c r="X686" s="6">
        <v>196.79999999999998</v>
      </c>
      <c r="Z686">
        <v>10926</v>
      </c>
      <c r="AA686" t="s">
        <v>31</v>
      </c>
      <c r="AB686">
        <v>4</v>
      </c>
      <c r="AC686" s="1">
        <v>42067</v>
      </c>
      <c r="AD686" s="1">
        <v>42095</v>
      </c>
      <c r="AE686" s="1">
        <v>42074</v>
      </c>
      <c r="AF686">
        <v>3</v>
      </c>
      <c r="AG686">
        <v>39.92</v>
      </c>
    </row>
    <row r="687" spans="19:33" x14ac:dyDescent="0.25">
      <c r="S687" s="5">
        <v>10502</v>
      </c>
      <c r="T687" s="5">
        <v>67</v>
      </c>
      <c r="U687" s="5">
        <v>14</v>
      </c>
      <c r="V687" s="5">
        <v>30</v>
      </c>
      <c r="W687" s="5">
        <v>0</v>
      </c>
      <c r="X687" s="7">
        <v>420</v>
      </c>
      <c r="Z687">
        <v>10927</v>
      </c>
      <c r="AA687" t="s">
        <v>199</v>
      </c>
      <c r="AB687">
        <v>4</v>
      </c>
      <c r="AC687" s="1">
        <v>42068</v>
      </c>
      <c r="AD687" s="1">
        <v>42096</v>
      </c>
      <c r="AE687" s="1">
        <v>42102</v>
      </c>
      <c r="AF687">
        <v>1</v>
      </c>
      <c r="AG687">
        <v>19.79</v>
      </c>
    </row>
    <row r="688" spans="19:33" x14ac:dyDescent="0.25">
      <c r="S688" s="4">
        <v>10503</v>
      </c>
      <c r="T688" s="4">
        <v>14</v>
      </c>
      <c r="U688" s="4">
        <v>23.25</v>
      </c>
      <c r="V688" s="4">
        <v>70</v>
      </c>
      <c r="W688" s="4">
        <v>0</v>
      </c>
      <c r="X688" s="6">
        <v>1627.5</v>
      </c>
      <c r="Z688">
        <v>10928</v>
      </c>
      <c r="AA688" t="s">
        <v>152</v>
      </c>
      <c r="AB688">
        <v>1</v>
      </c>
      <c r="AC688" s="1">
        <v>42068</v>
      </c>
      <c r="AD688" s="1">
        <v>42096</v>
      </c>
      <c r="AE688" s="1">
        <v>42081</v>
      </c>
      <c r="AF688">
        <v>1</v>
      </c>
      <c r="AG688">
        <v>1.36</v>
      </c>
    </row>
    <row r="689" spans="19:33" x14ac:dyDescent="0.25">
      <c r="S689" s="5">
        <v>10503</v>
      </c>
      <c r="T689" s="5">
        <v>65</v>
      </c>
      <c r="U689" s="5">
        <v>21.05</v>
      </c>
      <c r="V689" s="5">
        <v>20</v>
      </c>
      <c r="W689" s="5">
        <v>0</v>
      </c>
      <c r="X689" s="7">
        <v>421</v>
      </c>
      <c r="Z689">
        <v>10929</v>
      </c>
      <c r="AA689" t="s">
        <v>135</v>
      </c>
      <c r="AB689">
        <v>6</v>
      </c>
      <c r="AC689" s="1">
        <v>42068</v>
      </c>
      <c r="AD689" s="1">
        <v>42096</v>
      </c>
      <c r="AE689" s="1">
        <v>42075</v>
      </c>
      <c r="AF689">
        <v>1</v>
      </c>
      <c r="AG689">
        <v>33.93</v>
      </c>
    </row>
    <row r="690" spans="19:33" x14ac:dyDescent="0.25">
      <c r="S690" s="4">
        <v>10504</v>
      </c>
      <c r="T690" s="4">
        <v>2</v>
      </c>
      <c r="U690" s="4">
        <v>19</v>
      </c>
      <c r="V690" s="4">
        <v>12</v>
      </c>
      <c r="W690" s="4">
        <v>0</v>
      </c>
      <c r="X690" s="6">
        <v>228</v>
      </c>
      <c r="Z690">
        <v>10930</v>
      </c>
      <c r="AA690" t="s">
        <v>336</v>
      </c>
      <c r="AB690">
        <v>4</v>
      </c>
      <c r="AC690" s="1">
        <v>42069</v>
      </c>
      <c r="AD690" s="1">
        <v>42111</v>
      </c>
      <c r="AE690" s="1">
        <v>42081</v>
      </c>
      <c r="AF690">
        <v>3</v>
      </c>
      <c r="AG690">
        <v>15.55</v>
      </c>
    </row>
    <row r="691" spans="19:33" x14ac:dyDescent="0.25">
      <c r="S691" s="5">
        <v>10504</v>
      </c>
      <c r="T691" s="5">
        <v>21</v>
      </c>
      <c r="U691" s="5">
        <v>10</v>
      </c>
      <c r="V691" s="5">
        <v>12</v>
      </c>
      <c r="W691" s="5">
        <v>0</v>
      </c>
      <c r="X691" s="7">
        <v>120</v>
      </c>
      <c r="Z691">
        <v>10931</v>
      </c>
      <c r="AA691" t="s">
        <v>305</v>
      </c>
      <c r="AB691">
        <v>4</v>
      </c>
      <c r="AC691" s="1">
        <v>42069</v>
      </c>
      <c r="AD691" s="1">
        <v>42083</v>
      </c>
      <c r="AE691" s="1">
        <v>42082</v>
      </c>
      <c r="AF691">
        <v>2</v>
      </c>
      <c r="AG691">
        <v>13.6</v>
      </c>
    </row>
    <row r="692" spans="19:33" x14ac:dyDescent="0.25">
      <c r="S692" s="4">
        <v>10504</v>
      </c>
      <c r="T692" s="4">
        <v>53</v>
      </c>
      <c r="U692" s="4">
        <v>32.799999999999997</v>
      </c>
      <c r="V692" s="4">
        <v>10</v>
      </c>
      <c r="W692" s="4">
        <v>0</v>
      </c>
      <c r="X692" s="6">
        <v>328</v>
      </c>
      <c r="Z692">
        <v>10932</v>
      </c>
      <c r="AA692" t="s">
        <v>66</v>
      </c>
      <c r="AB692">
        <v>8</v>
      </c>
      <c r="AC692" s="1">
        <v>42069</v>
      </c>
      <c r="AD692" s="1">
        <v>42097</v>
      </c>
      <c r="AE692" s="1">
        <v>42087</v>
      </c>
      <c r="AF692">
        <v>1</v>
      </c>
      <c r="AG692">
        <v>134.63999999999999</v>
      </c>
    </row>
    <row r="693" spans="19:33" x14ac:dyDescent="0.25">
      <c r="S693" s="5">
        <v>10504</v>
      </c>
      <c r="T693" s="5">
        <v>61</v>
      </c>
      <c r="U693" s="5">
        <v>28.5</v>
      </c>
      <c r="V693" s="5">
        <v>25</v>
      </c>
      <c r="W693" s="5">
        <v>0</v>
      </c>
      <c r="X693" s="7">
        <v>712.5</v>
      </c>
      <c r="Z693">
        <v>10933</v>
      </c>
      <c r="AA693" t="s">
        <v>191</v>
      </c>
      <c r="AB693">
        <v>6</v>
      </c>
      <c r="AC693" s="1">
        <v>42069</v>
      </c>
      <c r="AD693" s="1">
        <v>42097</v>
      </c>
      <c r="AE693" s="1">
        <v>42079</v>
      </c>
      <c r="AF693">
        <v>3</v>
      </c>
      <c r="AG693">
        <v>54.15</v>
      </c>
    </row>
    <row r="694" spans="19:33" x14ac:dyDescent="0.25">
      <c r="S694" s="4">
        <v>10505</v>
      </c>
      <c r="T694" s="4">
        <v>62</v>
      </c>
      <c r="U694" s="4">
        <v>49.3</v>
      </c>
      <c r="V694" s="4">
        <v>3</v>
      </c>
      <c r="W694" s="4">
        <v>0</v>
      </c>
      <c r="X694" s="6">
        <v>147.89999999999998</v>
      </c>
      <c r="Z694">
        <v>10934</v>
      </c>
      <c r="AA694" t="s">
        <v>215</v>
      </c>
      <c r="AB694">
        <v>3</v>
      </c>
      <c r="AC694" s="1">
        <v>42072</v>
      </c>
      <c r="AD694" s="1">
        <v>42100</v>
      </c>
      <c r="AE694" s="1">
        <v>42075</v>
      </c>
      <c r="AF694">
        <v>3</v>
      </c>
      <c r="AG694">
        <v>32.01</v>
      </c>
    </row>
    <row r="695" spans="19:33" x14ac:dyDescent="0.25">
      <c r="S695" s="5">
        <v>10506</v>
      </c>
      <c r="T695" s="5">
        <v>25</v>
      </c>
      <c r="U695" s="5">
        <v>14</v>
      </c>
      <c r="V695" s="5">
        <v>18</v>
      </c>
      <c r="W695" s="5">
        <v>0.1</v>
      </c>
      <c r="X695" s="7">
        <v>251.9</v>
      </c>
      <c r="Z695">
        <v>10935</v>
      </c>
      <c r="AA695" t="s">
        <v>382</v>
      </c>
      <c r="AB695">
        <v>4</v>
      </c>
      <c r="AC695" s="1">
        <v>42072</v>
      </c>
      <c r="AD695" s="1">
        <v>42100</v>
      </c>
      <c r="AE695" s="1">
        <v>42081</v>
      </c>
      <c r="AF695">
        <v>3</v>
      </c>
      <c r="AG695">
        <v>47.59</v>
      </c>
    </row>
    <row r="696" spans="19:33" x14ac:dyDescent="0.25">
      <c r="S696" s="4">
        <v>10506</v>
      </c>
      <c r="T696" s="4">
        <v>70</v>
      </c>
      <c r="U696" s="4">
        <v>15</v>
      </c>
      <c r="V696" s="4">
        <v>14</v>
      </c>
      <c r="W696" s="4">
        <v>0.1</v>
      </c>
      <c r="X696" s="6">
        <v>209.9</v>
      </c>
      <c r="Z696">
        <v>10936</v>
      </c>
      <c r="AA696" t="s">
        <v>164</v>
      </c>
      <c r="AB696">
        <v>3</v>
      </c>
      <c r="AC696" s="1">
        <v>42072</v>
      </c>
      <c r="AD696" s="1">
        <v>42100</v>
      </c>
      <c r="AE696" s="1">
        <v>42081</v>
      </c>
      <c r="AF696">
        <v>2</v>
      </c>
      <c r="AG696">
        <v>33.68</v>
      </c>
    </row>
    <row r="697" spans="19:33" x14ac:dyDescent="0.25">
      <c r="S697" s="5">
        <v>10507</v>
      </c>
      <c r="T697" s="5">
        <v>43</v>
      </c>
      <c r="U697" s="5">
        <v>46</v>
      </c>
      <c r="V697" s="5">
        <v>15</v>
      </c>
      <c r="W697" s="5">
        <v>0.15</v>
      </c>
      <c r="X697" s="7">
        <v>689.85</v>
      </c>
      <c r="Z697">
        <v>10937</v>
      </c>
      <c r="AA697" t="s">
        <v>79</v>
      </c>
      <c r="AB697">
        <v>7</v>
      </c>
      <c r="AC697" s="1">
        <v>42073</v>
      </c>
      <c r="AD697" s="1">
        <v>42087</v>
      </c>
      <c r="AE697" s="1">
        <v>42076</v>
      </c>
      <c r="AF697">
        <v>3</v>
      </c>
      <c r="AG697">
        <v>31.51</v>
      </c>
    </row>
    <row r="698" spans="19:33" x14ac:dyDescent="0.25">
      <c r="S698" s="4">
        <v>10507</v>
      </c>
      <c r="T698" s="4">
        <v>48</v>
      </c>
      <c r="U698" s="4">
        <v>12.75</v>
      </c>
      <c r="V698" s="4">
        <v>15</v>
      </c>
      <c r="W698" s="4">
        <v>0.15</v>
      </c>
      <c r="X698" s="6">
        <v>191.1</v>
      </c>
      <c r="Z698">
        <v>10938</v>
      </c>
      <c r="AA698" t="s">
        <v>286</v>
      </c>
      <c r="AB698">
        <v>3</v>
      </c>
      <c r="AC698" s="1">
        <v>42073</v>
      </c>
      <c r="AD698" s="1">
        <v>42101</v>
      </c>
      <c r="AE698" s="1">
        <v>42079</v>
      </c>
      <c r="AF698">
        <v>2</v>
      </c>
      <c r="AG698">
        <v>31.89</v>
      </c>
    </row>
    <row r="699" spans="19:33" x14ac:dyDescent="0.25">
      <c r="S699" s="5">
        <v>10508</v>
      </c>
      <c r="T699" s="5">
        <v>13</v>
      </c>
      <c r="U699" s="5">
        <v>6</v>
      </c>
      <c r="V699" s="5">
        <v>10</v>
      </c>
      <c r="W699" s="5">
        <v>0</v>
      </c>
      <c r="X699" s="7">
        <v>60</v>
      </c>
      <c r="Z699">
        <v>10939</v>
      </c>
      <c r="AA699" t="s">
        <v>235</v>
      </c>
      <c r="AB699">
        <v>2</v>
      </c>
      <c r="AC699" s="1">
        <v>42073</v>
      </c>
      <c r="AD699" s="1">
        <v>42101</v>
      </c>
      <c r="AE699" s="1">
        <v>42076</v>
      </c>
      <c r="AF699">
        <v>2</v>
      </c>
      <c r="AG699">
        <v>76.33</v>
      </c>
    </row>
    <row r="700" spans="19:33" x14ac:dyDescent="0.25">
      <c r="S700" s="4">
        <v>10508</v>
      </c>
      <c r="T700" s="4">
        <v>39</v>
      </c>
      <c r="U700" s="4">
        <v>18</v>
      </c>
      <c r="V700" s="4">
        <v>10</v>
      </c>
      <c r="W700" s="4">
        <v>0</v>
      </c>
      <c r="X700" s="6">
        <v>180</v>
      </c>
      <c r="Z700">
        <v>10940</v>
      </c>
      <c r="AA700" t="s">
        <v>66</v>
      </c>
      <c r="AB700">
        <v>8</v>
      </c>
      <c r="AC700" s="1">
        <v>42074</v>
      </c>
      <c r="AD700" s="1">
        <v>42102</v>
      </c>
      <c r="AE700" s="1">
        <v>42086</v>
      </c>
      <c r="AF700">
        <v>3</v>
      </c>
      <c r="AG700">
        <v>19.77</v>
      </c>
    </row>
    <row r="701" spans="19:33" x14ac:dyDescent="0.25">
      <c r="S701" s="5">
        <v>10509</v>
      </c>
      <c r="T701" s="5">
        <v>28</v>
      </c>
      <c r="U701" s="5">
        <v>45.6</v>
      </c>
      <c r="V701" s="5">
        <v>3</v>
      </c>
      <c r="W701" s="5">
        <v>0</v>
      </c>
      <c r="X701" s="7">
        <v>136.80000000000001</v>
      </c>
      <c r="Z701">
        <v>10941</v>
      </c>
      <c r="AA701" t="s">
        <v>317</v>
      </c>
      <c r="AB701">
        <v>7</v>
      </c>
      <c r="AC701" s="1">
        <v>42074</v>
      </c>
      <c r="AD701" s="1">
        <v>42102</v>
      </c>
      <c r="AE701" s="1">
        <v>42083</v>
      </c>
      <c r="AF701">
        <v>2</v>
      </c>
      <c r="AG701">
        <v>400.81</v>
      </c>
    </row>
    <row r="702" spans="19:33" x14ac:dyDescent="0.25">
      <c r="S702" s="4">
        <v>10510</v>
      </c>
      <c r="T702" s="4">
        <v>29</v>
      </c>
      <c r="U702" s="4">
        <v>123.79</v>
      </c>
      <c r="V702" s="4">
        <v>36</v>
      </c>
      <c r="W702" s="4">
        <v>0</v>
      </c>
      <c r="X702" s="6">
        <v>4456.4400000000005</v>
      </c>
      <c r="Z702">
        <v>10942</v>
      </c>
      <c r="AA702" t="s">
        <v>298</v>
      </c>
      <c r="AB702">
        <v>9</v>
      </c>
      <c r="AC702" s="1">
        <v>42074</v>
      </c>
      <c r="AD702" s="1">
        <v>42102</v>
      </c>
      <c r="AE702" s="1">
        <v>42081</v>
      </c>
      <c r="AF702">
        <v>3</v>
      </c>
      <c r="AG702">
        <v>17.95</v>
      </c>
    </row>
    <row r="703" spans="19:33" x14ac:dyDescent="0.25">
      <c r="S703" s="5">
        <v>10510</v>
      </c>
      <c r="T703" s="5">
        <v>75</v>
      </c>
      <c r="U703" s="5">
        <v>7.75</v>
      </c>
      <c r="V703" s="5">
        <v>36</v>
      </c>
      <c r="W703" s="5">
        <v>0.1</v>
      </c>
      <c r="X703" s="7">
        <v>278.89999999999998</v>
      </c>
      <c r="Z703">
        <v>10943</v>
      </c>
      <c r="AA703" t="s">
        <v>76</v>
      </c>
      <c r="AB703">
        <v>4</v>
      </c>
      <c r="AC703" s="1">
        <v>42074</v>
      </c>
      <c r="AD703" s="1">
        <v>42102</v>
      </c>
      <c r="AE703" s="1">
        <v>42082</v>
      </c>
      <c r="AF703">
        <v>2</v>
      </c>
      <c r="AG703">
        <v>2.17</v>
      </c>
    </row>
    <row r="704" spans="19:33" x14ac:dyDescent="0.25">
      <c r="S704" s="4">
        <v>10511</v>
      </c>
      <c r="T704" s="4">
        <v>4</v>
      </c>
      <c r="U704" s="4">
        <v>22</v>
      </c>
      <c r="V704" s="4">
        <v>50</v>
      </c>
      <c r="W704" s="4">
        <v>0.15</v>
      </c>
      <c r="X704" s="6">
        <v>1099.8499999999999</v>
      </c>
      <c r="Z704">
        <v>10944</v>
      </c>
      <c r="AA704" t="s">
        <v>70</v>
      </c>
      <c r="AB704">
        <v>6</v>
      </c>
      <c r="AC704" s="1">
        <v>42075</v>
      </c>
      <c r="AD704" s="1">
        <v>42089</v>
      </c>
      <c r="AE704" s="1">
        <v>42076</v>
      </c>
      <c r="AF704">
        <v>3</v>
      </c>
      <c r="AG704">
        <v>52.92</v>
      </c>
    </row>
    <row r="705" spans="19:33" x14ac:dyDescent="0.25">
      <c r="S705" s="5">
        <v>10511</v>
      </c>
      <c r="T705" s="5">
        <v>7</v>
      </c>
      <c r="U705" s="5">
        <v>30</v>
      </c>
      <c r="V705" s="5">
        <v>50</v>
      </c>
      <c r="W705" s="5">
        <v>0.15</v>
      </c>
      <c r="X705" s="7">
        <v>1499.85</v>
      </c>
      <c r="Z705">
        <v>10945</v>
      </c>
      <c r="AA705" t="s">
        <v>248</v>
      </c>
      <c r="AB705">
        <v>4</v>
      </c>
      <c r="AC705" s="1">
        <v>42075</v>
      </c>
      <c r="AD705" s="1">
        <v>42103</v>
      </c>
      <c r="AE705" s="1">
        <v>42081</v>
      </c>
      <c r="AF705">
        <v>1</v>
      </c>
      <c r="AG705">
        <v>10.220000000000001</v>
      </c>
    </row>
    <row r="706" spans="19:33" x14ac:dyDescent="0.25">
      <c r="S706" s="4">
        <v>10511</v>
      </c>
      <c r="T706" s="4">
        <v>8</v>
      </c>
      <c r="U706" s="4">
        <v>40</v>
      </c>
      <c r="V706" s="4">
        <v>10</v>
      </c>
      <c r="W706" s="4">
        <v>0.15</v>
      </c>
      <c r="X706" s="6">
        <v>399.85</v>
      </c>
      <c r="Z706">
        <v>10946</v>
      </c>
      <c r="AA706" t="s">
        <v>361</v>
      </c>
      <c r="AB706">
        <v>1</v>
      </c>
      <c r="AC706" s="1">
        <v>42075</v>
      </c>
      <c r="AD706" s="1">
        <v>42103</v>
      </c>
      <c r="AE706" s="1">
        <v>42082</v>
      </c>
      <c r="AF706">
        <v>2</v>
      </c>
      <c r="AG706">
        <v>27.2</v>
      </c>
    </row>
    <row r="707" spans="19:33" x14ac:dyDescent="0.25">
      <c r="S707" s="5">
        <v>10512</v>
      </c>
      <c r="T707" s="5">
        <v>24</v>
      </c>
      <c r="U707" s="5">
        <v>4.5</v>
      </c>
      <c r="V707" s="5">
        <v>10</v>
      </c>
      <c r="W707" s="5">
        <v>0.15</v>
      </c>
      <c r="X707" s="7">
        <v>44.85</v>
      </c>
      <c r="Z707">
        <v>10947</v>
      </c>
      <c r="AA707" t="s">
        <v>76</v>
      </c>
      <c r="AB707">
        <v>3</v>
      </c>
      <c r="AC707" s="1">
        <v>42076</v>
      </c>
      <c r="AD707" s="1">
        <v>42104</v>
      </c>
      <c r="AE707" s="1">
        <v>42079</v>
      </c>
      <c r="AF707">
        <v>2</v>
      </c>
      <c r="AG707">
        <v>3.26</v>
      </c>
    </row>
    <row r="708" spans="19:33" x14ac:dyDescent="0.25">
      <c r="S708" s="4">
        <v>10512</v>
      </c>
      <c r="T708" s="4">
        <v>46</v>
      </c>
      <c r="U708" s="4">
        <v>12</v>
      </c>
      <c r="V708" s="4">
        <v>9</v>
      </c>
      <c r="W708" s="4">
        <v>0.15</v>
      </c>
      <c r="X708" s="6">
        <v>107.85</v>
      </c>
      <c r="Z708">
        <v>10948</v>
      </c>
      <c r="AA708" t="s">
        <v>156</v>
      </c>
      <c r="AB708">
        <v>3</v>
      </c>
      <c r="AC708" s="1">
        <v>42076</v>
      </c>
      <c r="AD708" s="1">
        <v>42104</v>
      </c>
      <c r="AE708" s="1">
        <v>42082</v>
      </c>
      <c r="AF708">
        <v>3</v>
      </c>
      <c r="AG708">
        <v>23.39</v>
      </c>
    </row>
    <row r="709" spans="19:33" x14ac:dyDescent="0.25">
      <c r="S709" s="5">
        <v>10512</v>
      </c>
      <c r="T709" s="5">
        <v>47</v>
      </c>
      <c r="U709" s="5">
        <v>9.5</v>
      </c>
      <c r="V709" s="5">
        <v>6</v>
      </c>
      <c r="W709" s="5">
        <v>0.15</v>
      </c>
      <c r="X709" s="7">
        <v>56.85</v>
      </c>
      <c r="Z709">
        <v>10949</v>
      </c>
      <c r="AA709" t="s">
        <v>70</v>
      </c>
      <c r="AB709">
        <v>2</v>
      </c>
      <c r="AC709" s="1">
        <v>42076</v>
      </c>
      <c r="AD709" s="1">
        <v>42104</v>
      </c>
      <c r="AE709" s="1">
        <v>42080</v>
      </c>
      <c r="AF709">
        <v>3</v>
      </c>
      <c r="AG709">
        <v>74.44</v>
      </c>
    </row>
    <row r="710" spans="19:33" x14ac:dyDescent="0.25">
      <c r="S710" s="4">
        <v>10512</v>
      </c>
      <c r="T710" s="4">
        <v>60</v>
      </c>
      <c r="U710" s="4">
        <v>34</v>
      </c>
      <c r="V710" s="4">
        <v>12</v>
      </c>
      <c r="W710" s="4">
        <v>0.15</v>
      </c>
      <c r="X710" s="6">
        <v>407.85</v>
      </c>
      <c r="Z710">
        <v>10950</v>
      </c>
      <c r="AA710" t="s">
        <v>235</v>
      </c>
      <c r="AB710">
        <v>1</v>
      </c>
      <c r="AC710" s="1">
        <v>42079</v>
      </c>
      <c r="AD710" s="1">
        <v>42107</v>
      </c>
      <c r="AE710" s="1">
        <v>42086</v>
      </c>
      <c r="AF710">
        <v>2</v>
      </c>
      <c r="AG710">
        <v>2.5</v>
      </c>
    </row>
    <row r="711" spans="19:33" x14ac:dyDescent="0.25">
      <c r="S711" s="5">
        <v>10513</v>
      </c>
      <c r="T711" s="5">
        <v>21</v>
      </c>
      <c r="U711" s="5">
        <v>10</v>
      </c>
      <c r="V711" s="5">
        <v>40</v>
      </c>
      <c r="W711" s="5">
        <v>0.2</v>
      </c>
      <c r="X711" s="7">
        <v>399.8</v>
      </c>
      <c r="Z711">
        <v>10951</v>
      </c>
      <c r="AA711" t="s">
        <v>305</v>
      </c>
      <c r="AB711">
        <v>9</v>
      </c>
      <c r="AC711" s="1">
        <v>42079</v>
      </c>
      <c r="AD711" s="1">
        <v>42121</v>
      </c>
      <c r="AE711" s="1">
        <v>42101</v>
      </c>
      <c r="AF711">
        <v>2</v>
      </c>
      <c r="AG711">
        <v>30.85</v>
      </c>
    </row>
    <row r="712" spans="19:33" x14ac:dyDescent="0.25">
      <c r="S712" s="4">
        <v>10513</v>
      </c>
      <c r="T712" s="4">
        <v>32</v>
      </c>
      <c r="U712" s="4">
        <v>32</v>
      </c>
      <c r="V712" s="4">
        <v>50</v>
      </c>
      <c r="W712" s="4">
        <v>0.2</v>
      </c>
      <c r="X712" s="6">
        <v>1599.8</v>
      </c>
      <c r="Z712">
        <v>10952</v>
      </c>
      <c r="AA712" t="s">
        <v>25</v>
      </c>
      <c r="AB712">
        <v>1</v>
      </c>
      <c r="AC712" s="1">
        <v>42079</v>
      </c>
      <c r="AD712" s="1">
        <v>42121</v>
      </c>
      <c r="AE712" s="1">
        <v>42087</v>
      </c>
      <c r="AF712">
        <v>1</v>
      </c>
      <c r="AG712">
        <v>40.42</v>
      </c>
    </row>
    <row r="713" spans="19:33" x14ac:dyDescent="0.25">
      <c r="S713" s="5">
        <v>10513</v>
      </c>
      <c r="T713" s="5">
        <v>61</v>
      </c>
      <c r="U713" s="5">
        <v>28.5</v>
      </c>
      <c r="V713" s="5">
        <v>15</v>
      </c>
      <c r="W713" s="5">
        <v>0.2</v>
      </c>
      <c r="X713" s="7">
        <v>427.3</v>
      </c>
      <c r="Z713">
        <v>10953</v>
      </c>
      <c r="AA713" t="s">
        <v>40</v>
      </c>
      <c r="AB713">
        <v>9</v>
      </c>
      <c r="AC713" s="1">
        <v>42079</v>
      </c>
      <c r="AD713" s="1">
        <v>42093</v>
      </c>
      <c r="AE713" s="1">
        <v>42088</v>
      </c>
      <c r="AF713">
        <v>2</v>
      </c>
      <c r="AG713">
        <v>23.72</v>
      </c>
    </row>
    <row r="714" spans="19:33" x14ac:dyDescent="0.25">
      <c r="S714" s="4">
        <v>10514</v>
      </c>
      <c r="T714" s="4">
        <v>20</v>
      </c>
      <c r="U714" s="4">
        <v>81</v>
      </c>
      <c r="V714" s="4">
        <v>39</v>
      </c>
      <c r="W714" s="4">
        <v>0</v>
      </c>
      <c r="X714" s="6">
        <v>3159</v>
      </c>
      <c r="Z714">
        <v>10954</v>
      </c>
      <c r="AA714" t="s">
        <v>227</v>
      </c>
      <c r="AB714">
        <v>5</v>
      </c>
      <c r="AC714" s="1">
        <v>42080</v>
      </c>
      <c r="AD714" s="1">
        <v>42122</v>
      </c>
      <c r="AE714" s="1">
        <v>42083</v>
      </c>
      <c r="AF714">
        <v>1</v>
      </c>
      <c r="AG714">
        <v>27.91</v>
      </c>
    </row>
    <row r="715" spans="19:33" x14ac:dyDescent="0.25">
      <c r="S715" s="5">
        <v>10514</v>
      </c>
      <c r="T715" s="5">
        <v>28</v>
      </c>
      <c r="U715" s="5">
        <v>45.6</v>
      </c>
      <c r="V715" s="5">
        <v>35</v>
      </c>
      <c r="W715" s="5">
        <v>0</v>
      </c>
      <c r="X715" s="7">
        <v>1596</v>
      </c>
      <c r="Z715">
        <v>10955</v>
      </c>
      <c r="AA715" t="s">
        <v>131</v>
      </c>
      <c r="AB715">
        <v>8</v>
      </c>
      <c r="AC715" s="1">
        <v>42080</v>
      </c>
      <c r="AD715" s="1">
        <v>42108</v>
      </c>
      <c r="AE715" s="1">
        <v>42083</v>
      </c>
      <c r="AF715">
        <v>2</v>
      </c>
      <c r="AG715">
        <v>3.26</v>
      </c>
    </row>
    <row r="716" spans="19:33" x14ac:dyDescent="0.25">
      <c r="S716" s="4">
        <v>10514</v>
      </c>
      <c r="T716" s="4">
        <v>56</v>
      </c>
      <c r="U716" s="4">
        <v>38</v>
      </c>
      <c r="V716" s="4">
        <v>70</v>
      </c>
      <c r="W716" s="4">
        <v>0</v>
      </c>
      <c r="X716" s="6">
        <v>2660</v>
      </c>
      <c r="Z716">
        <v>10956</v>
      </c>
      <c r="AA716" t="s">
        <v>51</v>
      </c>
      <c r="AB716">
        <v>6</v>
      </c>
      <c r="AC716" s="1">
        <v>42080</v>
      </c>
      <c r="AD716" s="1">
        <v>42122</v>
      </c>
      <c r="AE716" s="1">
        <v>42083</v>
      </c>
      <c r="AF716">
        <v>2</v>
      </c>
      <c r="AG716">
        <v>44.65</v>
      </c>
    </row>
    <row r="717" spans="19:33" x14ac:dyDescent="0.25">
      <c r="S717" s="5">
        <v>10514</v>
      </c>
      <c r="T717" s="5">
        <v>65</v>
      </c>
      <c r="U717" s="5">
        <v>21.05</v>
      </c>
      <c r="V717" s="5">
        <v>39</v>
      </c>
      <c r="W717" s="5">
        <v>0</v>
      </c>
      <c r="X717" s="7">
        <v>820.95</v>
      </c>
      <c r="Z717">
        <v>10957</v>
      </c>
      <c r="AA717" t="s">
        <v>178</v>
      </c>
      <c r="AB717">
        <v>8</v>
      </c>
      <c r="AC717" s="1">
        <v>42081</v>
      </c>
      <c r="AD717" s="1">
        <v>42109</v>
      </c>
      <c r="AE717" s="1">
        <v>42090</v>
      </c>
      <c r="AF717">
        <v>3</v>
      </c>
      <c r="AG717">
        <v>105.36</v>
      </c>
    </row>
    <row r="718" spans="19:33" x14ac:dyDescent="0.25">
      <c r="S718" s="4">
        <v>10514</v>
      </c>
      <c r="T718" s="4">
        <v>75</v>
      </c>
      <c r="U718" s="4">
        <v>7.75</v>
      </c>
      <c r="V718" s="4">
        <v>50</v>
      </c>
      <c r="W718" s="4">
        <v>0</v>
      </c>
      <c r="X718" s="6">
        <v>387.5</v>
      </c>
      <c r="Z718">
        <v>10958</v>
      </c>
      <c r="AA718" t="s">
        <v>255</v>
      </c>
      <c r="AB718">
        <v>7</v>
      </c>
      <c r="AC718" s="1">
        <v>42081</v>
      </c>
      <c r="AD718" s="1">
        <v>42109</v>
      </c>
      <c r="AE718" s="1">
        <v>42090</v>
      </c>
      <c r="AF718">
        <v>2</v>
      </c>
      <c r="AG718">
        <v>49.56</v>
      </c>
    </row>
    <row r="719" spans="19:33" x14ac:dyDescent="0.25">
      <c r="S719" s="5">
        <v>10515</v>
      </c>
      <c r="T719" s="5">
        <v>9</v>
      </c>
      <c r="U719" s="5">
        <v>97</v>
      </c>
      <c r="V719" s="5">
        <v>16</v>
      </c>
      <c r="W719" s="5">
        <v>0.15</v>
      </c>
      <c r="X719" s="7">
        <v>1551.85</v>
      </c>
      <c r="Z719">
        <v>10959</v>
      </c>
      <c r="AA719" t="s">
        <v>160</v>
      </c>
      <c r="AB719">
        <v>6</v>
      </c>
      <c r="AC719" s="1">
        <v>42081</v>
      </c>
      <c r="AD719" s="1">
        <v>42123</v>
      </c>
      <c r="AE719" s="1">
        <v>42086</v>
      </c>
      <c r="AF719">
        <v>2</v>
      </c>
      <c r="AG719">
        <v>4.9800000000000004</v>
      </c>
    </row>
    <row r="720" spans="19:33" x14ac:dyDescent="0.25">
      <c r="S720" s="4">
        <v>10515</v>
      </c>
      <c r="T720" s="4">
        <v>16</v>
      </c>
      <c r="U720" s="4">
        <v>17.45</v>
      </c>
      <c r="V720" s="4">
        <v>50</v>
      </c>
      <c r="W720" s="4">
        <v>0</v>
      </c>
      <c r="X720" s="6">
        <v>872.5</v>
      </c>
      <c r="Z720">
        <v>10960</v>
      </c>
      <c r="AA720" t="s">
        <v>178</v>
      </c>
      <c r="AB720">
        <v>3</v>
      </c>
      <c r="AC720" s="1">
        <v>42082</v>
      </c>
      <c r="AD720" s="1">
        <v>42096</v>
      </c>
      <c r="AE720" s="1">
        <v>42102</v>
      </c>
      <c r="AF720">
        <v>1</v>
      </c>
      <c r="AG720">
        <v>2.08</v>
      </c>
    </row>
    <row r="721" spans="19:33" x14ac:dyDescent="0.25">
      <c r="S721" s="5">
        <v>10515</v>
      </c>
      <c r="T721" s="5">
        <v>27</v>
      </c>
      <c r="U721" s="5">
        <v>43.9</v>
      </c>
      <c r="V721" s="5">
        <v>120</v>
      </c>
      <c r="W721" s="5">
        <v>0</v>
      </c>
      <c r="X721" s="7">
        <v>5268</v>
      </c>
      <c r="Z721">
        <v>10961</v>
      </c>
      <c r="AA721" t="s">
        <v>283</v>
      </c>
      <c r="AB721">
        <v>8</v>
      </c>
      <c r="AC721" s="1">
        <v>42082</v>
      </c>
      <c r="AD721" s="1">
        <v>42110</v>
      </c>
      <c r="AE721" s="1">
        <v>42093</v>
      </c>
      <c r="AF721">
        <v>1</v>
      </c>
      <c r="AG721">
        <v>104.47</v>
      </c>
    </row>
    <row r="722" spans="19:33" x14ac:dyDescent="0.25">
      <c r="S722" s="4">
        <v>10515</v>
      </c>
      <c r="T722" s="4">
        <v>33</v>
      </c>
      <c r="U722" s="4">
        <v>2.5</v>
      </c>
      <c r="V722" s="4">
        <v>16</v>
      </c>
      <c r="W722" s="4">
        <v>0.15</v>
      </c>
      <c r="X722" s="6">
        <v>39.85</v>
      </c>
      <c r="Z722">
        <v>10962</v>
      </c>
      <c r="AA722" t="s">
        <v>286</v>
      </c>
      <c r="AB722">
        <v>8</v>
      </c>
      <c r="AC722" s="1">
        <v>42082</v>
      </c>
      <c r="AD722" s="1">
        <v>42110</v>
      </c>
      <c r="AE722" s="1">
        <v>42086</v>
      </c>
      <c r="AF722">
        <v>2</v>
      </c>
      <c r="AG722">
        <v>275.79000000000002</v>
      </c>
    </row>
    <row r="723" spans="19:33" x14ac:dyDescent="0.25">
      <c r="S723" s="5">
        <v>10515</v>
      </c>
      <c r="T723" s="5">
        <v>60</v>
      </c>
      <c r="U723" s="5">
        <v>34</v>
      </c>
      <c r="V723" s="5">
        <v>84</v>
      </c>
      <c r="W723" s="5">
        <v>0.15</v>
      </c>
      <c r="X723" s="7">
        <v>2855.85</v>
      </c>
      <c r="Z723">
        <v>10963</v>
      </c>
      <c r="AA723" t="s">
        <v>147</v>
      </c>
      <c r="AB723">
        <v>9</v>
      </c>
      <c r="AC723" s="1">
        <v>42082</v>
      </c>
      <c r="AD723" s="1">
        <v>42110</v>
      </c>
      <c r="AE723" s="1">
        <v>42089</v>
      </c>
      <c r="AF723">
        <v>3</v>
      </c>
      <c r="AG723">
        <v>2.7</v>
      </c>
    </row>
    <row r="724" spans="19:33" x14ac:dyDescent="0.25">
      <c r="S724" s="4">
        <v>10516</v>
      </c>
      <c r="T724" s="4">
        <v>18</v>
      </c>
      <c r="U724" s="4">
        <v>62.5</v>
      </c>
      <c r="V724" s="4">
        <v>25</v>
      </c>
      <c r="W724" s="4">
        <v>0.1</v>
      </c>
      <c r="X724" s="6">
        <v>1562.4</v>
      </c>
      <c r="Z724">
        <v>10964</v>
      </c>
      <c r="AA724" t="s">
        <v>329</v>
      </c>
      <c r="AB724">
        <v>3</v>
      </c>
      <c r="AC724" s="1">
        <v>42083</v>
      </c>
      <c r="AD724" s="1">
        <v>42111</v>
      </c>
      <c r="AE724" s="1">
        <v>42087</v>
      </c>
      <c r="AF724">
        <v>2</v>
      </c>
      <c r="AG724">
        <v>87.38</v>
      </c>
    </row>
    <row r="725" spans="19:33" x14ac:dyDescent="0.25">
      <c r="S725" s="5">
        <v>10516</v>
      </c>
      <c r="T725" s="5">
        <v>41</v>
      </c>
      <c r="U725" s="5">
        <v>9.65</v>
      </c>
      <c r="V725" s="5">
        <v>80</v>
      </c>
      <c r="W725" s="5">
        <v>0.1</v>
      </c>
      <c r="X725" s="7">
        <v>771.9</v>
      </c>
      <c r="Z725">
        <v>10965</v>
      </c>
      <c r="AA725" t="s">
        <v>258</v>
      </c>
      <c r="AB725">
        <v>6</v>
      </c>
      <c r="AC725" s="1">
        <v>42083</v>
      </c>
      <c r="AD725" s="1">
        <v>42111</v>
      </c>
      <c r="AE725" s="1">
        <v>42093</v>
      </c>
      <c r="AF725">
        <v>3</v>
      </c>
      <c r="AG725">
        <v>144.38</v>
      </c>
    </row>
    <row r="726" spans="19:33" x14ac:dyDescent="0.25">
      <c r="S726" s="4">
        <v>10516</v>
      </c>
      <c r="T726" s="4">
        <v>42</v>
      </c>
      <c r="U726" s="4">
        <v>14</v>
      </c>
      <c r="V726" s="4">
        <v>20</v>
      </c>
      <c r="W726" s="4">
        <v>0</v>
      </c>
      <c r="X726" s="6">
        <v>280</v>
      </c>
      <c r="Z726">
        <v>10966</v>
      </c>
      <c r="AA726" t="s">
        <v>88</v>
      </c>
      <c r="AB726">
        <v>4</v>
      </c>
      <c r="AC726" s="1">
        <v>42083</v>
      </c>
      <c r="AD726" s="1">
        <v>42111</v>
      </c>
      <c r="AE726" s="1">
        <v>42102</v>
      </c>
      <c r="AF726">
        <v>1</v>
      </c>
      <c r="AG726">
        <v>27.19</v>
      </c>
    </row>
    <row r="727" spans="19:33" x14ac:dyDescent="0.25">
      <c r="S727" s="5">
        <v>10517</v>
      </c>
      <c r="T727" s="5">
        <v>52</v>
      </c>
      <c r="U727" s="5">
        <v>7</v>
      </c>
      <c r="V727" s="5">
        <v>6</v>
      </c>
      <c r="W727" s="5">
        <v>0</v>
      </c>
      <c r="X727" s="7">
        <v>42</v>
      </c>
      <c r="Z727">
        <v>10967</v>
      </c>
      <c r="AA727" t="s">
        <v>347</v>
      </c>
      <c r="AB727">
        <v>2</v>
      </c>
      <c r="AC727" s="1">
        <v>42086</v>
      </c>
      <c r="AD727" s="1">
        <v>42114</v>
      </c>
      <c r="AE727" s="1">
        <v>42096</v>
      </c>
      <c r="AF727">
        <v>2</v>
      </c>
      <c r="AG727">
        <v>62.22</v>
      </c>
    </row>
    <row r="728" spans="19:33" x14ac:dyDescent="0.25">
      <c r="S728" s="4">
        <v>10517</v>
      </c>
      <c r="T728" s="4">
        <v>59</v>
      </c>
      <c r="U728" s="4">
        <v>55</v>
      </c>
      <c r="V728" s="4">
        <v>4</v>
      </c>
      <c r="W728" s="4">
        <v>0</v>
      </c>
      <c r="X728" s="6">
        <v>220</v>
      </c>
      <c r="Z728">
        <v>10968</v>
      </c>
      <c r="AA728" t="s">
        <v>113</v>
      </c>
      <c r="AB728">
        <v>1</v>
      </c>
      <c r="AC728" s="1">
        <v>42086</v>
      </c>
      <c r="AD728" s="1">
        <v>42114</v>
      </c>
      <c r="AE728" s="1">
        <v>42095</v>
      </c>
      <c r="AF728">
        <v>3</v>
      </c>
      <c r="AG728">
        <v>74.599999999999994</v>
      </c>
    </row>
    <row r="729" spans="19:33" x14ac:dyDescent="0.25">
      <c r="S729" s="5">
        <v>10517</v>
      </c>
      <c r="T729" s="5">
        <v>70</v>
      </c>
      <c r="U729" s="5">
        <v>15</v>
      </c>
      <c r="V729" s="5">
        <v>6</v>
      </c>
      <c r="W729" s="5">
        <v>0</v>
      </c>
      <c r="X729" s="7">
        <v>90</v>
      </c>
      <c r="Z729">
        <v>10969</v>
      </c>
      <c r="AA729" t="s">
        <v>93</v>
      </c>
      <c r="AB729">
        <v>1</v>
      </c>
      <c r="AC729" s="1">
        <v>42086</v>
      </c>
      <c r="AD729" s="1">
        <v>42114</v>
      </c>
      <c r="AE729" s="1">
        <v>42093</v>
      </c>
      <c r="AF729">
        <v>2</v>
      </c>
      <c r="AG729">
        <v>0.21</v>
      </c>
    </row>
    <row r="730" spans="19:33" x14ac:dyDescent="0.25">
      <c r="S730" s="4">
        <v>10518</v>
      </c>
      <c r="T730" s="4">
        <v>24</v>
      </c>
      <c r="U730" s="4">
        <v>4.5</v>
      </c>
      <c r="V730" s="4">
        <v>5</v>
      </c>
      <c r="W730" s="4">
        <v>0</v>
      </c>
      <c r="X730" s="6">
        <v>22.5</v>
      </c>
      <c r="Z730">
        <v>10970</v>
      </c>
      <c r="AA730" t="s">
        <v>61</v>
      </c>
      <c r="AB730">
        <v>9</v>
      </c>
      <c r="AC730" s="1">
        <v>42087</v>
      </c>
      <c r="AD730" s="1">
        <v>42101</v>
      </c>
      <c r="AE730" s="1">
        <v>42118</v>
      </c>
      <c r="AF730">
        <v>1</v>
      </c>
      <c r="AG730">
        <v>16.16</v>
      </c>
    </row>
    <row r="731" spans="19:33" x14ac:dyDescent="0.25">
      <c r="S731" s="5">
        <v>10518</v>
      </c>
      <c r="T731" s="5">
        <v>38</v>
      </c>
      <c r="U731" s="5">
        <v>263.5</v>
      </c>
      <c r="V731" s="5">
        <v>15</v>
      </c>
      <c r="W731" s="5">
        <v>0</v>
      </c>
      <c r="X731" s="7">
        <v>3952.5</v>
      </c>
      <c r="Z731">
        <v>10971</v>
      </c>
      <c r="AA731" t="s">
        <v>139</v>
      </c>
      <c r="AB731">
        <v>2</v>
      </c>
      <c r="AC731" s="1">
        <v>42087</v>
      </c>
      <c r="AD731" s="1">
        <v>42115</v>
      </c>
      <c r="AE731" s="1">
        <v>42096</v>
      </c>
      <c r="AF731">
        <v>2</v>
      </c>
      <c r="AG731">
        <v>121.82</v>
      </c>
    </row>
    <row r="732" spans="19:33" x14ac:dyDescent="0.25">
      <c r="S732" s="4">
        <v>10518</v>
      </c>
      <c r="T732" s="4">
        <v>44</v>
      </c>
      <c r="U732" s="4">
        <v>19.45</v>
      </c>
      <c r="V732" s="4">
        <v>9</v>
      </c>
      <c r="W732" s="4">
        <v>0</v>
      </c>
      <c r="X732" s="6">
        <v>175.04999999999998</v>
      </c>
      <c r="Z732">
        <v>10972</v>
      </c>
      <c r="AA732" t="s">
        <v>199</v>
      </c>
      <c r="AB732">
        <v>4</v>
      </c>
      <c r="AC732" s="1">
        <v>42087</v>
      </c>
      <c r="AD732" s="1">
        <v>42115</v>
      </c>
      <c r="AE732" s="1">
        <v>42089</v>
      </c>
      <c r="AF732">
        <v>2</v>
      </c>
      <c r="AG732">
        <v>0.02</v>
      </c>
    </row>
    <row r="733" spans="19:33" x14ac:dyDescent="0.25">
      <c r="S733" s="5">
        <v>10519</v>
      </c>
      <c r="T733" s="5">
        <v>10</v>
      </c>
      <c r="U733" s="5">
        <v>31</v>
      </c>
      <c r="V733" s="5">
        <v>16</v>
      </c>
      <c r="W733" s="5">
        <v>0.05</v>
      </c>
      <c r="X733" s="7">
        <v>495.95</v>
      </c>
      <c r="Z733">
        <v>10973</v>
      </c>
      <c r="AA733" t="s">
        <v>199</v>
      </c>
      <c r="AB733">
        <v>6</v>
      </c>
      <c r="AC733" s="1">
        <v>42087</v>
      </c>
      <c r="AD733" s="1">
        <v>42115</v>
      </c>
      <c r="AE733" s="1">
        <v>42090</v>
      </c>
      <c r="AF733">
        <v>2</v>
      </c>
      <c r="AG733">
        <v>15.17</v>
      </c>
    </row>
    <row r="734" spans="19:33" x14ac:dyDescent="0.25">
      <c r="S734" s="4">
        <v>10519</v>
      </c>
      <c r="T734" s="4">
        <v>56</v>
      </c>
      <c r="U734" s="4">
        <v>38</v>
      </c>
      <c r="V734" s="4">
        <v>40</v>
      </c>
      <c r="W734" s="4">
        <v>0</v>
      </c>
      <c r="X734" s="6">
        <v>1520</v>
      </c>
      <c r="Z734">
        <v>10974</v>
      </c>
      <c r="AA734" t="s">
        <v>332</v>
      </c>
      <c r="AB734">
        <v>3</v>
      </c>
      <c r="AC734" s="1">
        <v>42088</v>
      </c>
      <c r="AD734" s="1">
        <v>42102</v>
      </c>
      <c r="AE734" s="1">
        <v>42097</v>
      </c>
      <c r="AF734">
        <v>3</v>
      </c>
      <c r="AG734">
        <v>12.96</v>
      </c>
    </row>
    <row r="735" spans="19:33" x14ac:dyDescent="0.25">
      <c r="S735" s="5">
        <v>10519</v>
      </c>
      <c r="T735" s="5">
        <v>60</v>
      </c>
      <c r="U735" s="5">
        <v>34</v>
      </c>
      <c r="V735" s="5">
        <v>10</v>
      </c>
      <c r="W735" s="5">
        <v>0.05</v>
      </c>
      <c r="X735" s="7">
        <v>339.95</v>
      </c>
      <c r="Z735">
        <v>10975</v>
      </c>
      <c r="AA735" t="s">
        <v>70</v>
      </c>
      <c r="AB735">
        <v>1</v>
      </c>
      <c r="AC735" s="1">
        <v>42088</v>
      </c>
      <c r="AD735" s="1">
        <v>42116</v>
      </c>
      <c r="AE735" s="1">
        <v>42090</v>
      </c>
      <c r="AF735">
        <v>3</v>
      </c>
      <c r="AG735">
        <v>32.270000000000003</v>
      </c>
    </row>
    <row r="736" spans="19:33" x14ac:dyDescent="0.25">
      <c r="S736" s="4">
        <v>10520</v>
      </c>
      <c r="T736" s="4">
        <v>24</v>
      </c>
      <c r="U736" s="4">
        <v>4.5</v>
      </c>
      <c r="V736" s="4">
        <v>8</v>
      </c>
      <c r="W736" s="4">
        <v>0</v>
      </c>
      <c r="X736" s="6">
        <v>36</v>
      </c>
      <c r="Z736">
        <v>10976</v>
      </c>
      <c r="AA736" t="s">
        <v>178</v>
      </c>
      <c r="AB736">
        <v>1</v>
      </c>
      <c r="AC736" s="1">
        <v>42088</v>
      </c>
      <c r="AD736" s="1">
        <v>42130</v>
      </c>
      <c r="AE736" s="1">
        <v>42097</v>
      </c>
      <c r="AF736">
        <v>1</v>
      </c>
      <c r="AG736">
        <v>37.97</v>
      </c>
    </row>
    <row r="737" spans="19:33" x14ac:dyDescent="0.25">
      <c r="S737" s="5">
        <v>10520</v>
      </c>
      <c r="T737" s="5">
        <v>53</v>
      </c>
      <c r="U737" s="5">
        <v>32.799999999999997</v>
      </c>
      <c r="V737" s="5">
        <v>5</v>
      </c>
      <c r="W737" s="5">
        <v>0</v>
      </c>
      <c r="X737" s="7">
        <v>164</v>
      </c>
      <c r="Z737">
        <v>10977</v>
      </c>
      <c r="AA737" t="s">
        <v>131</v>
      </c>
      <c r="AB737">
        <v>8</v>
      </c>
      <c r="AC737" s="1">
        <v>42089</v>
      </c>
      <c r="AD737" s="1">
        <v>42117</v>
      </c>
      <c r="AE737" s="1">
        <v>42104</v>
      </c>
      <c r="AF737">
        <v>3</v>
      </c>
      <c r="AG737">
        <v>208.5</v>
      </c>
    </row>
    <row r="738" spans="19:33" x14ac:dyDescent="0.25">
      <c r="S738" s="4">
        <v>10521</v>
      </c>
      <c r="T738" s="4">
        <v>35</v>
      </c>
      <c r="U738" s="4">
        <v>18</v>
      </c>
      <c r="V738" s="4">
        <v>3</v>
      </c>
      <c r="W738" s="4">
        <v>0</v>
      </c>
      <c r="X738" s="6">
        <v>54</v>
      </c>
      <c r="Z738">
        <v>10978</v>
      </c>
      <c r="AA738" t="s">
        <v>239</v>
      </c>
      <c r="AB738">
        <v>9</v>
      </c>
      <c r="AC738" s="1">
        <v>42089</v>
      </c>
      <c r="AD738" s="1">
        <v>42117</v>
      </c>
      <c r="AE738" s="1">
        <v>42117</v>
      </c>
      <c r="AF738">
        <v>2</v>
      </c>
      <c r="AG738">
        <v>32.82</v>
      </c>
    </row>
    <row r="739" spans="19:33" x14ac:dyDescent="0.25">
      <c r="S739" s="5">
        <v>10521</v>
      </c>
      <c r="T739" s="5">
        <v>41</v>
      </c>
      <c r="U739" s="5">
        <v>9.65</v>
      </c>
      <c r="V739" s="5">
        <v>10</v>
      </c>
      <c r="W739" s="5">
        <v>0</v>
      </c>
      <c r="X739" s="7">
        <v>96.5</v>
      </c>
      <c r="Z739">
        <v>10979</v>
      </c>
      <c r="AA739" t="s">
        <v>113</v>
      </c>
      <c r="AB739">
        <v>8</v>
      </c>
      <c r="AC739" s="1">
        <v>42089</v>
      </c>
      <c r="AD739" s="1">
        <v>42117</v>
      </c>
      <c r="AE739" s="1">
        <v>42094</v>
      </c>
      <c r="AF739">
        <v>2</v>
      </c>
      <c r="AG739">
        <v>353.07</v>
      </c>
    </row>
    <row r="740" spans="19:33" x14ac:dyDescent="0.25">
      <c r="S740" s="4">
        <v>10521</v>
      </c>
      <c r="T740" s="4">
        <v>68</v>
      </c>
      <c r="U740" s="4">
        <v>12.5</v>
      </c>
      <c r="V740" s="4">
        <v>6</v>
      </c>
      <c r="W740" s="4">
        <v>0</v>
      </c>
      <c r="X740" s="6">
        <v>75</v>
      </c>
      <c r="Z740">
        <v>10980</v>
      </c>
      <c r="AA740" t="s">
        <v>131</v>
      </c>
      <c r="AB740">
        <v>4</v>
      </c>
      <c r="AC740" s="1">
        <v>42090</v>
      </c>
      <c r="AD740" s="1">
        <v>42132</v>
      </c>
      <c r="AE740" s="1">
        <v>42111</v>
      </c>
      <c r="AF740">
        <v>1</v>
      </c>
      <c r="AG740">
        <v>1.26</v>
      </c>
    </row>
    <row r="741" spans="19:33" x14ac:dyDescent="0.25">
      <c r="S741" s="5">
        <v>10522</v>
      </c>
      <c r="T741" s="5">
        <v>1</v>
      </c>
      <c r="U741" s="5">
        <v>18</v>
      </c>
      <c r="V741" s="5">
        <v>40</v>
      </c>
      <c r="W741" s="5">
        <v>0.2</v>
      </c>
      <c r="X741" s="7">
        <v>719.8</v>
      </c>
      <c r="Z741">
        <v>10981</v>
      </c>
      <c r="AA741" t="s">
        <v>174</v>
      </c>
      <c r="AB741">
        <v>1</v>
      </c>
      <c r="AC741" s="1">
        <v>42090</v>
      </c>
      <c r="AD741" s="1">
        <v>42118</v>
      </c>
      <c r="AE741" s="1">
        <v>42096</v>
      </c>
      <c r="AF741">
        <v>2</v>
      </c>
      <c r="AG741">
        <v>193.37</v>
      </c>
    </row>
    <row r="742" spans="19:33" x14ac:dyDescent="0.25">
      <c r="S742" s="4">
        <v>10522</v>
      </c>
      <c r="T742" s="4">
        <v>8</v>
      </c>
      <c r="U742" s="4">
        <v>40</v>
      </c>
      <c r="V742" s="4">
        <v>24</v>
      </c>
      <c r="W742" s="4">
        <v>0</v>
      </c>
      <c r="X742" s="6">
        <v>960</v>
      </c>
      <c r="Z742">
        <v>10982</v>
      </c>
      <c r="AA742" t="s">
        <v>70</v>
      </c>
      <c r="AB742">
        <v>2</v>
      </c>
      <c r="AC742" s="1">
        <v>42090</v>
      </c>
      <c r="AD742" s="1">
        <v>42118</v>
      </c>
      <c r="AE742" s="1">
        <v>42102</v>
      </c>
      <c r="AF742">
        <v>1</v>
      </c>
      <c r="AG742">
        <v>14.01</v>
      </c>
    </row>
    <row r="743" spans="19:33" x14ac:dyDescent="0.25">
      <c r="S743" s="5">
        <v>10522</v>
      </c>
      <c r="T743" s="5">
        <v>30</v>
      </c>
      <c r="U743" s="5">
        <v>25.89</v>
      </c>
      <c r="V743" s="5">
        <v>20</v>
      </c>
      <c r="W743" s="5">
        <v>0.2</v>
      </c>
      <c r="X743" s="7">
        <v>517.59999999999991</v>
      </c>
      <c r="Z743">
        <v>10983</v>
      </c>
      <c r="AA743" t="s">
        <v>317</v>
      </c>
      <c r="AB743">
        <v>2</v>
      </c>
      <c r="AC743" s="1">
        <v>42090</v>
      </c>
      <c r="AD743" s="1">
        <v>42118</v>
      </c>
      <c r="AE743" s="1">
        <v>42100</v>
      </c>
      <c r="AF743">
        <v>2</v>
      </c>
      <c r="AG743">
        <v>657.54</v>
      </c>
    </row>
    <row r="744" spans="19:33" x14ac:dyDescent="0.25">
      <c r="S744" s="4">
        <v>10522</v>
      </c>
      <c r="T744" s="4">
        <v>40</v>
      </c>
      <c r="U744" s="4">
        <v>18.399999999999999</v>
      </c>
      <c r="V744" s="4">
        <v>25</v>
      </c>
      <c r="W744" s="4">
        <v>0.2</v>
      </c>
      <c r="X744" s="6">
        <v>459.79999999999995</v>
      </c>
      <c r="Z744">
        <v>10984</v>
      </c>
      <c r="AA744" t="s">
        <v>317</v>
      </c>
      <c r="AB744">
        <v>1</v>
      </c>
      <c r="AC744" s="1">
        <v>42093</v>
      </c>
      <c r="AD744" s="1">
        <v>42121</v>
      </c>
      <c r="AE744" s="1">
        <v>42097</v>
      </c>
      <c r="AF744">
        <v>3</v>
      </c>
      <c r="AG744">
        <v>211.22</v>
      </c>
    </row>
    <row r="745" spans="19:33" x14ac:dyDescent="0.25">
      <c r="S745" s="5">
        <v>10523</v>
      </c>
      <c r="T745" s="5">
        <v>17</v>
      </c>
      <c r="U745" s="5">
        <v>39</v>
      </c>
      <c r="V745" s="5">
        <v>25</v>
      </c>
      <c r="W745" s="5">
        <v>0.1</v>
      </c>
      <c r="X745" s="7">
        <v>974.9</v>
      </c>
      <c r="Z745">
        <v>10985</v>
      </c>
      <c r="AA745" t="s">
        <v>186</v>
      </c>
      <c r="AB745">
        <v>2</v>
      </c>
      <c r="AC745" s="1">
        <v>42093</v>
      </c>
      <c r="AD745" s="1">
        <v>42121</v>
      </c>
      <c r="AE745" s="1">
        <v>42096</v>
      </c>
      <c r="AF745">
        <v>1</v>
      </c>
      <c r="AG745">
        <v>91.51</v>
      </c>
    </row>
    <row r="746" spans="19:33" x14ac:dyDescent="0.25">
      <c r="S746" s="4">
        <v>10523</v>
      </c>
      <c r="T746" s="4">
        <v>20</v>
      </c>
      <c r="U746" s="4">
        <v>81</v>
      </c>
      <c r="V746" s="4">
        <v>15</v>
      </c>
      <c r="W746" s="4">
        <v>0.1</v>
      </c>
      <c r="X746" s="6">
        <v>1214.9000000000001</v>
      </c>
      <c r="Z746">
        <v>10986</v>
      </c>
      <c r="AA746" t="s">
        <v>255</v>
      </c>
      <c r="AB746">
        <v>8</v>
      </c>
      <c r="AC746" s="1">
        <v>42093</v>
      </c>
      <c r="AD746" s="1">
        <v>42121</v>
      </c>
      <c r="AE746" s="1">
        <v>42115</v>
      </c>
      <c r="AF746">
        <v>2</v>
      </c>
      <c r="AG746">
        <v>217.86</v>
      </c>
    </row>
    <row r="747" spans="19:33" x14ac:dyDescent="0.25">
      <c r="S747" s="5">
        <v>10523</v>
      </c>
      <c r="T747" s="5">
        <v>37</v>
      </c>
      <c r="U747" s="5">
        <v>26</v>
      </c>
      <c r="V747" s="5">
        <v>18</v>
      </c>
      <c r="W747" s="5">
        <v>0.1</v>
      </c>
      <c r="X747" s="7">
        <v>467.9</v>
      </c>
      <c r="Z747">
        <v>10987</v>
      </c>
      <c r="AA747" t="s">
        <v>110</v>
      </c>
      <c r="AB747">
        <v>8</v>
      </c>
      <c r="AC747" s="1">
        <v>42094</v>
      </c>
      <c r="AD747" s="1">
        <v>42122</v>
      </c>
      <c r="AE747" s="1">
        <v>42100</v>
      </c>
      <c r="AF747">
        <v>1</v>
      </c>
      <c r="AG747">
        <v>185.48</v>
      </c>
    </row>
    <row r="748" spans="19:33" x14ac:dyDescent="0.25">
      <c r="S748" s="4">
        <v>10523</v>
      </c>
      <c r="T748" s="4">
        <v>41</v>
      </c>
      <c r="U748" s="4">
        <v>9.65</v>
      </c>
      <c r="V748" s="4">
        <v>6</v>
      </c>
      <c r="W748" s="4">
        <v>0.1</v>
      </c>
      <c r="X748" s="6">
        <v>57.800000000000004</v>
      </c>
      <c r="Z748">
        <v>10988</v>
      </c>
      <c r="AA748" t="s">
        <v>293</v>
      </c>
      <c r="AB748">
        <v>3</v>
      </c>
      <c r="AC748" s="1">
        <v>42094</v>
      </c>
      <c r="AD748" s="1">
        <v>42122</v>
      </c>
      <c r="AE748" s="1">
        <v>42104</v>
      </c>
      <c r="AF748">
        <v>2</v>
      </c>
      <c r="AG748">
        <v>61.14</v>
      </c>
    </row>
    <row r="749" spans="19:33" x14ac:dyDescent="0.25">
      <c r="S749" s="5">
        <v>10524</v>
      </c>
      <c r="T749" s="5">
        <v>10</v>
      </c>
      <c r="U749" s="5">
        <v>31</v>
      </c>
      <c r="V749" s="5">
        <v>2</v>
      </c>
      <c r="W749" s="5">
        <v>0</v>
      </c>
      <c r="X749" s="7">
        <v>62</v>
      </c>
      <c r="Z749">
        <v>10989</v>
      </c>
      <c r="AA749" t="s">
        <v>280</v>
      </c>
      <c r="AB749">
        <v>2</v>
      </c>
      <c r="AC749" s="1">
        <v>42094</v>
      </c>
      <c r="AD749" s="1">
        <v>42122</v>
      </c>
      <c r="AE749" s="1">
        <v>42096</v>
      </c>
      <c r="AF749">
        <v>1</v>
      </c>
      <c r="AG749">
        <v>34.76</v>
      </c>
    </row>
    <row r="750" spans="19:33" x14ac:dyDescent="0.25">
      <c r="S750" s="4">
        <v>10524</v>
      </c>
      <c r="T750" s="4">
        <v>30</v>
      </c>
      <c r="U750" s="4">
        <v>25.89</v>
      </c>
      <c r="V750" s="4">
        <v>10</v>
      </c>
      <c r="W750" s="4">
        <v>0</v>
      </c>
      <c r="X750" s="6">
        <v>258.89999999999998</v>
      </c>
      <c r="Z750">
        <v>10990</v>
      </c>
      <c r="AA750" t="s">
        <v>113</v>
      </c>
      <c r="AB750">
        <v>2</v>
      </c>
      <c r="AC750" s="1">
        <v>42095</v>
      </c>
      <c r="AD750" s="1">
        <v>42137</v>
      </c>
      <c r="AE750" s="1">
        <v>42101</v>
      </c>
      <c r="AF750">
        <v>3</v>
      </c>
      <c r="AG750">
        <v>117.61</v>
      </c>
    </row>
    <row r="751" spans="19:33" x14ac:dyDescent="0.25">
      <c r="S751" s="5">
        <v>10524</v>
      </c>
      <c r="T751" s="5">
        <v>43</v>
      </c>
      <c r="U751" s="5">
        <v>46</v>
      </c>
      <c r="V751" s="5">
        <v>60</v>
      </c>
      <c r="W751" s="5">
        <v>0</v>
      </c>
      <c r="X751" s="7">
        <v>2760</v>
      </c>
      <c r="Z751">
        <v>10991</v>
      </c>
      <c r="AA751" t="s">
        <v>286</v>
      </c>
      <c r="AB751">
        <v>1</v>
      </c>
      <c r="AC751" s="1">
        <v>42095</v>
      </c>
      <c r="AD751" s="1">
        <v>42123</v>
      </c>
      <c r="AE751" s="1">
        <v>42101</v>
      </c>
      <c r="AF751">
        <v>1</v>
      </c>
      <c r="AG751">
        <v>38.51</v>
      </c>
    </row>
    <row r="752" spans="19:33" x14ac:dyDescent="0.25">
      <c r="S752" s="4">
        <v>10524</v>
      </c>
      <c r="T752" s="4">
        <v>54</v>
      </c>
      <c r="U752" s="4">
        <v>7.45</v>
      </c>
      <c r="V752" s="4">
        <v>15</v>
      </c>
      <c r="W752" s="4">
        <v>0</v>
      </c>
      <c r="X752" s="6">
        <v>111.75</v>
      </c>
      <c r="Z752">
        <v>10992</v>
      </c>
      <c r="AA752" t="s">
        <v>340</v>
      </c>
      <c r="AB752">
        <v>1</v>
      </c>
      <c r="AC752" s="1">
        <v>42095</v>
      </c>
      <c r="AD752" s="1">
        <v>42123</v>
      </c>
      <c r="AE752" s="1">
        <v>42097</v>
      </c>
      <c r="AF752">
        <v>3</v>
      </c>
      <c r="AG752">
        <v>4.2699999999999996</v>
      </c>
    </row>
    <row r="753" spans="19:33" x14ac:dyDescent="0.25">
      <c r="S753" s="5">
        <v>10525</v>
      </c>
      <c r="T753" s="5">
        <v>36</v>
      </c>
      <c r="U753" s="5">
        <v>19</v>
      </c>
      <c r="V753" s="5">
        <v>30</v>
      </c>
      <c r="W753" s="5">
        <v>0</v>
      </c>
      <c r="X753" s="7">
        <v>570</v>
      </c>
      <c r="Z753">
        <v>10993</v>
      </c>
      <c r="AA753" t="s">
        <v>131</v>
      </c>
      <c r="AB753">
        <v>7</v>
      </c>
      <c r="AC753" s="1">
        <v>42095</v>
      </c>
      <c r="AD753" s="1">
        <v>42123</v>
      </c>
      <c r="AE753" s="1">
        <v>42104</v>
      </c>
      <c r="AF753">
        <v>3</v>
      </c>
      <c r="AG753">
        <v>8.81</v>
      </c>
    </row>
    <row r="754" spans="19:33" x14ac:dyDescent="0.25">
      <c r="S754" s="4">
        <v>10525</v>
      </c>
      <c r="T754" s="4">
        <v>40</v>
      </c>
      <c r="U754" s="4">
        <v>18.399999999999999</v>
      </c>
      <c r="V754" s="4">
        <v>15</v>
      </c>
      <c r="W754" s="4">
        <v>0.1</v>
      </c>
      <c r="X754" s="6">
        <v>275.89999999999998</v>
      </c>
      <c r="Z754">
        <v>10994</v>
      </c>
      <c r="AA754" t="s">
        <v>361</v>
      </c>
      <c r="AB754">
        <v>2</v>
      </c>
      <c r="AC754" s="1">
        <v>42096</v>
      </c>
      <c r="AD754" s="1">
        <v>42110</v>
      </c>
      <c r="AE754" s="1">
        <v>42103</v>
      </c>
      <c r="AF754">
        <v>3</v>
      </c>
      <c r="AG754">
        <v>65.53</v>
      </c>
    </row>
    <row r="755" spans="19:33" x14ac:dyDescent="0.25">
      <c r="S755" s="5">
        <v>10526</v>
      </c>
      <c r="T755" s="5">
        <v>1</v>
      </c>
      <c r="U755" s="5">
        <v>18</v>
      </c>
      <c r="V755" s="5">
        <v>8</v>
      </c>
      <c r="W755" s="5">
        <v>0.15</v>
      </c>
      <c r="X755" s="7">
        <v>143.85</v>
      </c>
      <c r="Z755">
        <v>10995</v>
      </c>
      <c r="AA755" t="s">
        <v>270</v>
      </c>
      <c r="AB755">
        <v>1</v>
      </c>
      <c r="AC755" s="1">
        <v>42096</v>
      </c>
      <c r="AD755" s="1">
        <v>42124</v>
      </c>
      <c r="AE755" s="1">
        <v>42100</v>
      </c>
      <c r="AF755">
        <v>3</v>
      </c>
      <c r="AG755">
        <v>46</v>
      </c>
    </row>
    <row r="756" spans="19:33" x14ac:dyDescent="0.25">
      <c r="S756" s="4">
        <v>10526</v>
      </c>
      <c r="T756" s="4">
        <v>13</v>
      </c>
      <c r="U756" s="4">
        <v>6</v>
      </c>
      <c r="V756" s="4">
        <v>10</v>
      </c>
      <c r="W756" s="4">
        <v>0</v>
      </c>
      <c r="X756" s="6">
        <v>60</v>
      </c>
      <c r="Z756">
        <v>10996</v>
      </c>
      <c r="AA756" t="s">
        <v>286</v>
      </c>
      <c r="AB756">
        <v>4</v>
      </c>
      <c r="AC756" s="1">
        <v>42096</v>
      </c>
      <c r="AD756" s="1">
        <v>42124</v>
      </c>
      <c r="AE756" s="1">
        <v>42104</v>
      </c>
      <c r="AF756">
        <v>2</v>
      </c>
      <c r="AG756">
        <v>1.1200000000000001</v>
      </c>
    </row>
    <row r="757" spans="19:33" x14ac:dyDescent="0.25">
      <c r="S757" s="5">
        <v>10526</v>
      </c>
      <c r="T757" s="5">
        <v>56</v>
      </c>
      <c r="U757" s="5">
        <v>38</v>
      </c>
      <c r="V757" s="5">
        <v>30</v>
      </c>
      <c r="W757" s="5">
        <v>0.15</v>
      </c>
      <c r="X757" s="7">
        <v>1139.8499999999999</v>
      </c>
      <c r="Z757">
        <v>10997</v>
      </c>
      <c r="AA757" t="s">
        <v>223</v>
      </c>
      <c r="AB757">
        <v>8</v>
      </c>
      <c r="AC757" s="1">
        <v>42097</v>
      </c>
      <c r="AD757" s="1">
        <v>42139</v>
      </c>
      <c r="AE757" s="1">
        <v>42107</v>
      </c>
      <c r="AF757">
        <v>2</v>
      </c>
      <c r="AG757">
        <v>73.91</v>
      </c>
    </row>
    <row r="758" spans="19:33" x14ac:dyDescent="0.25">
      <c r="S758" s="4">
        <v>10527</v>
      </c>
      <c r="T758" s="4">
        <v>4</v>
      </c>
      <c r="U758" s="4">
        <v>22</v>
      </c>
      <c r="V758" s="4">
        <v>50</v>
      </c>
      <c r="W758" s="4">
        <v>0.1</v>
      </c>
      <c r="X758" s="6">
        <v>1099.9000000000001</v>
      </c>
      <c r="Z758">
        <v>10998</v>
      </c>
      <c r="AA758" t="s">
        <v>395</v>
      </c>
      <c r="AB758">
        <v>8</v>
      </c>
      <c r="AC758" s="1">
        <v>42097</v>
      </c>
      <c r="AD758" s="1">
        <v>42111</v>
      </c>
      <c r="AE758" s="1">
        <v>42111</v>
      </c>
      <c r="AF758">
        <v>2</v>
      </c>
      <c r="AG758">
        <v>20.309999999999999</v>
      </c>
    </row>
    <row r="759" spans="19:33" x14ac:dyDescent="0.25">
      <c r="S759" s="5">
        <v>10527</v>
      </c>
      <c r="T759" s="5">
        <v>36</v>
      </c>
      <c r="U759" s="5">
        <v>19</v>
      </c>
      <c r="V759" s="5">
        <v>30</v>
      </c>
      <c r="W759" s="5">
        <v>0.1</v>
      </c>
      <c r="X759" s="7">
        <v>569.9</v>
      </c>
      <c r="Z759">
        <v>10999</v>
      </c>
      <c r="AA759" t="s">
        <v>262</v>
      </c>
      <c r="AB759">
        <v>6</v>
      </c>
      <c r="AC759" s="1">
        <v>42097</v>
      </c>
      <c r="AD759" s="1">
        <v>42125</v>
      </c>
      <c r="AE759" s="1">
        <v>42104</v>
      </c>
      <c r="AF759">
        <v>2</v>
      </c>
      <c r="AG759">
        <v>96.35</v>
      </c>
    </row>
    <row r="760" spans="19:33" x14ac:dyDescent="0.25">
      <c r="S760" s="4">
        <v>10528</v>
      </c>
      <c r="T760" s="4">
        <v>11</v>
      </c>
      <c r="U760" s="4">
        <v>21</v>
      </c>
      <c r="V760" s="4">
        <v>3</v>
      </c>
      <c r="W760" s="4">
        <v>0</v>
      </c>
      <c r="X760" s="6">
        <v>63</v>
      </c>
      <c r="Z760">
        <v>11000</v>
      </c>
      <c r="AA760" t="s">
        <v>293</v>
      </c>
      <c r="AB760">
        <v>2</v>
      </c>
      <c r="AC760" s="1">
        <v>42100</v>
      </c>
      <c r="AD760" s="1">
        <v>42128</v>
      </c>
      <c r="AE760" s="1">
        <v>42108</v>
      </c>
      <c r="AF760">
        <v>3</v>
      </c>
      <c r="AG760">
        <v>55.12</v>
      </c>
    </row>
    <row r="761" spans="19:33" x14ac:dyDescent="0.25">
      <c r="S761" s="5">
        <v>10528</v>
      </c>
      <c r="T761" s="5">
        <v>33</v>
      </c>
      <c r="U761" s="5">
        <v>2.5</v>
      </c>
      <c r="V761" s="5">
        <v>8</v>
      </c>
      <c r="W761" s="5">
        <v>0.2</v>
      </c>
      <c r="X761" s="7">
        <v>19.8</v>
      </c>
      <c r="Z761">
        <v>11001</v>
      </c>
      <c r="AA761" t="s">
        <v>131</v>
      </c>
      <c r="AB761">
        <v>2</v>
      </c>
      <c r="AC761" s="1">
        <v>42100</v>
      </c>
      <c r="AD761" s="1">
        <v>42128</v>
      </c>
      <c r="AE761" s="1">
        <v>42108</v>
      </c>
      <c r="AF761">
        <v>2</v>
      </c>
      <c r="AG761">
        <v>197.3</v>
      </c>
    </row>
    <row r="762" spans="19:33" x14ac:dyDescent="0.25">
      <c r="S762" s="4">
        <v>10528</v>
      </c>
      <c r="T762" s="4">
        <v>72</v>
      </c>
      <c r="U762" s="4">
        <v>34.799999999999997</v>
      </c>
      <c r="V762" s="4">
        <v>9</v>
      </c>
      <c r="W762" s="4">
        <v>0</v>
      </c>
      <c r="X762" s="6">
        <v>313.2</v>
      </c>
      <c r="Z762">
        <v>11002</v>
      </c>
      <c r="AA762" t="s">
        <v>317</v>
      </c>
      <c r="AB762">
        <v>4</v>
      </c>
      <c r="AC762" s="1">
        <v>42100</v>
      </c>
      <c r="AD762" s="1">
        <v>42128</v>
      </c>
      <c r="AE762" s="1">
        <v>42110</v>
      </c>
      <c r="AF762">
        <v>1</v>
      </c>
      <c r="AG762">
        <v>141.16</v>
      </c>
    </row>
    <row r="763" spans="19:33" x14ac:dyDescent="0.25">
      <c r="S763" s="5">
        <v>10529</v>
      </c>
      <c r="T763" s="5">
        <v>55</v>
      </c>
      <c r="U763" s="5">
        <v>24</v>
      </c>
      <c r="V763" s="5">
        <v>14</v>
      </c>
      <c r="W763" s="5">
        <v>0</v>
      </c>
      <c r="X763" s="7">
        <v>336</v>
      </c>
      <c r="Z763">
        <v>11003</v>
      </c>
      <c r="AA763" t="s">
        <v>343</v>
      </c>
      <c r="AB763">
        <v>3</v>
      </c>
      <c r="AC763" s="1">
        <v>42100</v>
      </c>
      <c r="AD763" s="1">
        <v>42128</v>
      </c>
      <c r="AE763" s="1">
        <v>42102</v>
      </c>
      <c r="AF763">
        <v>3</v>
      </c>
      <c r="AG763">
        <v>14.91</v>
      </c>
    </row>
    <row r="764" spans="19:33" x14ac:dyDescent="0.25">
      <c r="S764" s="4">
        <v>10529</v>
      </c>
      <c r="T764" s="4">
        <v>68</v>
      </c>
      <c r="U764" s="4">
        <v>12.5</v>
      </c>
      <c r="V764" s="4">
        <v>20</v>
      </c>
      <c r="W764" s="4">
        <v>0</v>
      </c>
      <c r="X764" s="6">
        <v>250</v>
      </c>
      <c r="Z764">
        <v>11004</v>
      </c>
      <c r="AA764" t="s">
        <v>239</v>
      </c>
      <c r="AB764">
        <v>3</v>
      </c>
      <c r="AC764" s="1">
        <v>42101</v>
      </c>
      <c r="AD764" s="1">
        <v>42129</v>
      </c>
      <c r="AE764" s="1">
        <v>42114</v>
      </c>
      <c r="AF764">
        <v>1</v>
      </c>
      <c r="AG764">
        <v>44.84</v>
      </c>
    </row>
    <row r="765" spans="19:33" x14ac:dyDescent="0.25">
      <c r="S765" s="5">
        <v>10529</v>
      </c>
      <c r="T765" s="5">
        <v>69</v>
      </c>
      <c r="U765" s="5">
        <v>36</v>
      </c>
      <c r="V765" s="5">
        <v>10</v>
      </c>
      <c r="W765" s="5">
        <v>0</v>
      </c>
      <c r="X765" s="7">
        <v>360</v>
      </c>
      <c r="Z765">
        <v>11005</v>
      </c>
      <c r="AA765" t="s">
        <v>390</v>
      </c>
      <c r="AB765">
        <v>2</v>
      </c>
      <c r="AC765" s="1">
        <v>42101</v>
      </c>
      <c r="AD765" s="1">
        <v>42129</v>
      </c>
      <c r="AE765" s="1">
        <v>42104</v>
      </c>
      <c r="AF765">
        <v>1</v>
      </c>
      <c r="AG765">
        <v>0.75</v>
      </c>
    </row>
    <row r="766" spans="19:33" x14ac:dyDescent="0.25">
      <c r="S766" s="4">
        <v>10530</v>
      </c>
      <c r="T766" s="4">
        <v>17</v>
      </c>
      <c r="U766" s="4">
        <v>39</v>
      </c>
      <c r="V766" s="4">
        <v>40</v>
      </c>
      <c r="W766" s="4">
        <v>0</v>
      </c>
      <c r="X766" s="6">
        <v>1560</v>
      </c>
      <c r="Z766">
        <v>11006</v>
      </c>
      <c r="AA766" t="s">
        <v>164</v>
      </c>
      <c r="AB766">
        <v>3</v>
      </c>
      <c r="AC766" s="1">
        <v>42101</v>
      </c>
      <c r="AD766" s="1">
        <v>42129</v>
      </c>
      <c r="AE766" s="1">
        <v>42109</v>
      </c>
      <c r="AF766">
        <v>2</v>
      </c>
      <c r="AG766">
        <v>25.19</v>
      </c>
    </row>
    <row r="767" spans="19:33" x14ac:dyDescent="0.25">
      <c r="S767" s="5">
        <v>10530</v>
      </c>
      <c r="T767" s="5">
        <v>43</v>
      </c>
      <c r="U767" s="5">
        <v>46</v>
      </c>
      <c r="V767" s="5">
        <v>25</v>
      </c>
      <c r="W767" s="5">
        <v>0</v>
      </c>
      <c r="X767" s="7">
        <v>1150</v>
      </c>
      <c r="Z767">
        <v>11007</v>
      </c>
      <c r="AA767" t="s">
        <v>277</v>
      </c>
      <c r="AB767">
        <v>8</v>
      </c>
      <c r="AC767" s="1">
        <v>42102</v>
      </c>
      <c r="AD767" s="1">
        <v>42130</v>
      </c>
      <c r="AE767" s="1">
        <v>42107</v>
      </c>
      <c r="AF767">
        <v>2</v>
      </c>
      <c r="AG767">
        <v>202.24</v>
      </c>
    </row>
    <row r="768" spans="19:33" x14ac:dyDescent="0.25">
      <c r="S768" s="4">
        <v>10530</v>
      </c>
      <c r="T768" s="4">
        <v>61</v>
      </c>
      <c r="U768" s="4">
        <v>28.5</v>
      </c>
      <c r="V768" s="4">
        <v>20</v>
      </c>
      <c r="W768" s="4">
        <v>0</v>
      </c>
      <c r="X768" s="6">
        <v>570</v>
      </c>
      <c r="Z768">
        <v>11008</v>
      </c>
      <c r="AA768" t="s">
        <v>113</v>
      </c>
      <c r="AB768">
        <v>7</v>
      </c>
      <c r="AC768" s="1">
        <v>42102</v>
      </c>
      <c r="AD768" s="1">
        <v>42130</v>
      </c>
      <c r="AE768" s="1">
        <v>42130</v>
      </c>
      <c r="AF768">
        <v>3</v>
      </c>
      <c r="AG768">
        <v>79.459999999999994</v>
      </c>
    </row>
    <row r="769" spans="19:33" x14ac:dyDescent="0.25">
      <c r="S769" s="5">
        <v>10530</v>
      </c>
      <c r="T769" s="5">
        <v>76</v>
      </c>
      <c r="U769" s="5">
        <v>18</v>
      </c>
      <c r="V769" s="5">
        <v>50</v>
      </c>
      <c r="W769" s="5">
        <v>0</v>
      </c>
      <c r="X769" s="7">
        <v>900</v>
      </c>
      <c r="Z769">
        <v>11009</v>
      </c>
      <c r="AA769" t="s">
        <v>156</v>
      </c>
      <c r="AB769">
        <v>2</v>
      </c>
      <c r="AC769" s="1">
        <v>42102</v>
      </c>
      <c r="AD769" s="1">
        <v>42130</v>
      </c>
      <c r="AE769" s="1">
        <v>42104</v>
      </c>
      <c r="AF769">
        <v>1</v>
      </c>
      <c r="AG769">
        <v>59.11</v>
      </c>
    </row>
    <row r="770" spans="19:33" x14ac:dyDescent="0.25">
      <c r="S770" s="4">
        <v>10531</v>
      </c>
      <c r="T770" s="4">
        <v>59</v>
      </c>
      <c r="U770" s="4">
        <v>55</v>
      </c>
      <c r="V770" s="4">
        <v>2</v>
      </c>
      <c r="W770" s="4">
        <v>0</v>
      </c>
      <c r="X770" s="6">
        <v>110</v>
      </c>
      <c r="Z770">
        <v>11010</v>
      </c>
      <c r="AA770" t="s">
        <v>298</v>
      </c>
      <c r="AB770">
        <v>2</v>
      </c>
      <c r="AC770" s="1">
        <v>42103</v>
      </c>
      <c r="AD770" s="1">
        <v>42131</v>
      </c>
      <c r="AE770" s="1">
        <v>42115</v>
      </c>
      <c r="AF770">
        <v>2</v>
      </c>
      <c r="AG770">
        <v>28.71</v>
      </c>
    </row>
    <row r="771" spans="19:33" x14ac:dyDescent="0.25">
      <c r="S771" s="5">
        <v>10532</v>
      </c>
      <c r="T771" s="5">
        <v>30</v>
      </c>
      <c r="U771" s="5">
        <v>25.89</v>
      </c>
      <c r="V771" s="5">
        <v>15</v>
      </c>
      <c r="W771" s="5">
        <v>0</v>
      </c>
      <c r="X771" s="7">
        <v>388.35</v>
      </c>
      <c r="Z771">
        <v>11011</v>
      </c>
      <c r="AA771" t="s">
        <v>25</v>
      </c>
      <c r="AB771">
        <v>3</v>
      </c>
      <c r="AC771" s="1">
        <v>42103</v>
      </c>
      <c r="AD771" s="1">
        <v>42131</v>
      </c>
      <c r="AE771" s="1">
        <v>42107</v>
      </c>
      <c r="AF771">
        <v>1</v>
      </c>
      <c r="AG771">
        <v>1.21</v>
      </c>
    </row>
    <row r="772" spans="19:33" x14ac:dyDescent="0.25">
      <c r="S772" s="4">
        <v>10532</v>
      </c>
      <c r="T772" s="4">
        <v>66</v>
      </c>
      <c r="U772" s="4">
        <v>17</v>
      </c>
      <c r="V772" s="4">
        <v>24</v>
      </c>
      <c r="W772" s="4">
        <v>0</v>
      </c>
      <c r="X772" s="6">
        <v>408</v>
      </c>
      <c r="Z772">
        <v>11012</v>
      </c>
      <c r="AA772" t="s">
        <v>135</v>
      </c>
      <c r="AB772">
        <v>1</v>
      </c>
      <c r="AC772" s="1">
        <v>42103</v>
      </c>
      <c r="AD772" s="1">
        <v>42117</v>
      </c>
      <c r="AE772" s="1">
        <v>42111</v>
      </c>
      <c r="AF772">
        <v>3</v>
      </c>
      <c r="AG772">
        <v>242.95</v>
      </c>
    </row>
    <row r="773" spans="19:33" x14ac:dyDescent="0.25">
      <c r="S773" s="5">
        <v>10533</v>
      </c>
      <c r="T773" s="5">
        <v>4</v>
      </c>
      <c r="U773" s="5">
        <v>22</v>
      </c>
      <c r="V773" s="5">
        <v>50</v>
      </c>
      <c r="W773" s="5">
        <v>0.05</v>
      </c>
      <c r="X773" s="7">
        <v>1099.95</v>
      </c>
      <c r="Z773">
        <v>11013</v>
      </c>
      <c r="AA773" t="s">
        <v>309</v>
      </c>
      <c r="AB773">
        <v>2</v>
      </c>
      <c r="AC773" s="1">
        <v>42103</v>
      </c>
      <c r="AD773" s="1">
        <v>42131</v>
      </c>
      <c r="AE773" s="1">
        <v>42104</v>
      </c>
      <c r="AF773">
        <v>1</v>
      </c>
      <c r="AG773">
        <v>32.99</v>
      </c>
    </row>
    <row r="774" spans="19:33" x14ac:dyDescent="0.25">
      <c r="S774" s="4">
        <v>10533</v>
      </c>
      <c r="T774" s="4">
        <v>72</v>
      </c>
      <c r="U774" s="4">
        <v>34.799999999999997</v>
      </c>
      <c r="V774" s="4">
        <v>24</v>
      </c>
      <c r="W774" s="4">
        <v>0</v>
      </c>
      <c r="X774" s="6">
        <v>835.19999999999993</v>
      </c>
      <c r="Z774">
        <v>11014</v>
      </c>
      <c r="AA774" t="s">
        <v>227</v>
      </c>
      <c r="AB774">
        <v>2</v>
      </c>
      <c r="AC774" s="1">
        <v>42104</v>
      </c>
      <c r="AD774" s="1">
        <v>42132</v>
      </c>
      <c r="AE774" s="1">
        <v>42109</v>
      </c>
      <c r="AF774">
        <v>3</v>
      </c>
      <c r="AG774">
        <v>23.6</v>
      </c>
    </row>
    <row r="775" spans="19:33" x14ac:dyDescent="0.25">
      <c r="S775" s="5">
        <v>10533</v>
      </c>
      <c r="T775" s="5">
        <v>73</v>
      </c>
      <c r="U775" s="5">
        <v>15</v>
      </c>
      <c r="V775" s="5">
        <v>24</v>
      </c>
      <c r="W775" s="5">
        <v>0.05</v>
      </c>
      <c r="X775" s="7">
        <v>359.95</v>
      </c>
      <c r="Z775">
        <v>11015</v>
      </c>
      <c r="AA775" t="s">
        <v>312</v>
      </c>
      <c r="AB775">
        <v>2</v>
      </c>
      <c r="AC775" s="1">
        <v>42104</v>
      </c>
      <c r="AD775" s="1">
        <v>42118</v>
      </c>
      <c r="AE775" s="1">
        <v>42114</v>
      </c>
      <c r="AF775">
        <v>2</v>
      </c>
      <c r="AG775">
        <v>4.62</v>
      </c>
    </row>
    <row r="776" spans="19:33" x14ac:dyDescent="0.25">
      <c r="S776" s="4">
        <v>10534</v>
      </c>
      <c r="T776" s="4">
        <v>30</v>
      </c>
      <c r="U776" s="4">
        <v>25.89</v>
      </c>
      <c r="V776" s="4">
        <v>10</v>
      </c>
      <c r="W776" s="4">
        <v>0</v>
      </c>
      <c r="X776" s="6">
        <v>258.89999999999998</v>
      </c>
      <c r="Z776">
        <v>11016</v>
      </c>
      <c r="AA776" t="s">
        <v>40</v>
      </c>
      <c r="AB776">
        <v>9</v>
      </c>
      <c r="AC776" s="1">
        <v>42104</v>
      </c>
      <c r="AD776" s="1">
        <v>42132</v>
      </c>
      <c r="AE776" s="1">
        <v>42107</v>
      </c>
      <c r="AF776">
        <v>2</v>
      </c>
      <c r="AG776">
        <v>33.799999999999997</v>
      </c>
    </row>
    <row r="777" spans="19:33" x14ac:dyDescent="0.25">
      <c r="S777" s="5">
        <v>10534</v>
      </c>
      <c r="T777" s="5">
        <v>40</v>
      </c>
      <c r="U777" s="5">
        <v>18.399999999999999</v>
      </c>
      <c r="V777" s="5">
        <v>10</v>
      </c>
      <c r="W777" s="5">
        <v>0.2</v>
      </c>
      <c r="X777" s="7">
        <v>183.8</v>
      </c>
      <c r="Z777">
        <v>11017</v>
      </c>
      <c r="AA777" t="s">
        <v>113</v>
      </c>
      <c r="AB777">
        <v>9</v>
      </c>
      <c r="AC777" s="1">
        <v>42107</v>
      </c>
      <c r="AD777" s="1">
        <v>42135</v>
      </c>
      <c r="AE777" s="1">
        <v>42114</v>
      </c>
      <c r="AF777">
        <v>2</v>
      </c>
      <c r="AG777">
        <v>754.26</v>
      </c>
    </row>
    <row r="778" spans="19:33" x14ac:dyDescent="0.25">
      <c r="S778" s="4">
        <v>10534</v>
      </c>
      <c r="T778" s="4">
        <v>54</v>
      </c>
      <c r="U778" s="4">
        <v>7.45</v>
      </c>
      <c r="V778" s="4">
        <v>10</v>
      </c>
      <c r="W778" s="4">
        <v>0.2</v>
      </c>
      <c r="X778" s="6">
        <v>74.3</v>
      </c>
      <c r="Z778">
        <v>11018</v>
      </c>
      <c r="AA778" t="s">
        <v>231</v>
      </c>
      <c r="AB778">
        <v>4</v>
      </c>
      <c r="AC778" s="1">
        <v>42107</v>
      </c>
      <c r="AD778" s="1">
        <v>42135</v>
      </c>
      <c r="AE778" s="1">
        <v>42110</v>
      </c>
      <c r="AF778">
        <v>2</v>
      </c>
      <c r="AG778">
        <v>11.65</v>
      </c>
    </row>
    <row r="779" spans="19:33" x14ac:dyDescent="0.25">
      <c r="S779" s="5">
        <v>10535</v>
      </c>
      <c r="T779" s="5">
        <v>11</v>
      </c>
      <c r="U779" s="5">
        <v>21</v>
      </c>
      <c r="V779" s="5">
        <v>50</v>
      </c>
      <c r="W779" s="5">
        <v>0.1</v>
      </c>
      <c r="X779" s="7">
        <v>1049.9000000000001</v>
      </c>
      <c r="Z779">
        <v>11019</v>
      </c>
      <c r="AA779" t="s">
        <v>290</v>
      </c>
      <c r="AB779">
        <v>6</v>
      </c>
      <c r="AC779" s="1">
        <v>42107</v>
      </c>
      <c r="AD779" s="1">
        <v>42135</v>
      </c>
      <c r="AE779" s="1">
        <v>42135</v>
      </c>
      <c r="AF779">
        <v>3</v>
      </c>
      <c r="AG779">
        <v>3.17</v>
      </c>
    </row>
    <row r="780" spans="19:33" x14ac:dyDescent="0.25">
      <c r="S780" s="4">
        <v>10535</v>
      </c>
      <c r="T780" s="4">
        <v>40</v>
      </c>
      <c r="U780" s="4">
        <v>18.399999999999999</v>
      </c>
      <c r="V780" s="4">
        <v>10</v>
      </c>
      <c r="W780" s="4">
        <v>0.1</v>
      </c>
      <c r="X780" s="6">
        <v>183.9</v>
      </c>
      <c r="Z780">
        <v>11020</v>
      </c>
      <c r="AA780" t="s">
        <v>262</v>
      </c>
      <c r="AB780">
        <v>2</v>
      </c>
      <c r="AC780" s="1">
        <v>42108</v>
      </c>
      <c r="AD780" s="1">
        <v>42136</v>
      </c>
      <c r="AE780" s="1">
        <v>42110</v>
      </c>
      <c r="AF780">
        <v>2</v>
      </c>
      <c r="AG780">
        <v>43.3</v>
      </c>
    </row>
    <row r="781" spans="19:33" x14ac:dyDescent="0.25">
      <c r="S781" s="5">
        <v>10535</v>
      </c>
      <c r="T781" s="5">
        <v>57</v>
      </c>
      <c r="U781" s="5">
        <v>19.5</v>
      </c>
      <c r="V781" s="5">
        <v>5</v>
      </c>
      <c r="W781" s="5">
        <v>0.1</v>
      </c>
      <c r="X781" s="7">
        <v>97.4</v>
      </c>
      <c r="Z781">
        <v>11021</v>
      </c>
      <c r="AA781" t="s">
        <v>286</v>
      </c>
      <c r="AB781">
        <v>3</v>
      </c>
      <c r="AC781" s="1">
        <v>42108</v>
      </c>
      <c r="AD781" s="1">
        <v>42136</v>
      </c>
      <c r="AE781" s="1">
        <v>42115</v>
      </c>
      <c r="AF781">
        <v>1</v>
      </c>
      <c r="AG781">
        <v>297.18</v>
      </c>
    </row>
    <row r="782" spans="19:33" x14ac:dyDescent="0.25">
      <c r="S782" s="4">
        <v>10535</v>
      </c>
      <c r="T782" s="4">
        <v>59</v>
      </c>
      <c r="U782" s="4">
        <v>55</v>
      </c>
      <c r="V782" s="4">
        <v>15</v>
      </c>
      <c r="W782" s="4">
        <v>0.1</v>
      </c>
      <c r="X782" s="6">
        <v>824.9</v>
      </c>
      <c r="Z782">
        <v>11022</v>
      </c>
      <c r="AA782" t="s">
        <v>174</v>
      </c>
      <c r="AB782">
        <v>9</v>
      </c>
      <c r="AC782" s="1">
        <v>42108</v>
      </c>
      <c r="AD782" s="1">
        <v>42136</v>
      </c>
      <c r="AE782" s="1">
        <v>42128</v>
      </c>
      <c r="AF782">
        <v>2</v>
      </c>
      <c r="AG782">
        <v>6.27</v>
      </c>
    </row>
    <row r="783" spans="19:33" x14ac:dyDescent="0.25">
      <c r="S783" s="5">
        <v>10536</v>
      </c>
      <c r="T783" s="5">
        <v>12</v>
      </c>
      <c r="U783" s="5">
        <v>38</v>
      </c>
      <c r="V783" s="5">
        <v>15</v>
      </c>
      <c r="W783" s="5">
        <v>0.25</v>
      </c>
      <c r="X783" s="7">
        <v>569.75</v>
      </c>
      <c r="Z783">
        <v>11023</v>
      </c>
      <c r="AA783" t="s">
        <v>76</v>
      </c>
      <c r="AB783">
        <v>1</v>
      </c>
      <c r="AC783" s="1">
        <v>42108</v>
      </c>
      <c r="AD783" s="1">
        <v>42122</v>
      </c>
      <c r="AE783" s="1">
        <v>42118</v>
      </c>
      <c r="AF783">
        <v>2</v>
      </c>
      <c r="AG783">
        <v>123.83</v>
      </c>
    </row>
    <row r="784" spans="19:33" x14ac:dyDescent="0.25">
      <c r="S784" s="4">
        <v>10536</v>
      </c>
      <c r="T784" s="4">
        <v>31</v>
      </c>
      <c r="U784" s="4">
        <v>12.5</v>
      </c>
      <c r="V784" s="4">
        <v>20</v>
      </c>
      <c r="W784" s="4">
        <v>0</v>
      </c>
      <c r="X784" s="6">
        <v>250</v>
      </c>
      <c r="Z784">
        <v>11024</v>
      </c>
      <c r="AA784" t="s">
        <v>110</v>
      </c>
      <c r="AB784">
        <v>4</v>
      </c>
      <c r="AC784" s="1">
        <v>42109</v>
      </c>
      <c r="AD784" s="1">
        <v>42137</v>
      </c>
      <c r="AE784" s="1">
        <v>42114</v>
      </c>
      <c r="AF784">
        <v>1</v>
      </c>
      <c r="AG784">
        <v>74.36</v>
      </c>
    </row>
    <row r="785" spans="19:33" x14ac:dyDescent="0.25">
      <c r="S785" s="5">
        <v>10536</v>
      </c>
      <c r="T785" s="5">
        <v>33</v>
      </c>
      <c r="U785" s="5">
        <v>2.5</v>
      </c>
      <c r="V785" s="5">
        <v>30</v>
      </c>
      <c r="W785" s="5">
        <v>0</v>
      </c>
      <c r="X785" s="7">
        <v>75</v>
      </c>
      <c r="Z785">
        <v>11025</v>
      </c>
      <c r="AA785" t="s">
        <v>377</v>
      </c>
      <c r="AB785">
        <v>6</v>
      </c>
      <c r="AC785" s="1">
        <v>42109</v>
      </c>
      <c r="AD785" s="1">
        <v>42137</v>
      </c>
      <c r="AE785" s="1">
        <v>42118</v>
      </c>
      <c r="AF785">
        <v>3</v>
      </c>
      <c r="AG785">
        <v>29.17</v>
      </c>
    </row>
    <row r="786" spans="19:33" x14ac:dyDescent="0.25">
      <c r="S786" s="4">
        <v>10536</v>
      </c>
      <c r="T786" s="4">
        <v>60</v>
      </c>
      <c r="U786" s="4">
        <v>34</v>
      </c>
      <c r="V786" s="4">
        <v>35</v>
      </c>
      <c r="W786" s="4">
        <v>0.25</v>
      </c>
      <c r="X786" s="6">
        <v>1189.75</v>
      </c>
      <c r="Z786">
        <v>11026</v>
      </c>
      <c r="AA786" t="s">
        <v>142</v>
      </c>
      <c r="AB786">
        <v>4</v>
      </c>
      <c r="AC786" s="1">
        <v>42109</v>
      </c>
      <c r="AD786" s="1">
        <v>42137</v>
      </c>
      <c r="AE786" s="1">
        <v>42122</v>
      </c>
      <c r="AF786">
        <v>1</v>
      </c>
      <c r="AG786">
        <v>47.09</v>
      </c>
    </row>
    <row r="787" spans="19:33" x14ac:dyDescent="0.25">
      <c r="S787" s="5">
        <v>10537</v>
      </c>
      <c r="T787" s="5">
        <v>31</v>
      </c>
      <c r="U787" s="5">
        <v>12.5</v>
      </c>
      <c r="V787" s="5">
        <v>30</v>
      </c>
      <c r="W787" s="5">
        <v>0</v>
      </c>
      <c r="X787" s="7">
        <v>375</v>
      </c>
      <c r="Z787">
        <v>11027</v>
      </c>
      <c r="AA787" t="s">
        <v>70</v>
      </c>
      <c r="AB787">
        <v>1</v>
      </c>
      <c r="AC787" s="1">
        <v>42110</v>
      </c>
      <c r="AD787" s="1">
        <v>42138</v>
      </c>
      <c r="AE787" s="1">
        <v>42114</v>
      </c>
      <c r="AF787">
        <v>1</v>
      </c>
      <c r="AG787">
        <v>52.52</v>
      </c>
    </row>
    <row r="788" spans="19:33" x14ac:dyDescent="0.25">
      <c r="S788" s="4">
        <v>10537</v>
      </c>
      <c r="T788" s="4">
        <v>51</v>
      </c>
      <c r="U788" s="4">
        <v>53</v>
      </c>
      <c r="V788" s="4">
        <v>6</v>
      </c>
      <c r="W788" s="4">
        <v>0</v>
      </c>
      <c r="X788" s="6">
        <v>318</v>
      </c>
      <c r="Z788">
        <v>11028</v>
      </c>
      <c r="AA788" t="s">
        <v>195</v>
      </c>
      <c r="AB788">
        <v>2</v>
      </c>
      <c r="AC788" s="1">
        <v>42110</v>
      </c>
      <c r="AD788" s="1">
        <v>42138</v>
      </c>
      <c r="AE788" s="1">
        <v>42116</v>
      </c>
      <c r="AF788">
        <v>1</v>
      </c>
      <c r="AG788">
        <v>29.59</v>
      </c>
    </row>
    <row r="789" spans="19:33" x14ac:dyDescent="0.25">
      <c r="S789" s="5">
        <v>10537</v>
      </c>
      <c r="T789" s="5">
        <v>58</v>
      </c>
      <c r="U789" s="5">
        <v>13.25</v>
      </c>
      <c r="V789" s="5">
        <v>20</v>
      </c>
      <c r="W789" s="5">
        <v>0</v>
      </c>
      <c r="X789" s="7">
        <v>265</v>
      </c>
      <c r="Z789">
        <v>11029</v>
      </c>
      <c r="AA789" t="s">
        <v>88</v>
      </c>
      <c r="AB789">
        <v>4</v>
      </c>
      <c r="AC789" s="1">
        <v>42110</v>
      </c>
      <c r="AD789" s="1">
        <v>42138</v>
      </c>
      <c r="AE789" s="1">
        <v>42121</v>
      </c>
      <c r="AF789">
        <v>1</v>
      </c>
      <c r="AG789">
        <v>47.84</v>
      </c>
    </row>
    <row r="790" spans="19:33" x14ac:dyDescent="0.25">
      <c r="S790" s="4">
        <v>10537</v>
      </c>
      <c r="T790" s="4">
        <v>72</v>
      </c>
      <c r="U790" s="4">
        <v>34.799999999999997</v>
      </c>
      <c r="V790" s="4">
        <v>21</v>
      </c>
      <c r="W790" s="4">
        <v>0</v>
      </c>
      <c r="X790" s="6">
        <v>730.8</v>
      </c>
      <c r="Z790">
        <v>11030</v>
      </c>
      <c r="AA790" t="s">
        <v>317</v>
      </c>
      <c r="AB790">
        <v>7</v>
      </c>
      <c r="AC790" s="1">
        <v>42111</v>
      </c>
      <c r="AD790" s="1">
        <v>42139</v>
      </c>
      <c r="AE790" s="1">
        <v>42121</v>
      </c>
      <c r="AF790">
        <v>2</v>
      </c>
      <c r="AG790">
        <v>830.75</v>
      </c>
    </row>
    <row r="791" spans="19:33" x14ac:dyDescent="0.25">
      <c r="S791" s="5">
        <v>10537</v>
      </c>
      <c r="T791" s="5">
        <v>73</v>
      </c>
      <c r="U791" s="5">
        <v>15</v>
      </c>
      <c r="V791" s="5">
        <v>9</v>
      </c>
      <c r="W791" s="5">
        <v>0</v>
      </c>
      <c r="X791" s="7">
        <v>135</v>
      </c>
      <c r="Z791">
        <v>11031</v>
      </c>
      <c r="AA791" t="s">
        <v>317</v>
      </c>
      <c r="AB791">
        <v>6</v>
      </c>
      <c r="AC791" s="1">
        <v>42111</v>
      </c>
      <c r="AD791" s="1">
        <v>42139</v>
      </c>
      <c r="AE791" s="1">
        <v>42118</v>
      </c>
      <c r="AF791">
        <v>2</v>
      </c>
      <c r="AG791">
        <v>227.22</v>
      </c>
    </row>
    <row r="792" spans="19:33" x14ac:dyDescent="0.25">
      <c r="S792" s="4">
        <v>10538</v>
      </c>
      <c r="T792" s="4">
        <v>70</v>
      </c>
      <c r="U792" s="4">
        <v>15</v>
      </c>
      <c r="V792" s="4">
        <v>7</v>
      </c>
      <c r="W792" s="4">
        <v>0</v>
      </c>
      <c r="X792" s="6">
        <v>105</v>
      </c>
      <c r="Z792">
        <v>11032</v>
      </c>
      <c r="AA792" t="s">
        <v>386</v>
      </c>
      <c r="AB792">
        <v>2</v>
      </c>
      <c r="AC792" s="1">
        <v>42111</v>
      </c>
      <c r="AD792" s="1">
        <v>42139</v>
      </c>
      <c r="AE792" s="1">
        <v>42117</v>
      </c>
      <c r="AF792">
        <v>3</v>
      </c>
      <c r="AG792">
        <v>606.19000000000005</v>
      </c>
    </row>
    <row r="793" spans="19:33" x14ac:dyDescent="0.25">
      <c r="S793" s="5">
        <v>10538</v>
      </c>
      <c r="T793" s="5">
        <v>72</v>
      </c>
      <c r="U793" s="5">
        <v>34.799999999999997</v>
      </c>
      <c r="V793" s="5">
        <v>1</v>
      </c>
      <c r="W793" s="5">
        <v>0</v>
      </c>
      <c r="X793" s="7">
        <v>34.799999999999997</v>
      </c>
      <c r="Z793">
        <v>11033</v>
      </c>
      <c r="AA793" t="s">
        <v>305</v>
      </c>
      <c r="AB793">
        <v>7</v>
      </c>
      <c r="AC793" s="1">
        <v>42111</v>
      </c>
      <c r="AD793" s="1">
        <v>42139</v>
      </c>
      <c r="AE793" s="1">
        <v>42117</v>
      </c>
      <c r="AF793">
        <v>3</v>
      </c>
      <c r="AG793">
        <v>84.74</v>
      </c>
    </row>
    <row r="794" spans="19:33" x14ac:dyDescent="0.25">
      <c r="S794" s="4">
        <v>10539</v>
      </c>
      <c r="T794" s="4">
        <v>13</v>
      </c>
      <c r="U794" s="4">
        <v>6</v>
      </c>
      <c r="V794" s="4">
        <v>8</v>
      </c>
      <c r="W794" s="4">
        <v>0</v>
      </c>
      <c r="X794" s="6">
        <v>48</v>
      </c>
      <c r="Z794">
        <v>11034</v>
      </c>
      <c r="AA794" t="s">
        <v>258</v>
      </c>
      <c r="AB794">
        <v>8</v>
      </c>
      <c r="AC794" s="1">
        <v>42114</v>
      </c>
      <c r="AD794" s="1">
        <v>42156</v>
      </c>
      <c r="AE794" s="1">
        <v>42121</v>
      </c>
      <c r="AF794">
        <v>1</v>
      </c>
      <c r="AG794">
        <v>40.32</v>
      </c>
    </row>
    <row r="795" spans="19:33" x14ac:dyDescent="0.25">
      <c r="S795" s="5">
        <v>10539</v>
      </c>
      <c r="T795" s="5">
        <v>21</v>
      </c>
      <c r="U795" s="5">
        <v>10</v>
      </c>
      <c r="V795" s="5">
        <v>15</v>
      </c>
      <c r="W795" s="5">
        <v>0</v>
      </c>
      <c r="X795" s="7">
        <v>150</v>
      </c>
      <c r="Z795">
        <v>11035</v>
      </c>
      <c r="AA795" t="s">
        <v>336</v>
      </c>
      <c r="AB795">
        <v>2</v>
      </c>
      <c r="AC795" s="1">
        <v>42114</v>
      </c>
      <c r="AD795" s="1">
        <v>42142</v>
      </c>
      <c r="AE795" s="1">
        <v>42118</v>
      </c>
      <c r="AF795">
        <v>2</v>
      </c>
      <c r="AG795">
        <v>0.17</v>
      </c>
    </row>
    <row r="796" spans="19:33" x14ac:dyDescent="0.25">
      <c r="S796" s="4">
        <v>10539</v>
      </c>
      <c r="T796" s="4">
        <v>33</v>
      </c>
      <c r="U796" s="4">
        <v>2.5</v>
      </c>
      <c r="V796" s="4">
        <v>15</v>
      </c>
      <c r="W796" s="4">
        <v>0</v>
      </c>
      <c r="X796" s="6">
        <v>37.5</v>
      </c>
      <c r="Z796">
        <v>11036</v>
      </c>
      <c r="AA796" t="s">
        <v>102</v>
      </c>
      <c r="AB796">
        <v>8</v>
      </c>
      <c r="AC796" s="1">
        <v>42114</v>
      </c>
      <c r="AD796" s="1">
        <v>42142</v>
      </c>
      <c r="AE796" s="1">
        <v>42116</v>
      </c>
      <c r="AF796">
        <v>3</v>
      </c>
      <c r="AG796">
        <v>149.47</v>
      </c>
    </row>
    <row r="797" spans="19:33" x14ac:dyDescent="0.25">
      <c r="S797" s="5">
        <v>10539</v>
      </c>
      <c r="T797" s="5">
        <v>49</v>
      </c>
      <c r="U797" s="5">
        <v>20</v>
      </c>
      <c r="V797" s="5">
        <v>6</v>
      </c>
      <c r="W797" s="5">
        <v>0</v>
      </c>
      <c r="X797" s="7">
        <v>120</v>
      </c>
      <c r="Z797">
        <v>11037</v>
      </c>
      <c r="AA797" t="s">
        <v>156</v>
      </c>
      <c r="AB797">
        <v>7</v>
      </c>
      <c r="AC797" s="1">
        <v>42115</v>
      </c>
      <c r="AD797" s="1">
        <v>42143</v>
      </c>
      <c r="AE797" s="1">
        <v>42121</v>
      </c>
      <c r="AF797">
        <v>1</v>
      </c>
      <c r="AG797">
        <v>3.2</v>
      </c>
    </row>
    <row r="798" spans="19:33" x14ac:dyDescent="0.25">
      <c r="S798" s="4">
        <v>10540</v>
      </c>
      <c r="T798" s="4">
        <v>3</v>
      </c>
      <c r="U798" s="4">
        <v>10</v>
      </c>
      <c r="V798" s="4">
        <v>60</v>
      </c>
      <c r="W798" s="4">
        <v>0</v>
      </c>
      <c r="X798" s="6">
        <v>600</v>
      </c>
      <c r="Z798">
        <v>11038</v>
      </c>
      <c r="AA798" t="s">
        <v>336</v>
      </c>
      <c r="AB798">
        <v>1</v>
      </c>
      <c r="AC798" s="1">
        <v>42115</v>
      </c>
      <c r="AD798" s="1">
        <v>42143</v>
      </c>
      <c r="AE798" s="1">
        <v>42124</v>
      </c>
      <c r="AF798">
        <v>2</v>
      </c>
      <c r="AG798">
        <v>29.59</v>
      </c>
    </row>
    <row r="799" spans="19:33" x14ac:dyDescent="0.25">
      <c r="S799" s="5">
        <v>10540</v>
      </c>
      <c r="T799" s="5">
        <v>26</v>
      </c>
      <c r="U799" s="5">
        <v>31.23</v>
      </c>
      <c r="V799" s="5">
        <v>40</v>
      </c>
      <c r="W799" s="5">
        <v>0</v>
      </c>
      <c r="X799" s="7">
        <v>1249.2</v>
      </c>
      <c r="Z799">
        <v>11039</v>
      </c>
      <c r="AA799" t="s">
        <v>227</v>
      </c>
      <c r="AB799">
        <v>1</v>
      </c>
      <c r="AC799" s="1">
        <v>42115</v>
      </c>
      <c r="AD799" s="1">
        <v>42143</v>
      </c>
      <c r="AE799" s="1">
        <v>42143</v>
      </c>
      <c r="AF799">
        <v>2</v>
      </c>
      <c r="AG799">
        <v>65</v>
      </c>
    </row>
    <row r="800" spans="19:33" x14ac:dyDescent="0.25">
      <c r="S800" s="4">
        <v>10540</v>
      </c>
      <c r="T800" s="4">
        <v>38</v>
      </c>
      <c r="U800" s="4">
        <v>263.5</v>
      </c>
      <c r="V800" s="4">
        <v>30</v>
      </c>
      <c r="W800" s="4">
        <v>0</v>
      </c>
      <c r="X800" s="6">
        <v>7905</v>
      </c>
      <c r="Z800">
        <v>11040</v>
      </c>
      <c r="AA800" t="s">
        <v>164</v>
      </c>
      <c r="AB800">
        <v>4</v>
      </c>
      <c r="AC800" s="1">
        <v>42116</v>
      </c>
      <c r="AD800" s="1">
        <v>42144</v>
      </c>
      <c r="AE800" s="1">
        <v>42144</v>
      </c>
      <c r="AF800">
        <v>3</v>
      </c>
      <c r="AG800">
        <v>18.84</v>
      </c>
    </row>
    <row r="801" spans="19:33" x14ac:dyDescent="0.25">
      <c r="S801" s="5">
        <v>10540</v>
      </c>
      <c r="T801" s="5">
        <v>68</v>
      </c>
      <c r="U801" s="5">
        <v>12.5</v>
      </c>
      <c r="V801" s="5">
        <v>35</v>
      </c>
      <c r="W801" s="5">
        <v>0</v>
      </c>
      <c r="X801" s="7">
        <v>437.5</v>
      </c>
      <c r="Z801">
        <v>11041</v>
      </c>
      <c r="AA801" t="s">
        <v>88</v>
      </c>
      <c r="AB801">
        <v>3</v>
      </c>
      <c r="AC801" s="1">
        <v>42116</v>
      </c>
      <c r="AD801" s="1">
        <v>42144</v>
      </c>
      <c r="AE801" s="1">
        <v>42122</v>
      </c>
      <c r="AF801">
        <v>2</v>
      </c>
      <c r="AG801">
        <v>48.22</v>
      </c>
    </row>
    <row r="802" spans="19:33" x14ac:dyDescent="0.25">
      <c r="S802" s="4">
        <v>10541</v>
      </c>
      <c r="T802" s="4">
        <v>24</v>
      </c>
      <c r="U802" s="4">
        <v>4.5</v>
      </c>
      <c r="V802" s="4">
        <v>35</v>
      </c>
      <c r="W802" s="4">
        <v>0.1</v>
      </c>
      <c r="X802" s="6">
        <v>157.4</v>
      </c>
      <c r="Z802">
        <v>11042</v>
      </c>
      <c r="AA802" t="s">
        <v>93</v>
      </c>
      <c r="AB802">
        <v>2</v>
      </c>
      <c r="AC802" s="1">
        <v>42116</v>
      </c>
      <c r="AD802" s="1">
        <v>42130</v>
      </c>
      <c r="AE802" s="1">
        <v>42125</v>
      </c>
      <c r="AF802">
        <v>1</v>
      </c>
      <c r="AG802">
        <v>29.99</v>
      </c>
    </row>
    <row r="803" spans="19:33" x14ac:dyDescent="0.25">
      <c r="S803" s="5">
        <v>10541</v>
      </c>
      <c r="T803" s="5">
        <v>38</v>
      </c>
      <c r="U803" s="5">
        <v>263.5</v>
      </c>
      <c r="V803" s="5">
        <v>4</v>
      </c>
      <c r="W803" s="5">
        <v>0.1</v>
      </c>
      <c r="X803" s="7">
        <v>1053.9000000000001</v>
      </c>
      <c r="Z803">
        <v>11043</v>
      </c>
      <c r="AA803" t="s">
        <v>329</v>
      </c>
      <c r="AB803">
        <v>5</v>
      </c>
      <c r="AC803" s="1">
        <v>42116</v>
      </c>
      <c r="AD803" s="1">
        <v>42144</v>
      </c>
      <c r="AE803" s="1">
        <v>42123</v>
      </c>
      <c r="AF803">
        <v>2</v>
      </c>
      <c r="AG803">
        <v>8.8000000000000007</v>
      </c>
    </row>
    <row r="804" spans="19:33" x14ac:dyDescent="0.25">
      <c r="S804" s="4">
        <v>10541</v>
      </c>
      <c r="T804" s="4">
        <v>65</v>
      </c>
      <c r="U804" s="4">
        <v>21.05</v>
      </c>
      <c r="V804" s="4">
        <v>36</v>
      </c>
      <c r="W804" s="4">
        <v>0.1</v>
      </c>
      <c r="X804" s="6">
        <v>757.7</v>
      </c>
      <c r="Z804">
        <v>11044</v>
      </c>
      <c r="AA804" t="s">
        <v>395</v>
      </c>
      <c r="AB804">
        <v>4</v>
      </c>
      <c r="AC804" s="1">
        <v>42117</v>
      </c>
      <c r="AD804" s="1">
        <v>42145</v>
      </c>
      <c r="AE804" s="1">
        <v>42125</v>
      </c>
      <c r="AF804">
        <v>1</v>
      </c>
      <c r="AG804">
        <v>8.7200000000000006</v>
      </c>
    </row>
    <row r="805" spans="19:33" x14ac:dyDescent="0.25">
      <c r="S805" s="5">
        <v>10541</v>
      </c>
      <c r="T805" s="5">
        <v>71</v>
      </c>
      <c r="U805" s="5">
        <v>21.5</v>
      </c>
      <c r="V805" s="5">
        <v>9</v>
      </c>
      <c r="W805" s="5">
        <v>0.1</v>
      </c>
      <c r="X805" s="7">
        <v>193.4</v>
      </c>
      <c r="Z805">
        <v>11045</v>
      </c>
      <c r="AA805" t="s">
        <v>70</v>
      </c>
      <c r="AB805">
        <v>6</v>
      </c>
      <c r="AC805" s="1">
        <v>42117</v>
      </c>
      <c r="AD805" s="1">
        <v>42145</v>
      </c>
      <c r="AE805" s="1">
        <v>42145</v>
      </c>
      <c r="AF805">
        <v>2</v>
      </c>
      <c r="AG805">
        <v>70.58</v>
      </c>
    </row>
    <row r="806" spans="19:33" x14ac:dyDescent="0.25">
      <c r="S806" s="4">
        <v>10542</v>
      </c>
      <c r="T806" s="4">
        <v>11</v>
      </c>
      <c r="U806" s="4">
        <v>21</v>
      </c>
      <c r="V806" s="4">
        <v>15</v>
      </c>
      <c r="W806" s="4">
        <v>0.05</v>
      </c>
      <c r="X806" s="6">
        <v>314.95</v>
      </c>
      <c r="Z806">
        <v>11046</v>
      </c>
      <c r="AA806" t="s">
        <v>373</v>
      </c>
      <c r="AB806">
        <v>8</v>
      </c>
      <c r="AC806" s="1">
        <v>42117</v>
      </c>
      <c r="AD806" s="1">
        <v>42145</v>
      </c>
      <c r="AE806" s="1">
        <v>42118</v>
      </c>
      <c r="AF806">
        <v>2</v>
      </c>
      <c r="AG806">
        <v>71.64</v>
      </c>
    </row>
    <row r="807" spans="19:33" x14ac:dyDescent="0.25">
      <c r="S807" s="5">
        <v>10542</v>
      </c>
      <c r="T807" s="5">
        <v>54</v>
      </c>
      <c r="U807" s="5">
        <v>7.45</v>
      </c>
      <c r="V807" s="5">
        <v>24</v>
      </c>
      <c r="W807" s="5">
        <v>0.05</v>
      </c>
      <c r="X807" s="7">
        <v>178.75</v>
      </c>
      <c r="Z807">
        <v>11047</v>
      </c>
      <c r="AA807" t="s">
        <v>110</v>
      </c>
      <c r="AB807">
        <v>7</v>
      </c>
      <c r="AC807" s="1">
        <v>42118</v>
      </c>
      <c r="AD807" s="1">
        <v>42146</v>
      </c>
      <c r="AE807" s="1">
        <v>42125</v>
      </c>
      <c r="AF807">
        <v>3</v>
      </c>
      <c r="AG807">
        <v>46.62</v>
      </c>
    </row>
    <row r="808" spans="19:33" x14ac:dyDescent="0.25">
      <c r="S808" s="4">
        <v>10543</v>
      </c>
      <c r="T808" s="4">
        <v>12</v>
      </c>
      <c r="U808" s="4">
        <v>38</v>
      </c>
      <c r="V808" s="4">
        <v>30</v>
      </c>
      <c r="W808" s="4">
        <v>0.15</v>
      </c>
      <c r="X808" s="6">
        <v>1139.8499999999999</v>
      </c>
      <c r="Z808">
        <v>11048</v>
      </c>
      <c r="AA808" t="s">
        <v>70</v>
      </c>
      <c r="AB808">
        <v>7</v>
      </c>
      <c r="AC808" s="1">
        <v>42118</v>
      </c>
      <c r="AD808" s="1">
        <v>42146</v>
      </c>
      <c r="AE808" s="1">
        <v>42124</v>
      </c>
      <c r="AF808">
        <v>3</v>
      </c>
      <c r="AG808">
        <v>24.12</v>
      </c>
    </row>
    <row r="809" spans="19:33" x14ac:dyDescent="0.25">
      <c r="S809" s="5">
        <v>10543</v>
      </c>
      <c r="T809" s="5">
        <v>23</v>
      </c>
      <c r="U809" s="5">
        <v>9</v>
      </c>
      <c r="V809" s="5">
        <v>70</v>
      </c>
      <c r="W809" s="5">
        <v>0.15</v>
      </c>
      <c r="X809" s="7">
        <v>629.85</v>
      </c>
      <c r="Z809">
        <v>11049</v>
      </c>
      <c r="AA809" t="s">
        <v>160</v>
      </c>
      <c r="AB809">
        <v>3</v>
      </c>
      <c r="AC809" s="1">
        <v>42118</v>
      </c>
      <c r="AD809" s="1">
        <v>42146</v>
      </c>
      <c r="AE809" s="1">
        <v>42128</v>
      </c>
      <c r="AF809">
        <v>1</v>
      </c>
      <c r="AG809">
        <v>8.34</v>
      </c>
    </row>
    <row r="810" spans="19:33" x14ac:dyDescent="0.25">
      <c r="S810" s="4">
        <v>10544</v>
      </c>
      <c r="T810" s="4">
        <v>28</v>
      </c>
      <c r="U810" s="4">
        <v>45.6</v>
      </c>
      <c r="V810" s="4">
        <v>7</v>
      </c>
      <c r="W810" s="4">
        <v>0</v>
      </c>
      <c r="X810" s="6">
        <v>319.2</v>
      </c>
      <c r="Z810">
        <v>11050</v>
      </c>
      <c r="AA810" t="s">
        <v>131</v>
      </c>
      <c r="AB810">
        <v>8</v>
      </c>
      <c r="AC810" s="1">
        <v>42121</v>
      </c>
      <c r="AD810" s="1">
        <v>42149</v>
      </c>
      <c r="AE810" s="1">
        <v>42129</v>
      </c>
      <c r="AF810">
        <v>2</v>
      </c>
      <c r="AG810">
        <v>59.41</v>
      </c>
    </row>
    <row r="811" spans="19:33" x14ac:dyDescent="0.25">
      <c r="S811" s="5">
        <v>10544</v>
      </c>
      <c r="T811" s="5">
        <v>67</v>
      </c>
      <c r="U811" s="5">
        <v>14</v>
      </c>
      <c r="V811" s="5">
        <v>7</v>
      </c>
      <c r="W811" s="5">
        <v>0</v>
      </c>
      <c r="X811" s="7">
        <v>98</v>
      </c>
      <c r="Z811">
        <v>11051</v>
      </c>
      <c r="AA811" t="s">
        <v>203</v>
      </c>
      <c r="AB811">
        <v>7</v>
      </c>
      <c r="AC811" s="1">
        <v>42121</v>
      </c>
      <c r="AD811" s="1">
        <v>42149</v>
      </c>
      <c r="AE811" s="1">
        <v>42149</v>
      </c>
      <c r="AF811">
        <v>3</v>
      </c>
      <c r="AG811">
        <v>2.79</v>
      </c>
    </row>
    <row r="812" spans="19:33" x14ac:dyDescent="0.25">
      <c r="S812" s="4">
        <v>10545</v>
      </c>
      <c r="T812" s="4">
        <v>11</v>
      </c>
      <c r="U812" s="4">
        <v>21</v>
      </c>
      <c r="V812" s="4">
        <v>10</v>
      </c>
      <c r="W812" s="4">
        <v>0</v>
      </c>
      <c r="X812" s="6">
        <v>210</v>
      </c>
      <c r="Z812">
        <v>11052</v>
      </c>
      <c r="AA812" t="s">
        <v>174</v>
      </c>
      <c r="AB812">
        <v>3</v>
      </c>
      <c r="AC812" s="1">
        <v>42121</v>
      </c>
      <c r="AD812" s="1">
        <v>42149</v>
      </c>
      <c r="AE812" s="1">
        <v>42125</v>
      </c>
      <c r="AF812">
        <v>1</v>
      </c>
      <c r="AG812">
        <v>67.260000000000005</v>
      </c>
    </row>
    <row r="813" spans="19:33" x14ac:dyDescent="0.25">
      <c r="S813" s="5">
        <v>10546</v>
      </c>
      <c r="T813" s="5">
        <v>7</v>
      </c>
      <c r="U813" s="5">
        <v>30</v>
      </c>
      <c r="V813" s="5">
        <v>10</v>
      </c>
      <c r="W813" s="5">
        <v>0</v>
      </c>
      <c r="X813" s="7">
        <v>300</v>
      </c>
      <c r="Z813">
        <v>11053</v>
      </c>
      <c r="AA813" t="s">
        <v>273</v>
      </c>
      <c r="AB813">
        <v>2</v>
      </c>
      <c r="AC813" s="1">
        <v>42121</v>
      </c>
      <c r="AD813" s="1">
        <v>42149</v>
      </c>
      <c r="AE813" s="1">
        <v>42123</v>
      </c>
      <c r="AF813">
        <v>2</v>
      </c>
      <c r="AG813">
        <v>53.05</v>
      </c>
    </row>
    <row r="814" spans="19:33" x14ac:dyDescent="0.25">
      <c r="S814" s="4">
        <v>10546</v>
      </c>
      <c r="T814" s="4">
        <v>35</v>
      </c>
      <c r="U814" s="4">
        <v>18</v>
      </c>
      <c r="V814" s="4">
        <v>30</v>
      </c>
      <c r="W814" s="4">
        <v>0</v>
      </c>
      <c r="X814" s="6">
        <v>540</v>
      </c>
      <c r="Z814">
        <v>11054</v>
      </c>
      <c r="AA814" t="s">
        <v>79</v>
      </c>
      <c r="AB814">
        <v>8</v>
      </c>
      <c r="AC814" s="1">
        <v>42122</v>
      </c>
      <c r="AD814" s="1">
        <v>42150</v>
      </c>
      <c r="AE814" s="1">
        <v>42150</v>
      </c>
      <c r="AF814">
        <v>1</v>
      </c>
      <c r="AG814">
        <v>0.33</v>
      </c>
    </row>
    <row r="815" spans="19:33" x14ac:dyDescent="0.25">
      <c r="S815" s="5">
        <v>10546</v>
      </c>
      <c r="T815" s="5">
        <v>62</v>
      </c>
      <c r="U815" s="5">
        <v>49.3</v>
      </c>
      <c r="V815" s="5">
        <v>40</v>
      </c>
      <c r="W815" s="5">
        <v>0</v>
      </c>
      <c r="X815" s="7">
        <v>1972</v>
      </c>
      <c r="Z815">
        <v>11055</v>
      </c>
      <c r="AA815" t="s">
        <v>178</v>
      </c>
      <c r="AB815">
        <v>7</v>
      </c>
      <c r="AC815" s="1">
        <v>42122</v>
      </c>
      <c r="AD815" s="1">
        <v>42150</v>
      </c>
      <c r="AE815" s="1">
        <v>42129</v>
      </c>
      <c r="AF815">
        <v>2</v>
      </c>
      <c r="AG815">
        <v>120.92</v>
      </c>
    </row>
    <row r="816" spans="19:33" x14ac:dyDescent="0.25">
      <c r="S816" s="4">
        <v>10547</v>
      </c>
      <c r="T816" s="4">
        <v>32</v>
      </c>
      <c r="U816" s="4">
        <v>32</v>
      </c>
      <c r="V816" s="4">
        <v>24</v>
      </c>
      <c r="W816" s="4">
        <v>0.15</v>
      </c>
      <c r="X816" s="6">
        <v>767.85</v>
      </c>
      <c r="Z816">
        <v>11056</v>
      </c>
      <c r="AA816" t="s">
        <v>110</v>
      </c>
      <c r="AB816">
        <v>8</v>
      </c>
      <c r="AC816" s="1">
        <v>42122</v>
      </c>
      <c r="AD816" s="1">
        <v>42136</v>
      </c>
      <c r="AE816" s="1">
        <v>42125</v>
      </c>
      <c r="AF816">
        <v>2</v>
      </c>
      <c r="AG816">
        <v>278.95999999999998</v>
      </c>
    </row>
    <row r="817" spans="19:33" x14ac:dyDescent="0.25">
      <c r="S817" s="5">
        <v>10547</v>
      </c>
      <c r="T817" s="5">
        <v>36</v>
      </c>
      <c r="U817" s="5">
        <v>19</v>
      </c>
      <c r="V817" s="5">
        <v>60</v>
      </c>
      <c r="W817" s="5">
        <v>0</v>
      </c>
      <c r="X817" s="7">
        <v>1140</v>
      </c>
      <c r="Z817">
        <v>11057</v>
      </c>
      <c r="AA817" t="s">
        <v>252</v>
      </c>
      <c r="AB817">
        <v>3</v>
      </c>
      <c r="AC817" s="1">
        <v>42123</v>
      </c>
      <c r="AD817" s="1">
        <v>42151</v>
      </c>
      <c r="AE817" s="1">
        <v>42125</v>
      </c>
      <c r="AF817">
        <v>3</v>
      </c>
      <c r="AG817">
        <v>4.13</v>
      </c>
    </row>
    <row r="818" spans="19:33" x14ac:dyDescent="0.25">
      <c r="S818" s="4">
        <v>10548</v>
      </c>
      <c r="T818" s="4">
        <v>34</v>
      </c>
      <c r="U818" s="4">
        <v>14</v>
      </c>
      <c r="V818" s="4">
        <v>10</v>
      </c>
      <c r="W818" s="4">
        <v>0.25</v>
      </c>
      <c r="X818" s="6">
        <v>139.75</v>
      </c>
      <c r="Z818">
        <v>11058</v>
      </c>
      <c r="AA818" t="s">
        <v>51</v>
      </c>
      <c r="AB818">
        <v>9</v>
      </c>
      <c r="AC818" s="1">
        <v>42123</v>
      </c>
      <c r="AD818" s="1">
        <v>42151</v>
      </c>
      <c r="AE818" s="1">
        <v>42151</v>
      </c>
      <c r="AF818">
        <v>3</v>
      </c>
      <c r="AG818">
        <v>31.14</v>
      </c>
    </row>
    <row r="819" spans="19:33" x14ac:dyDescent="0.25">
      <c r="S819" s="5">
        <v>10548</v>
      </c>
      <c r="T819" s="5">
        <v>41</v>
      </c>
      <c r="U819" s="5">
        <v>9.65</v>
      </c>
      <c r="V819" s="5">
        <v>14</v>
      </c>
      <c r="W819" s="5">
        <v>0</v>
      </c>
      <c r="X819" s="7">
        <v>135.1</v>
      </c>
      <c r="Z819">
        <v>11059</v>
      </c>
      <c r="AA819" t="s">
        <v>302</v>
      </c>
      <c r="AB819">
        <v>2</v>
      </c>
      <c r="AC819" s="1">
        <v>42123</v>
      </c>
      <c r="AD819" s="1">
        <v>42165</v>
      </c>
      <c r="AE819" s="1">
        <v>42165</v>
      </c>
      <c r="AF819">
        <v>2</v>
      </c>
      <c r="AG819">
        <v>85.8</v>
      </c>
    </row>
    <row r="820" spans="19:33" x14ac:dyDescent="0.25">
      <c r="S820" s="4">
        <v>10549</v>
      </c>
      <c r="T820" s="4">
        <v>31</v>
      </c>
      <c r="U820" s="4">
        <v>12.5</v>
      </c>
      <c r="V820" s="4">
        <v>55</v>
      </c>
      <c r="W820" s="4">
        <v>0.15</v>
      </c>
      <c r="X820" s="6">
        <v>687.35</v>
      </c>
      <c r="Z820">
        <v>11060</v>
      </c>
      <c r="AA820" t="s">
        <v>142</v>
      </c>
      <c r="AB820">
        <v>2</v>
      </c>
      <c r="AC820" s="1">
        <v>42124</v>
      </c>
      <c r="AD820" s="1">
        <v>42152</v>
      </c>
      <c r="AE820" s="1">
        <v>42128</v>
      </c>
      <c r="AF820">
        <v>2</v>
      </c>
      <c r="AG820">
        <v>10.98</v>
      </c>
    </row>
    <row r="821" spans="19:33" x14ac:dyDescent="0.25">
      <c r="S821" s="5">
        <v>10549</v>
      </c>
      <c r="T821" s="5">
        <v>45</v>
      </c>
      <c r="U821" s="5">
        <v>9.5</v>
      </c>
      <c r="V821" s="5">
        <v>100</v>
      </c>
      <c r="W821" s="5">
        <v>0.15</v>
      </c>
      <c r="X821" s="7">
        <v>949.85</v>
      </c>
      <c r="Z821">
        <v>11061</v>
      </c>
      <c r="AA821" t="s">
        <v>164</v>
      </c>
      <c r="AB821">
        <v>4</v>
      </c>
      <c r="AC821" s="1">
        <v>42124</v>
      </c>
      <c r="AD821" s="1">
        <v>42166</v>
      </c>
      <c r="AE821" s="1">
        <v>42166</v>
      </c>
      <c r="AF821">
        <v>3</v>
      </c>
      <c r="AG821">
        <v>14.01</v>
      </c>
    </row>
    <row r="822" spans="19:33" x14ac:dyDescent="0.25">
      <c r="S822" s="4">
        <v>10549</v>
      </c>
      <c r="T822" s="4">
        <v>51</v>
      </c>
      <c r="U822" s="4">
        <v>53</v>
      </c>
      <c r="V822" s="4">
        <v>48</v>
      </c>
      <c r="W822" s="4">
        <v>0.15</v>
      </c>
      <c r="X822" s="6">
        <v>2543.85</v>
      </c>
      <c r="Z822">
        <v>11062</v>
      </c>
      <c r="AA822" t="s">
        <v>298</v>
      </c>
      <c r="AB822">
        <v>4</v>
      </c>
      <c r="AC822" s="1">
        <v>42124</v>
      </c>
      <c r="AD822" s="1">
        <v>42152</v>
      </c>
      <c r="AE822" s="1">
        <v>42152</v>
      </c>
      <c r="AF822">
        <v>2</v>
      </c>
      <c r="AG822">
        <v>29.93</v>
      </c>
    </row>
    <row r="823" spans="19:33" x14ac:dyDescent="0.25">
      <c r="S823" s="5">
        <v>10550</v>
      </c>
      <c r="T823" s="5">
        <v>17</v>
      </c>
      <c r="U823" s="5">
        <v>39</v>
      </c>
      <c r="V823" s="5">
        <v>8</v>
      </c>
      <c r="W823" s="5">
        <v>0.1</v>
      </c>
      <c r="X823" s="7">
        <v>311.89999999999998</v>
      </c>
      <c r="Z823">
        <v>11063</v>
      </c>
      <c r="AA823" t="s">
        <v>186</v>
      </c>
      <c r="AB823">
        <v>3</v>
      </c>
      <c r="AC823" s="1">
        <v>42124</v>
      </c>
      <c r="AD823" s="1">
        <v>42152</v>
      </c>
      <c r="AE823" s="1">
        <v>42130</v>
      </c>
      <c r="AF823">
        <v>2</v>
      </c>
      <c r="AG823">
        <v>81.73</v>
      </c>
    </row>
    <row r="824" spans="19:33" x14ac:dyDescent="0.25">
      <c r="S824" s="4">
        <v>10550</v>
      </c>
      <c r="T824" s="4">
        <v>19</v>
      </c>
      <c r="U824" s="4">
        <v>9.1999999999999993</v>
      </c>
      <c r="V824" s="4">
        <v>10</v>
      </c>
      <c r="W824" s="4">
        <v>0</v>
      </c>
      <c r="X824" s="6">
        <v>92</v>
      </c>
      <c r="Z824">
        <v>11064</v>
      </c>
      <c r="AA824" t="s">
        <v>317</v>
      </c>
      <c r="AB824">
        <v>1</v>
      </c>
      <c r="AC824" s="1">
        <v>42125</v>
      </c>
      <c r="AD824" s="1">
        <v>42153</v>
      </c>
      <c r="AE824" s="1">
        <v>42128</v>
      </c>
      <c r="AF824">
        <v>1</v>
      </c>
      <c r="AG824">
        <v>30.09</v>
      </c>
    </row>
    <row r="825" spans="19:33" x14ac:dyDescent="0.25">
      <c r="S825" s="5">
        <v>10550</v>
      </c>
      <c r="T825" s="5">
        <v>21</v>
      </c>
      <c r="U825" s="5">
        <v>10</v>
      </c>
      <c r="V825" s="5">
        <v>6</v>
      </c>
      <c r="W825" s="5">
        <v>0.1</v>
      </c>
      <c r="X825" s="7">
        <v>59.9</v>
      </c>
      <c r="Z825">
        <v>11065</v>
      </c>
      <c r="AA825" t="s">
        <v>223</v>
      </c>
      <c r="AB825">
        <v>8</v>
      </c>
      <c r="AC825" s="1">
        <v>42125</v>
      </c>
      <c r="AD825" s="1">
        <v>42153</v>
      </c>
      <c r="AE825" s="1">
        <v>42153</v>
      </c>
      <c r="AF825">
        <v>1</v>
      </c>
      <c r="AG825">
        <v>12.91</v>
      </c>
    </row>
    <row r="826" spans="19:33" x14ac:dyDescent="0.25">
      <c r="S826" s="4">
        <v>10550</v>
      </c>
      <c r="T826" s="4">
        <v>61</v>
      </c>
      <c r="U826" s="4">
        <v>28.5</v>
      </c>
      <c r="V826" s="4">
        <v>10</v>
      </c>
      <c r="W826" s="4">
        <v>0.1</v>
      </c>
      <c r="X826" s="6">
        <v>284.89999999999998</v>
      </c>
      <c r="Z826">
        <v>11066</v>
      </c>
      <c r="AA826" t="s">
        <v>386</v>
      </c>
      <c r="AB826">
        <v>7</v>
      </c>
      <c r="AC826" s="1">
        <v>42125</v>
      </c>
      <c r="AD826" s="1">
        <v>42153</v>
      </c>
      <c r="AE826" s="1">
        <v>42128</v>
      </c>
      <c r="AF826">
        <v>2</v>
      </c>
      <c r="AG826">
        <v>44.72</v>
      </c>
    </row>
    <row r="827" spans="19:33" x14ac:dyDescent="0.25">
      <c r="S827" s="5">
        <v>10551</v>
      </c>
      <c r="T827" s="5">
        <v>16</v>
      </c>
      <c r="U827" s="5">
        <v>17.45</v>
      </c>
      <c r="V827" s="5">
        <v>40</v>
      </c>
      <c r="W827" s="5">
        <v>0.15</v>
      </c>
      <c r="X827" s="7">
        <v>697.85</v>
      </c>
      <c r="Z827">
        <v>11067</v>
      </c>
      <c r="AA827" t="s">
        <v>102</v>
      </c>
      <c r="AB827">
        <v>1</v>
      </c>
      <c r="AC827" s="1">
        <v>42128</v>
      </c>
      <c r="AD827" s="1">
        <v>42142</v>
      </c>
      <c r="AE827" s="1">
        <v>42130</v>
      </c>
      <c r="AF827">
        <v>2</v>
      </c>
      <c r="AG827">
        <v>7.98</v>
      </c>
    </row>
    <row r="828" spans="19:33" x14ac:dyDescent="0.25">
      <c r="S828" s="4">
        <v>10551</v>
      </c>
      <c r="T828" s="4">
        <v>35</v>
      </c>
      <c r="U828" s="4">
        <v>18</v>
      </c>
      <c r="V828" s="4">
        <v>20</v>
      </c>
      <c r="W828" s="4">
        <v>0.15</v>
      </c>
      <c r="X828" s="6">
        <v>359.85</v>
      </c>
      <c r="Z828">
        <v>11068</v>
      </c>
      <c r="AA828" t="s">
        <v>283</v>
      </c>
      <c r="AB828">
        <v>8</v>
      </c>
      <c r="AC828" s="1">
        <v>42128</v>
      </c>
      <c r="AD828" s="1">
        <v>42156</v>
      </c>
      <c r="AE828" s="1">
        <v>42156</v>
      </c>
      <c r="AF828">
        <v>2</v>
      </c>
      <c r="AG828">
        <v>81.75</v>
      </c>
    </row>
    <row r="829" spans="19:33" x14ac:dyDescent="0.25">
      <c r="S829" s="5">
        <v>10551</v>
      </c>
      <c r="T829" s="5">
        <v>44</v>
      </c>
      <c r="U829" s="5">
        <v>19.45</v>
      </c>
      <c r="V829" s="5">
        <v>40</v>
      </c>
      <c r="W829" s="5">
        <v>0</v>
      </c>
      <c r="X829" s="7">
        <v>778</v>
      </c>
      <c r="Z829">
        <v>11069</v>
      </c>
      <c r="AA829" t="s">
        <v>351</v>
      </c>
      <c r="AB829">
        <v>1</v>
      </c>
      <c r="AC829" s="1">
        <v>42128</v>
      </c>
      <c r="AD829" s="1">
        <v>42156</v>
      </c>
      <c r="AE829" s="1">
        <v>42130</v>
      </c>
      <c r="AF829">
        <v>2</v>
      </c>
      <c r="AG829">
        <v>15.67</v>
      </c>
    </row>
    <row r="830" spans="19:33" x14ac:dyDescent="0.25">
      <c r="S830" s="4">
        <v>10552</v>
      </c>
      <c r="T830" s="4">
        <v>69</v>
      </c>
      <c r="U830" s="4">
        <v>36</v>
      </c>
      <c r="V830" s="4">
        <v>18</v>
      </c>
      <c r="W830" s="4">
        <v>0</v>
      </c>
      <c r="X830" s="6">
        <v>648</v>
      </c>
      <c r="Z830">
        <v>11070</v>
      </c>
      <c r="AA830" t="s">
        <v>215</v>
      </c>
      <c r="AB830">
        <v>2</v>
      </c>
      <c r="AC830" s="1">
        <v>42129</v>
      </c>
      <c r="AD830" s="1">
        <v>42157</v>
      </c>
      <c r="AE830" s="1">
        <v>42157</v>
      </c>
      <c r="AF830">
        <v>1</v>
      </c>
      <c r="AG830">
        <v>136</v>
      </c>
    </row>
    <row r="831" spans="19:33" x14ac:dyDescent="0.25">
      <c r="S831" s="5">
        <v>10552</v>
      </c>
      <c r="T831" s="5">
        <v>75</v>
      </c>
      <c r="U831" s="5">
        <v>7.75</v>
      </c>
      <c r="V831" s="5">
        <v>30</v>
      </c>
      <c r="W831" s="5">
        <v>0</v>
      </c>
      <c r="X831" s="7">
        <v>232.5</v>
      </c>
      <c r="Z831">
        <v>11071</v>
      </c>
      <c r="AA831" t="s">
        <v>223</v>
      </c>
      <c r="AB831">
        <v>1</v>
      </c>
      <c r="AC831" s="1">
        <v>42129</v>
      </c>
      <c r="AD831" s="1">
        <v>42157</v>
      </c>
      <c r="AE831" s="1">
        <v>42157</v>
      </c>
      <c r="AF831">
        <v>1</v>
      </c>
      <c r="AG831">
        <v>0.93</v>
      </c>
    </row>
    <row r="832" spans="19:33" x14ac:dyDescent="0.25">
      <c r="S832" s="4">
        <v>10553</v>
      </c>
      <c r="T832" s="4">
        <v>11</v>
      </c>
      <c r="U832" s="4">
        <v>21</v>
      </c>
      <c r="V832" s="4">
        <v>15</v>
      </c>
      <c r="W832" s="4">
        <v>0</v>
      </c>
      <c r="X832" s="6">
        <v>315</v>
      </c>
      <c r="Z832">
        <v>11072</v>
      </c>
      <c r="AA832" t="s">
        <v>113</v>
      </c>
      <c r="AB832">
        <v>4</v>
      </c>
      <c r="AC832" s="1">
        <v>42129</v>
      </c>
      <c r="AD832" s="1">
        <v>42157</v>
      </c>
      <c r="AE832" s="1">
        <v>42157</v>
      </c>
      <c r="AF832">
        <v>2</v>
      </c>
      <c r="AG832">
        <v>258.64</v>
      </c>
    </row>
    <row r="833" spans="19:33" x14ac:dyDescent="0.25">
      <c r="S833" s="5">
        <v>10553</v>
      </c>
      <c r="T833" s="5">
        <v>16</v>
      </c>
      <c r="U833" s="5">
        <v>17.45</v>
      </c>
      <c r="V833" s="5">
        <v>14</v>
      </c>
      <c r="W833" s="5">
        <v>0</v>
      </c>
      <c r="X833" s="7">
        <v>244.29999999999998</v>
      </c>
      <c r="Z833">
        <v>11073</v>
      </c>
      <c r="AA833" t="s">
        <v>270</v>
      </c>
      <c r="AB833">
        <v>2</v>
      </c>
      <c r="AC833" s="1">
        <v>42129</v>
      </c>
      <c r="AD833" s="1">
        <v>42157</v>
      </c>
      <c r="AE833" s="1">
        <v>42157</v>
      </c>
      <c r="AF833">
        <v>2</v>
      </c>
      <c r="AG833">
        <v>24.95</v>
      </c>
    </row>
    <row r="834" spans="19:33" x14ac:dyDescent="0.25">
      <c r="S834" s="4">
        <v>10553</v>
      </c>
      <c r="T834" s="4">
        <v>22</v>
      </c>
      <c r="U834" s="4">
        <v>21</v>
      </c>
      <c r="V834" s="4">
        <v>24</v>
      </c>
      <c r="W834" s="4">
        <v>0</v>
      </c>
      <c r="X834" s="6">
        <v>504</v>
      </c>
      <c r="Z834">
        <v>11074</v>
      </c>
      <c r="AA834" t="s">
        <v>324</v>
      </c>
      <c r="AB834">
        <v>7</v>
      </c>
      <c r="AC834" s="1">
        <v>42130</v>
      </c>
      <c r="AD834" s="1">
        <v>42158</v>
      </c>
      <c r="AE834" s="1">
        <v>42158</v>
      </c>
      <c r="AF834">
        <v>2</v>
      </c>
      <c r="AG834">
        <v>18.440000000000001</v>
      </c>
    </row>
    <row r="835" spans="19:33" x14ac:dyDescent="0.25">
      <c r="S835" s="5">
        <v>10553</v>
      </c>
      <c r="T835" s="5">
        <v>31</v>
      </c>
      <c r="U835" s="5">
        <v>12.5</v>
      </c>
      <c r="V835" s="5">
        <v>30</v>
      </c>
      <c r="W835" s="5">
        <v>0</v>
      </c>
      <c r="X835" s="7">
        <v>375</v>
      </c>
      <c r="Z835">
        <v>11075</v>
      </c>
      <c r="AA835" t="s">
        <v>305</v>
      </c>
      <c r="AB835">
        <v>8</v>
      </c>
      <c r="AC835" s="1">
        <v>42130</v>
      </c>
      <c r="AD835" s="1">
        <v>42158</v>
      </c>
      <c r="AE835" s="1">
        <v>42158</v>
      </c>
      <c r="AF835">
        <v>2</v>
      </c>
      <c r="AG835">
        <v>6.19</v>
      </c>
    </row>
    <row r="836" spans="19:33" x14ac:dyDescent="0.25">
      <c r="S836" s="4">
        <v>10553</v>
      </c>
      <c r="T836" s="4">
        <v>35</v>
      </c>
      <c r="U836" s="4">
        <v>18</v>
      </c>
      <c r="V836" s="4">
        <v>6</v>
      </c>
      <c r="W836" s="4">
        <v>0</v>
      </c>
      <c r="X836" s="6">
        <v>108</v>
      </c>
      <c r="Z836">
        <v>11076</v>
      </c>
      <c r="AA836" t="s">
        <v>66</v>
      </c>
      <c r="AB836">
        <v>4</v>
      </c>
      <c r="AC836" s="1">
        <v>42130</v>
      </c>
      <c r="AD836" s="1">
        <v>42158</v>
      </c>
      <c r="AE836" s="1">
        <v>42158</v>
      </c>
      <c r="AF836">
        <v>2</v>
      </c>
      <c r="AG836">
        <v>38.28</v>
      </c>
    </row>
    <row r="837" spans="19:33" x14ac:dyDescent="0.25">
      <c r="S837" s="5">
        <v>10554</v>
      </c>
      <c r="T837" s="5">
        <v>16</v>
      </c>
      <c r="U837" s="5">
        <v>17.45</v>
      </c>
      <c r="V837" s="5">
        <v>30</v>
      </c>
      <c r="W837" s="5">
        <v>0.05</v>
      </c>
      <c r="X837" s="7">
        <v>523.45000000000005</v>
      </c>
      <c r="Z837">
        <v>11077</v>
      </c>
      <c r="AA837" t="s">
        <v>293</v>
      </c>
      <c r="AB837">
        <v>1</v>
      </c>
      <c r="AC837" s="1">
        <v>42130</v>
      </c>
      <c r="AD837" s="1">
        <v>42158</v>
      </c>
      <c r="AE837" s="1">
        <v>42158</v>
      </c>
      <c r="AF837">
        <v>2</v>
      </c>
      <c r="AG837">
        <v>8.5299999999999994</v>
      </c>
    </row>
    <row r="838" spans="19:33" x14ac:dyDescent="0.25">
      <c r="S838" s="4">
        <v>10554</v>
      </c>
      <c r="T838" s="4">
        <v>23</v>
      </c>
      <c r="U838" s="4">
        <v>9</v>
      </c>
      <c r="V838" s="4">
        <v>20</v>
      </c>
      <c r="W838" s="4">
        <v>0.05</v>
      </c>
      <c r="X838" s="6">
        <v>179.95</v>
      </c>
    </row>
    <row r="839" spans="19:33" x14ac:dyDescent="0.25">
      <c r="S839" s="5">
        <v>10554</v>
      </c>
      <c r="T839" s="5">
        <v>62</v>
      </c>
      <c r="U839" s="5">
        <v>49.3</v>
      </c>
      <c r="V839" s="5">
        <v>20</v>
      </c>
      <c r="W839" s="5">
        <v>0.05</v>
      </c>
      <c r="X839" s="7">
        <v>985.95</v>
      </c>
    </row>
    <row r="840" spans="19:33" x14ac:dyDescent="0.25">
      <c r="S840" s="4">
        <v>10554</v>
      </c>
      <c r="T840" s="4">
        <v>77</v>
      </c>
      <c r="U840" s="4">
        <v>13</v>
      </c>
      <c r="V840" s="4">
        <v>10</v>
      </c>
      <c r="W840" s="4">
        <v>0.05</v>
      </c>
      <c r="X840" s="6">
        <v>129.94999999999999</v>
      </c>
    </row>
    <row r="841" spans="19:33" x14ac:dyDescent="0.25">
      <c r="S841" s="5">
        <v>10555</v>
      </c>
      <c r="T841" s="5">
        <v>14</v>
      </c>
      <c r="U841" s="5">
        <v>23.25</v>
      </c>
      <c r="V841" s="5">
        <v>30</v>
      </c>
      <c r="W841" s="5">
        <v>0.2</v>
      </c>
      <c r="X841" s="7">
        <v>697.3</v>
      </c>
    </row>
    <row r="842" spans="19:33" x14ac:dyDescent="0.25">
      <c r="S842" s="4">
        <v>10555</v>
      </c>
      <c r="T842" s="4">
        <v>19</v>
      </c>
      <c r="U842" s="4">
        <v>9.1999999999999993</v>
      </c>
      <c r="V842" s="4">
        <v>35</v>
      </c>
      <c r="W842" s="4">
        <v>0.2</v>
      </c>
      <c r="X842" s="6">
        <v>321.8</v>
      </c>
    </row>
    <row r="843" spans="19:33" x14ac:dyDescent="0.25">
      <c r="S843" s="5">
        <v>10555</v>
      </c>
      <c r="T843" s="5">
        <v>24</v>
      </c>
      <c r="U843" s="5">
        <v>4.5</v>
      </c>
      <c r="V843" s="5">
        <v>18</v>
      </c>
      <c r="W843" s="5">
        <v>0.2</v>
      </c>
      <c r="X843" s="7">
        <v>80.8</v>
      </c>
    </row>
    <row r="844" spans="19:33" x14ac:dyDescent="0.25">
      <c r="S844" s="4">
        <v>10555</v>
      </c>
      <c r="T844" s="4">
        <v>51</v>
      </c>
      <c r="U844" s="4">
        <v>53</v>
      </c>
      <c r="V844" s="4">
        <v>20</v>
      </c>
      <c r="W844" s="4">
        <v>0.2</v>
      </c>
      <c r="X844" s="6">
        <v>1059.8</v>
      </c>
    </row>
    <row r="845" spans="19:33" x14ac:dyDescent="0.25">
      <c r="S845" s="5">
        <v>10555</v>
      </c>
      <c r="T845" s="5">
        <v>56</v>
      </c>
      <c r="U845" s="5">
        <v>38</v>
      </c>
      <c r="V845" s="5">
        <v>40</v>
      </c>
      <c r="W845" s="5">
        <v>0.2</v>
      </c>
      <c r="X845" s="7">
        <v>1519.8</v>
      </c>
    </row>
    <row r="846" spans="19:33" x14ac:dyDescent="0.25">
      <c r="S846" s="4">
        <v>10556</v>
      </c>
      <c r="T846" s="4">
        <v>72</v>
      </c>
      <c r="U846" s="4">
        <v>34.799999999999997</v>
      </c>
      <c r="V846" s="4">
        <v>24</v>
      </c>
      <c r="W846" s="4">
        <v>0</v>
      </c>
      <c r="X846" s="6">
        <v>835.19999999999993</v>
      </c>
    </row>
    <row r="847" spans="19:33" x14ac:dyDescent="0.25">
      <c r="S847" s="5">
        <v>10557</v>
      </c>
      <c r="T847" s="5">
        <v>64</v>
      </c>
      <c r="U847" s="5">
        <v>33.25</v>
      </c>
      <c r="V847" s="5">
        <v>30</v>
      </c>
      <c r="W847" s="5">
        <v>0</v>
      </c>
      <c r="X847" s="7">
        <v>997.5</v>
      </c>
    </row>
    <row r="848" spans="19:33" x14ac:dyDescent="0.25">
      <c r="S848" s="4">
        <v>10557</v>
      </c>
      <c r="T848" s="4">
        <v>75</v>
      </c>
      <c r="U848" s="4">
        <v>7.75</v>
      </c>
      <c r="V848" s="4">
        <v>20</v>
      </c>
      <c r="W848" s="4">
        <v>0</v>
      </c>
      <c r="X848" s="6">
        <v>155</v>
      </c>
    </row>
    <row r="849" spans="19:24" x14ac:dyDescent="0.25">
      <c r="S849" s="5">
        <v>10558</v>
      </c>
      <c r="T849" s="5">
        <v>47</v>
      </c>
      <c r="U849" s="5">
        <v>9.5</v>
      </c>
      <c r="V849" s="5">
        <v>25</v>
      </c>
      <c r="W849" s="5">
        <v>0</v>
      </c>
      <c r="X849" s="7">
        <v>237.5</v>
      </c>
    </row>
    <row r="850" spans="19:24" x14ac:dyDescent="0.25">
      <c r="S850" s="4">
        <v>10558</v>
      </c>
      <c r="T850" s="4">
        <v>51</v>
      </c>
      <c r="U850" s="4">
        <v>53</v>
      </c>
      <c r="V850" s="4">
        <v>20</v>
      </c>
      <c r="W850" s="4">
        <v>0</v>
      </c>
      <c r="X850" s="6">
        <v>1060</v>
      </c>
    </row>
    <row r="851" spans="19:24" x14ac:dyDescent="0.25">
      <c r="S851" s="5">
        <v>10558</v>
      </c>
      <c r="T851" s="5">
        <v>52</v>
      </c>
      <c r="U851" s="5">
        <v>7</v>
      </c>
      <c r="V851" s="5">
        <v>30</v>
      </c>
      <c r="W851" s="5">
        <v>0</v>
      </c>
      <c r="X851" s="7">
        <v>210</v>
      </c>
    </row>
    <row r="852" spans="19:24" x14ac:dyDescent="0.25">
      <c r="S852" s="4">
        <v>10558</v>
      </c>
      <c r="T852" s="4">
        <v>53</v>
      </c>
      <c r="U852" s="4">
        <v>32.799999999999997</v>
      </c>
      <c r="V852" s="4">
        <v>18</v>
      </c>
      <c r="W852" s="4">
        <v>0</v>
      </c>
      <c r="X852" s="6">
        <v>590.4</v>
      </c>
    </row>
    <row r="853" spans="19:24" x14ac:dyDescent="0.25">
      <c r="S853" s="5">
        <v>10558</v>
      </c>
      <c r="T853" s="5">
        <v>73</v>
      </c>
      <c r="U853" s="5">
        <v>15</v>
      </c>
      <c r="V853" s="5">
        <v>3</v>
      </c>
      <c r="W853" s="5">
        <v>0</v>
      </c>
      <c r="X853" s="7">
        <v>45</v>
      </c>
    </row>
    <row r="854" spans="19:24" x14ac:dyDescent="0.25">
      <c r="S854" s="4">
        <v>10559</v>
      </c>
      <c r="T854" s="4">
        <v>41</v>
      </c>
      <c r="U854" s="4">
        <v>9.65</v>
      </c>
      <c r="V854" s="4">
        <v>12</v>
      </c>
      <c r="W854" s="4">
        <v>0.05</v>
      </c>
      <c r="X854" s="6">
        <v>115.75000000000001</v>
      </c>
    </row>
    <row r="855" spans="19:24" x14ac:dyDescent="0.25">
      <c r="S855" s="5">
        <v>10559</v>
      </c>
      <c r="T855" s="5">
        <v>55</v>
      </c>
      <c r="U855" s="5">
        <v>24</v>
      </c>
      <c r="V855" s="5">
        <v>18</v>
      </c>
      <c r="W855" s="5">
        <v>0.05</v>
      </c>
      <c r="X855" s="7">
        <v>431.95</v>
      </c>
    </row>
    <row r="856" spans="19:24" x14ac:dyDescent="0.25">
      <c r="S856" s="4">
        <v>10560</v>
      </c>
      <c r="T856" s="4">
        <v>30</v>
      </c>
      <c r="U856" s="4">
        <v>25.89</v>
      </c>
      <c r="V856" s="4">
        <v>20</v>
      </c>
      <c r="W856" s="4">
        <v>0</v>
      </c>
      <c r="X856" s="6">
        <v>517.79999999999995</v>
      </c>
    </row>
    <row r="857" spans="19:24" x14ac:dyDescent="0.25">
      <c r="S857" s="5">
        <v>10560</v>
      </c>
      <c r="T857" s="5">
        <v>62</v>
      </c>
      <c r="U857" s="5">
        <v>49.3</v>
      </c>
      <c r="V857" s="5">
        <v>15</v>
      </c>
      <c r="W857" s="5">
        <v>0.25</v>
      </c>
      <c r="X857" s="7">
        <v>739.25</v>
      </c>
    </row>
    <row r="858" spans="19:24" x14ac:dyDescent="0.25">
      <c r="S858" s="4">
        <v>10561</v>
      </c>
      <c r="T858" s="4">
        <v>44</v>
      </c>
      <c r="U858" s="4">
        <v>19.45</v>
      </c>
      <c r="V858" s="4">
        <v>10</v>
      </c>
      <c r="W858" s="4">
        <v>0</v>
      </c>
      <c r="X858" s="6">
        <v>194.5</v>
      </c>
    </row>
    <row r="859" spans="19:24" x14ac:dyDescent="0.25">
      <c r="S859" s="5">
        <v>10561</v>
      </c>
      <c r="T859" s="5">
        <v>51</v>
      </c>
      <c r="U859" s="5">
        <v>53</v>
      </c>
      <c r="V859" s="5">
        <v>50</v>
      </c>
      <c r="W859" s="5">
        <v>0</v>
      </c>
      <c r="X859" s="7">
        <v>2650</v>
      </c>
    </row>
    <row r="860" spans="19:24" x14ac:dyDescent="0.25">
      <c r="S860" s="4">
        <v>10562</v>
      </c>
      <c r="T860" s="4">
        <v>33</v>
      </c>
      <c r="U860" s="4">
        <v>2.5</v>
      </c>
      <c r="V860" s="4">
        <v>20</v>
      </c>
      <c r="W860" s="4">
        <v>0.1</v>
      </c>
      <c r="X860" s="6">
        <v>49.9</v>
      </c>
    </row>
    <row r="861" spans="19:24" x14ac:dyDescent="0.25">
      <c r="S861" s="5">
        <v>10562</v>
      </c>
      <c r="T861" s="5">
        <v>62</v>
      </c>
      <c r="U861" s="5">
        <v>49.3</v>
      </c>
      <c r="V861" s="5">
        <v>10</v>
      </c>
      <c r="W861" s="5">
        <v>0.1</v>
      </c>
      <c r="X861" s="7">
        <v>492.9</v>
      </c>
    </row>
    <row r="862" spans="19:24" x14ac:dyDescent="0.25">
      <c r="S862" s="4">
        <v>10563</v>
      </c>
      <c r="T862" s="4">
        <v>36</v>
      </c>
      <c r="U862" s="4">
        <v>19</v>
      </c>
      <c r="V862" s="4">
        <v>25</v>
      </c>
      <c r="W862" s="4">
        <v>0</v>
      </c>
      <c r="X862" s="6">
        <v>475</v>
      </c>
    </row>
    <row r="863" spans="19:24" x14ac:dyDescent="0.25">
      <c r="S863" s="5">
        <v>10563</v>
      </c>
      <c r="T863" s="5">
        <v>52</v>
      </c>
      <c r="U863" s="5">
        <v>7</v>
      </c>
      <c r="V863" s="5">
        <v>70</v>
      </c>
      <c r="W863" s="5">
        <v>0</v>
      </c>
      <c r="X863" s="7">
        <v>490</v>
      </c>
    </row>
    <row r="864" spans="19:24" x14ac:dyDescent="0.25">
      <c r="S864" s="4">
        <v>10564</v>
      </c>
      <c r="T864" s="4">
        <v>17</v>
      </c>
      <c r="U864" s="4">
        <v>39</v>
      </c>
      <c r="V864" s="4">
        <v>16</v>
      </c>
      <c r="W864" s="4">
        <v>0.05</v>
      </c>
      <c r="X864" s="6">
        <v>623.95000000000005</v>
      </c>
    </row>
    <row r="865" spans="19:24" x14ac:dyDescent="0.25">
      <c r="S865" s="5">
        <v>10564</v>
      </c>
      <c r="T865" s="5">
        <v>31</v>
      </c>
      <c r="U865" s="5">
        <v>12.5</v>
      </c>
      <c r="V865" s="5">
        <v>6</v>
      </c>
      <c r="W865" s="5">
        <v>0.05</v>
      </c>
      <c r="X865" s="7">
        <v>74.95</v>
      </c>
    </row>
    <row r="866" spans="19:24" x14ac:dyDescent="0.25">
      <c r="S866" s="4">
        <v>10564</v>
      </c>
      <c r="T866" s="4">
        <v>55</v>
      </c>
      <c r="U866" s="4">
        <v>24</v>
      </c>
      <c r="V866" s="4">
        <v>25</v>
      </c>
      <c r="W866" s="4">
        <v>0.05</v>
      </c>
      <c r="X866" s="6">
        <v>599.95000000000005</v>
      </c>
    </row>
    <row r="867" spans="19:24" x14ac:dyDescent="0.25">
      <c r="S867" s="5">
        <v>10565</v>
      </c>
      <c r="T867" s="5">
        <v>24</v>
      </c>
      <c r="U867" s="5">
        <v>4.5</v>
      </c>
      <c r="V867" s="5">
        <v>25</v>
      </c>
      <c r="W867" s="5">
        <v>0.1</v>
      </c>
      <c r="X867" s="7">
        <v>112.4</v>
      </c>
    </row>
    <row r="868" spans="19:24" x14ac:dyDescent="0.25">
      <c r="S868" s="4">
        <v>10565</v>
      </c>
      <c r="T868" s="4">
        <v>64</v>
      </c>
      <c r="U868" s="4">
        <v>33.25</v>
      </c>
      <c r="V868" s="4">
        <v>18</v>
      </c>
      <c r="W868" s="4">
        <v>0.1</v>
      </c>
      <c r="X868" s="6">
        <v>598.4</v>
      </c>
    </row>
    <row r="869" spans="19:24" x14ac:dyDescent="0.25">
      <c r="S869" s="5">
        <v>10566</v>
      </c>
      <c r="T869" s="5">
        <v>11</v>
      </c>
      <c r="U869" s="5">
        <v>21</v>
      </c>
      <c r="V869" s="5">
        <v>35</v>
      </c>
      <c r="W869" s="5">
        <v>0.15</v>
      </c>
      <c r="X869" s="7">
        <v>734.85</v>
      </c>
    </row>
    <row r="870" spans="19:24" x14ac:dyDescent="0.25">
      <c r="S870" s="4">
        <v>10566</v>
      </c>
      <c r="T870" s="4">
        <v>18</v>
      </c>
      <c r="U870" s="4">
        <v>62.5</v>
      </c>
      <c r="V870" s="4">
        <v>18</v>
      </c>
      <c r="W870" s="4">
        <v>0.15</v>
      </c>
      <c r="X870" s="6">
        <v>1124.8499999999999</v>
      </c>
    </row>
    <row r="871" spans="19:24" x14ac:dyDescent="0.25">
      <c r="S871" s="5">
        <v>10566</v>
      </c>
      <c r="T871" s="5">
        <v>76</v>
      </c>
      <c r="U871" s="5">
        <v>18</v>
      </c>
      <c r="V871" s="5">
        <v>10</v>
      </c>
      <c r="W871" s="5">
        <v>0</v>
      </c>
      <c r="X871" s="7">
        <v>180</v>
      </c>
    </row>
    <row r="872" spans="19:24" x14ac:dyDescent="0.25">
      <c r="S872" s="4">
        <v>10567</v>
      </c>
      <c r="T872" s="4">
        <v>31</v>
      </c>
      <c r="U872" s="4">
        <v>12.5</v>
      </c>
      <c r="V872" s="4">
        <v>60</v>
      </c>
      <c r="W872" s="4">
        <v>0.2</v>
      </c>
      <c r="X872" s="6">
        <v>749.8</v>
      </c>
    </row>
    <row r="873" spans="19:24" x14ac:dyDescent="0.25">
      <c r="S873" s="5">
        <v>10567</v>
      </c>
      <c r="T873" s="5">
        <v>51</v>
      </c>
      <c r="U873" s="5">
        <v>53</v>
      </c>
      <c r="V873" s="5">
        <v>3</v>
      </c>
      <c r="W873" s="5">
        <v>0</v>
      </c>
      <c r="X873" s="7">
        <v>159</v>
      </c>
    </row>
    <row r="874" spans="19:24" x14ac:dyDescent="0.25">
      <c r="S874" s="4">
        <v>10567</v>
      </c>
      <c r="T874" s="4">
        <v>59</v>
      </c>
      <c r="U874" s="4">
        <v>55</v>
      </c>
      <c r="V874" s="4">
        <v>40</v>
      </c>
      <c r="W874" s="4">
        <v>0.2</v>
      </c>
      <c r="X874" s="6">
        <v>2199.8000000000002</v>
      </c>
    </row>
    <row r="875" spans="19:24" x14ac:dyDescent="0.25">
      <c r="S875" s="5">
        <v>10568</v>
      </c>
      <c r="T875" s="5">
        <v>10</v>
      </c>
      <c r="U875" s="5">
        <v>31</v>
      </c>
      <c r="V875" s="5">
        <v>5</v>
      </c>
      <c r="W875" s="5">
        <v>0</v>
      </c>
      <c r="X875" s="7">
        <v>155</v>
      </c>
    </row>
    <row r="876" spans="19:24" x14ac:dyDescent="0.25">
      <c r="S876" s="4">
        <v>10569</v>
      </c>
      <c r="T876" s="4">
        <v>31</v>
      </c>
      <c r="U876" s="4">
        <v>12.5</v>
      </c>
      <c r="V876" s="4">
        <v>35</v>
      </c>
      <c r="W876" s="4">
        <v>0.2</v>
      </c>
      <c r="X876" s="6">
        <v>437.3</v>
      </c>
    </row>
    <row r="877" spans="19:24" x14ac:dyDescent="0.25">
      <c r="S877" s="5">
        <v>10569</v>
      </c>
      <c r="T877" s="5">
        <v>76</v>
      </c>
      <c r="U877" s="5">
        <v>18</v>
      </c>
      <c r="V877" s="5">
        <v>30</v>
      </c>
      <c r="W877" s="5">
        <v>0</v>
      </c>
      <c r="X877" s="7">
        <v>540</v>
      </c>
    </row>
    <row r="878" spans="19:24" x14ac:dyDescent="0.25">
      <c r="S878" s="4">
        <v>10570</v>
      </c>
      <c r="T878" s="4">
        <v>11</v>
      </c>
      <c r="U878" s="4">
        <v>21</v>
      </c>
      <c r="V878" s="4">
        <v>15</v>
      </c>
      <c r="W878" s="4">
        <v>0.05</v>
      </c>
      <c r="X878" s="6">
        <v>314.95</v>
      </c>
    </row>
    <row r="879" spans="19:24" x14ac:dyDescent="0.25">
      <c r="S879" s="5">
        <v>10570</v>
      </c>
      <c r="T879" s="5">
        <v>56</v>
      </c>
      <c r="U879" s="5">
        <v>38</v>
      </c>
      <c r="V879" s="5">
        <v>60</v>
      </c>
      <c r="W879" s="5">
        <v>0.05</v>
      </c>
      <c r="X879" s="7">
        <v>2279.9499999999998</v>
      </c>
    </row>
    <row r="880" spans="19:24" x14ac:dyDescent="0.25">
      <c r="S880" s="4">
        <v>10571</v>
      </c>
      <c r="T880" s="4">
        <v>14</v>
      </c>
      <c r="U880" s="4">
        <v>23.25</v>
      </c>
      <c r="V880" s="4">
        <v>11</v>
      </c>
      <c r="W880" s="4">
        <v>0.15</v>
      </c>
      <c r="X880" s="6">
        <v>255.6</v>
      </c>
    </row>
    <row r="881" spans="19:24" x14ac:dyDescent="0.25">
      <c r="S881" s="5">
        <v>10571</v>
      </c>
      <c r="T881" s="5">
        <v>42</v>
      </c>
      <c r="U881" s="5">
        <v>14</v>
      </c>
      <c r="V881" s="5">
        <v>28</v>
      </c>
      <c r="W881" s="5">
        <v>0.15</v>
      </c>
      <c r="X881" s="7">
        <v>391.85</v>
      </c>
    </row>
    <row r="882" spans="19:24" x14ac:dyDescent="0.25">
      <c r="S882" s="4">
        <v>10572</v>
      </c>
      <c r="T882" s="4">
        <v>16</v>
      </c>
      <c r="U882" s="4">
        <v>17.45</v>
      </c>
      <c r="V882" s="4">
        <v>12</v>
      </c>
      <c r="W882" s="4">
        <v>0.1</v>
      </c>
      <c r="X882" s="6">
        <v>209.29999999999998</v>
      </c>
    </row>
    <row r="883" spans="19:24" x14ac:dyDescent="0.25">
      <c r="S883" s="5">
        <v>10572</v>
      </c>
      <c r="T883" s="5">
        <v>32</v>
      </c>
      <c r="U883" s="5">
        <v>32</v>
      </c>
      <c r="V883" s="5">
        <v>10</v>
      </c>
      <c r="W883" s="5">
        <v>0.1</v>
      </c>
      <c r="X883" s="7">
        <v>319.89999999999998</v>
      </c>
    </row>
    <row r="884" spans="19:24" x14ac:dyDescent="0.25">
      <c r="S884" s="4">
        <v>10572</v>
      </c>
      <c r="T884" s="4">
        <v>40</v>
      </c>
      <c r="U884" s="4">
        <v>18.399999999999999</v>
      </c>
      <c r="V884" s="4">
        <v>50</v>
      </c>
      <c r="W884" s="4">
        <v>0</v>
      </c>
      <c r="X884" s="6">
        <v>919.99999999999989</v>
      </c>
    </row>
    <row r="885" spans="19:24" x14ac:dyDescent="0.25">
      <c r="S885" s="5">
        <v>10572</v>
      </c>
      <c r="T885" s="5">
        <v>75</v>
      </c>
      <c r="U885" s="5">
        <v>7.75</v>
      </c>
      <c r="V885" s="5">
        <v>15</v>
      </c>
      <c r="W885" s="5">
        <v>0.1</v>
      </c>
      <c r="X885" s="7">
        <v>116.15</v>
      </c>
    </row>
    <row r="886" spans="19:24" x14ac:dyDescent="0.25">
      <c r="S886" s="4">
        <v>10573</v>
      </c>
      <c r="T886" s="4">
        <v>17</v>
      </c>
      <c r="U886" s="4">
        <v>39</v>
      </c>
      <c r="V886" s="4">
        <v>18</v>
      </c>
      <c r="W886" s="4">
        <v>0</v>
      </c>
      <c r="X886" s="6">
        <v>702</v>
      </c>
    </row>
    <row r="887" spans="19:24" x14ac:dyDescent="0.25">
      <c r="S887" s="5">
        <v>10573</v>
      </c>
      <c r="T887" s="5">
        <v>34</v>
      </c>
      <c r="U887" s="5">
        <v>14</v>
      </c>
      <c r="V887" s="5">
        <v>40</v>
      </c>
      <c r="W887" s="5">
        <v>0</v>
      </c>
      <c r="X887" s="7">
        <v>560</v>
      </c>
    </row>
    <row r="888" spans="19:24" x14ac:dyDescent="0.25">
      <c r="S888" s="4">
        <v>10573</v>
      </c>
      <c r="T888" s="4">
        <v>53</v>
      </c>
      <c r="U888" s="4">
        <v>32.799999999999997</v>
      </c>
      <c r="V888" s="4">
        <v>25</v>
      </c>
      <c r="W888" s="4">
        <v>0</v>
      </c>
      <c r="X888" s="6">
        <v>819.99999999999989</v>
      </c>
    </row>
    <row r="889" spans="19:24" x14ac:dyDescent="0.25">
      <c r="S889" s="5">
        <v>10574</v>
      </c>
      <c r="T889" s="5">
        <v>33</v>
      </c>
      <c r="U889" s="5">
        <v>2.5</v>
      </c>
      <c r="V889" s="5">
        <v>14</v>
      </c>
      <c r="W889" s="5">
        <v>0</v>
      </c>
      <c r="X889" s="7">
        <v>35</v>
      </c>
    </row>
    <row r="890" spans="19:24" x14ac:dyDescent="0.25">
      <c r="S890" s="4">
        <v>10574</v>
      </c>
      <c r="T890" s="4">
        <v>40</v>
      </c>
      <c r="U890" s="4">
        <v>18.399999999999999</v>
      </c>
      <c r="V890" s="4">
        <v>2</v>
      </c>
      <c r="W890" s="4">
        <v>0</v>
      </c>
      <c r="X890" s="6">
        <v>36.799999999999997</v>
      </c>
    </row>
    <row r="891" spans="19:24" x14ac:dyDescent="0.25">
      <c r="S891" s="5">
        <v>10574</v>
      </c>
      <c r="T891" s="5">
        <v>62</v>
      </c>
      <c r="U891" s="5">
        <v>49.3</v>
      </c>
      <c r="V891" s="5">
        <v>10</v>
      </c>
      <c r="W891" s="5">
        <v>0</v>
      </c>
      <c r="X891" s="7">
        <v>493</v>
      </c>
    </row>
    <row r="892" spans="19:24" x14ac:dyDescent="0.25">
      <c r="S892" s="4">
        <v>10574</v>
      </c>
      <c r="T892" s="4">
        <v>64</v>
      </c>
      <c r="U892" s="4">
        <v>33.25</v>
      </c>
      <c r="V892" s="4">
        <v>6</v>
      </c>
      <c r="W892" s="4">
        <v>0</v>
      </c>
      <c r="X892" s="6">
        <v>199.5</v>
      </c>
    </row>
    <row r="893" spans="19:24" x14ac:dyDescent="0.25">
      <c r="S893" s="5">
        <v>10575</v>
      </c>
      <c r="T893" s="5">
        <v>59</v>
      </c>
      <c r="U893" s="5">
        <v>55</v>
      </c>
      <c r="V893" s="5">
        <v>12</v>
      </c>
      <c r="W893" s="5">
        <v>0</v>
      </c>
      <c r="X893" s="7">
        <v>660</v>
      </c>
    </row>
    <row r="894" spans="19:24" x14ac:dyDescent="0.25">
      <c r="S894" s="4">
        <v>10575</v>
      </c>
      <c r="T894" s="4">
        <v>63</v>
      </c>
      <c r="U894" s="4">
        <v>43.9</v>
      </c>
      <c r="V894" s="4">
        <v>6</v>
      </c>
      <c r="W894" s="4">
        <v>0</v>
      </c>
      <c r="X894" s="6">
        <v>263.39999999999998</v>
      </c>
    </row>
    <row r="895" spans="19:24" x14ac:dyDescent="0.25">
      <c r="S895" s="5">
        <v>10575</v>
      </c>
      <c r="T895" s="5">
        <v>72</v>
      </c>
      <c r="U895" s="5">
        <v>34.799999999999997</v>
      </c>
      <c r="V895" s="5">
        <v>30</v>
      </c>
      <c r="W895" s="5">
        <v>0</v>
      </c>
      <c r="X895" s="7">
        <v>1044</v>
      </c>
    </row>
    <row r="896" spans="19:24" x14ac:dyDescent="0.25">
      <c r="S896" s="4">
        <v>10575</v>
      </c>
      <c r="T896" s="4">
        <v>76</v>
      </c>
      <c r="U896" s="4">
        <v>18</v>
      </c>
      <c r="V896" s="4">
        <v>10</v>
      </c>
      <c r="W896" s="4">
        <v>0</v>
      </c>
      <c r="X896" s="6">
        <v>180</v>
      </c>
    </row>
    <row r="897" spans="19:24" x14ac:dyDescent="0.25">
      <c r="S897" s="5">
        <v>10576</v>
      </c>
      <c r="T897" s="5">
        <v>1</v>
      </c>
      <c r="U897" s="5">
        <v>18</v>
      </c>
      <c r="V897" s="5">
        <v>10</v>
      </c>
      <c r="W897" s="5">
        <v>0</v>
      </c>
      <c r="X897" s="7">
        <v>180</v>
      </c>
    </row>
    <row r="898" spans="19:24" x14ac:dyDescent="0.25">
      <c r="S898" s="4">
        <v>10576</v>
      </c>
      <c r="T898" s="4">
        <v>31</v>
      </c>
      <c r="U898" s="4">
        <v>12.5</v>
      </c>
      <c r="V898" s="4">
        <v>20</v>
      </c>
      <c r="W898" s="4">
        <v>0</v>
      </c>
      <c r="X898" s="6">
        <v>250</v>
      </c>
    </row>
    <row r="899" spans="19:24" x14ac:dyDescent="0.25">
      <c r="S899" s="5">
        <v>10576</v>
      </c>
      <c r="T899" s="5">
        <v>44</v>
      </c>
      <c r="U899" s="5">
        <v>19.45</v>
      </c>
      <c r="V899" s="5">
        <v>21</v>
      </c>
      <c r="W899" s="5">
        <v>0</v>
      </c>
      <c r="X899" s="7">
        <v>408.45</v>
      </c>
    </row>
    <row r="900" spans="19:24" x14ac:dyDescent="0.25">
      <c r="S900" s="4">
        <v>10577</v>
      </c>
      <c r="T900" s="4">
        <v>39</v>
      </c>
      <c r="U900" s="4">
        <v>18</v>
      </c>
      <c r="V900" s="4">
        <v>10</v>
      </c>
      <c r="W900" s="4">
        <v>0</v>
      </c>
      <c r="X900" s="6">
        <v>180</v>
      </c>
    </row>
    <row r="901" spans="19:24" x14ac:dyDescent="0.25">
      <c r="S901" s="5">
        <v>10577</v>
      </c>
      <c r="T901" s="5">
        <v>75</v>
      </c>
      <c r="U901" s="5">
        <v>7.75</v>
      </c>
      <c r="V901" s="5">
        <v>20</v>
      </c>
      <c r="W901" s="5">
        <v>0</v>
      </c>
      <c r="X901" s="7">
        <v>155</v>
      </c>
    </row>
    <row r="902" spans="19:24" x14ac:dyDescent="0.25">
      <c r="S902" s="4">
        <v>10577</v>
      </c>
      <c r="T902" s="4">
        <v>77</v>
      </c>
      <c r="U902" s="4">
        <v>13</v>
      </c>
      <c r="V902" s="4">
        <v>18</v>
      </c>
      <c r="W902" s="4">
        <v>0</v>
      </c>
      <c r="X902" s="6">
        <v>234</v>
      </c>
    </row>
    <row r="903" spans="19:24" x14ac:dyDescent="0.25">
      <c r="S903" s="5">
        <v>10578</v>
      </c>
      <c r="T903" s="5">
        <v>35</v>
      </c>
      <c r="U903" s="5">
        <v>18</v>
      </c>
      <c r="V903" s="5">
        <v>20</v>
      </c>
      <c r="W903" s="5">
        <v>0</v>
      </c>
      <c r="X903" s="7">
        <v>360</v>
      </c>
    </row>
    <row r="904" spans="19:24" x14ac:dyDescent="0.25">
      <c r="S904" s="4">
        <v>10578</v>
      </c>
      <c r="T904" s="4">
        <v>57</v>
      </c>
      <c r="U904" s="4">
        <v>19.5</v>
      </c>
      <c r="V904" s="4">
        <v>6</v>
      </c>
      <c r="W904" s="4">
        <v>0</v>
      </c>
      <c r="X904" s="6">
        <v>117</v>
      </c>
    </row>
    <row r="905" spans="19:24" x14ac:dyDescent="0.25">
      <c r="S905" s="5">
        <v>10579</v>
      </c>
      <c r="T905" s="5">
        <v>15</v>
      </c>
      <c r="U905" s="5">
        <v>15.5</v>
      </c>
      <c r="V905" s="5">
        <v>10</v>
      </c>
      <c r="W905" s="5">
        <v>0</v>
      </c>
      <c r="X905" s="7">
        <v>155</v>
      </c>
    </row>
    <row r="906" spans="19:24" x14ac:dyDescent="0.25">
      <c r="S906" s="4">
        <v>10579</v>
      </c>
      <c r="T906" s="4">
        <v>75</v>
      </c>
      <c r="U906" s="4">
        <v>7.75</v>
      </c>
      <c r="V906" s="4">
        <v>21</v>
      </c>
      <c r="W906" s="4">
        <v>0</v>
      </c>
      <c r="X906" s="6">
        <v>162.75</v>
      </c>
    </row>
    <row r="907" spans="19:24" x14ac:dyDescent="0.25">
      <c r="S907" s="5">
        <v>10580</v>
      </c>
      <c r="T907" s="5">
        <v>14</v>
      </c>
      <c r="U907" s="5">
        <v>23.25</v>
      </c>
      <c r="V907" s="5">
        <v>15</v>
      </c>
      <c r="W907" s="5">
        <v>0.05</v>
      </c>
      <c r="X907" s="7">
        <v>348.7</v>
      </c>
    </row>
    <row r="908" spans="19:24" x14ac:dyDescent="0.25">
      <c r="S908" s="4">
        <v>10580</v>
      </c>
      <c r="T908" s="4">
        <v>41</v>
      </c>
      <c r="U908" s="4">
        <v>9.65</v>
      </c>
      <c r="V908" s="4">
        <v>9</v>
      </c>
      <c r="W908" s="4">
        <v>0.05</v>
      </c>
      <c r="X908" s="6">
        <v>86.800000000000011</v>
      </c>
    </row>
    <row r="909" spans="19:24" x14ac:dyDescent="0.25">
      <c r="S909" s="5">
        <v>10580</v>
      </c>
      <c r="T909" s="5">
        <v>65</v>
      </c>
      <c r="U909" s="5">
        <v>21.05</v>
      </c>
      <c r="V909" s="5">
        <v>30</v>
      </c>
      <c r="W909" s="5">
        <v>0.05</v>
      </c>
      <c r="X909" s="7">
        <v>631.45000000000005</v>
      </c>
    </row>
    <row r="910" spans="19:24" x14ac:dyDescent="0.25">
      <c r="S910" s="4">
        <v>10581</v>
      </c>
      <c r="T910" s="4">
        <v>75</v>
      </c>
      <c r="U910" s="4">
        <v>7.75</v>
      </c>
      <c r="V910" s="4">
        <v>50</v>
      </c>
      <c r="W910" s="4">
        <v>0.2</v>
      </c>
      <c r="X910" s="6">
        <v>387.3</v>
      </c>
    </row>
    <row r="911" spans="19:24" x14ac:dyDescent="0.25">
      <c r="S911" s="5">
        <v>10582</v>
      </c>
      <c r="T911" s="5">
        <v>57</v>
      </c>
      <c r="U911" s="5">
        <v>19.5</v>
      </c>
      <c r="V911" s="5">
        <v>4</v>
      </c>
      <c r="W911" s="5">
        <v>0</v>
      </c>
      <c r="X911" s="7">
        <v>78</v>
      </c>
    </row>
    <row r="912" spans="19:24" x14ac:dyDescent="0.25">
      <c r="S912" s="4">
        <v>10582</v>
      </c>
      <c r="T912" s="4">
        <v>76</v>
      </c>
      <c r="U912" s="4">
        <v>18</v>
      </c>
      <c r="V912" s="4">
        <v>14</v>
      </c>
      <c r="W912" s="4">
        <v>0</v>
      </c>
      <c r="X912" s="6">
        <v>252</v>
      </c>
    </row>
    <row r="913" spans="19:24" x14ac:dyDescent="0.25">
      <c r="S913" s="5">
        <v>10583</v>
      </c>
      <c r="T913" s="5">
        <v>29</v>
      </c>
      <c r="U913" s="5">
        <v>123.79</v>
      </c>
      <c r="V913" s="5">
        <v>10</v>
      </c>
      <c r="W913" s="5">
        <v>0</v>
      </c>
      <c r="X913" s="7">
        <v>1237.9000000000001</v>
      </c>
    </row>
    <row r="914" spans="19:24" x14ac:dyDescent="0.25">
      <c r="S914" s="4">
        <v>10583</v>
      </c>
      <c r="T914" s="4">
        <v>60</v>
      </c>
      <c r="U914" s="4">
        <v>34</v>
      </c>
      <c r="V914" s="4">
        <v>24</v>
      </c>
      <c r="W914" s="4">
        <v>0.15</v>
      </c>
      <c r="X914" s="6">
        <v>815.85</v>
      </c>
    </row>
    <row r="915" spans="19:24" x14ac:dyDescent="0.25">
      <c r="S915" s="5">
        <v>10583</v>
      </c>
      <c r="T915" s="5">
        <v>69</v>
      </c>
      <c r="U915" s="5">
        <v>36</v>
      </c>
      <c r="V915" s="5">
        <v>10</v>
      </c>
      <c r="W915" s="5">
        <v>0.15</v>
      </c>
      <c r="X915" s="7">
        <v>359.85</v>
      </c>
    </row>
    <row r="916" spans="19:24" x14ac:dyDescent="0.25">
      <c r="S916" s="4">
        <v>10584</v>
      </c>
      <c r="T916" s="4">
        <v>31</v>
      </c>
      <c r="U916" s="4">
        <v>12.5</v>
      </c>
      <c r="V916" s="4">
        <v>50</v>
      </c>
      <c r="W916" s="4">
        <v>0.05</v>
      </c>
      <c r="X916" s="6">
        <v>624.95000000000005</v>
      </c>
    </row>
    <row r="917" spans="19:24" x14ac:dyDescent="0.25">
      <c r="S917" s="5">
        <v>10585</v>
      </c>
      <c r="T917" s="5">
        <v>47</v>
      </c>
      <c r="U917" s="5">
        <v>9.5</v>
      </c>
      <c r="V917" s="5">
        <v>15</v>
      </c>
      <c r="W917" s="5">
        <v>0</v>
      </c>
      <c r="X917" s="7">
        <v>142.5</v>
      </c>
    </row>
    <row r="918" spans="19:24" x14ac:dyDescent="0.25">
      <c r="S918" s="4">
        <v>10586</v>
      </c>
      <c r="T918" s="4">
        <v>52</v>
      </c>
      <c r="U918" s="4">
        <v>7</v>
      </c>
      <c r="V918" s="4">
        <v>4</v>
      </c>
      <c r="W918" s="4">
        <v>0.15</v>
      </c>
      <c r="X918" s="6">
        <v>27.85</v>
      </c>
    </row>
    <row r="919" spans="19:24" x14ac:dyDescent="0.25">
      <c r="S919" s="5">
        <v>10587</v>
      </c>
      <c r="T919" s="5">
        <v>26</v>
      </c>
      <c r="U919" s="5">
        <v>31.23</v>
      </c>
      <c r="V919" s="5">
        <v>6</v>
      </c>
      <c r="W919" s="5">
        <v>0</v>
      </c>
      <c r="X919" s="7">
        <v>187.38</v>
      </c>
    </row>
    <row r="920" spans="19:24" x14ac:dyDescent="0.25">
      <c r="S920" s="4">
        <v>10587</v>
      </c>
      <c r="T920" s="4">
        <v>35</v>
      </c>
      <c r="U920" s="4">
        <v>18</v>
      </c>
      <c r="V920" s="4">
        <v>20</v>
      </c>
      <c r="W920" s="4">
        <v>0</v>
      </c>
      <c r="X920" s="6">
        <v>360</v>
      </c>
    </row>
    <row r="921" spans="19:24" x14ac:dyDescent="0.25">
      <c r="S921" s="5">
        <v>10587</v>
      </c>
      <c r="T921" s="5">
        <v>77</v>
      </c>
      <c r="U921" s="5">
        <v>13</v>
      </c>
      <c r="V921" s="5">
        <v>20</v>
      </c>
      <c r="W921" s="5">
        <v>0</v>
      </c>
      <c r="X921" s="7">
        <v>260</v>
      </c>
    </row>
    <row r="922" spans="19:24" x14ac:dyDescent="0.25">
      <c r="S922" s="4">
        <v>10588</v>
      </c>
      <c r="T922" s="4">
        <v>18</v>
      </c>
      <c r="U922" s="4">
        <v>62.5</v>
      </c>
      <c r="V922" s="4">
        <v>40</v>
      </c>
      <c r="W922" s="4">
        <v>0.2</v>
      </c>
      <c r="X922" s="6">
        <v>2499.8000000000002</v>
      </c>
    </row>
    <row r="923" spans="19:24" x14ac:dyDescent="0.25">
      <c r="S923" s="5">
        <v>10588</v>
      </c>
      <c r="T923" s="5">
        <v>42</v>
      </c>
      <c r="U923" s="5">
        <v>14</v>
      </c>
      <c r="V923" s="5">
        <v>100</v>
      </c>
      <c r="W923" s="5">
        <v>0.2</v>
      </c>
      <c r="X923" s="7">
        <v>1399.8</v>
      </c>
    </row>
    <row r="924" spans="19:24" x14ac:dyDescent="0.25">
      <c r="S924" s="4">
        <v>10589</v>
      </c>
      <c r="T924" s="4">
        <v>35</v>
      </c>
      <c r="U924" s="4">
        <v>18</v>
      </c>
      <c r="V924" s="4">
        <v>4</v>
      </c>
      <c r="W924" s="4">
        <v>0</v>
      </c>
      <c r="X924" s="6">
        <v>72</v>
      </c>
    </row>
    <row r="925" spans="19:24" x14ac:dyDescent="0.25">
      <c r="S925" s="5">
        <v>10590</v>
      </c>
      <c r="T925" s="5">
        <v>1</v>
      </c>
      <c r="U925" s="5">
        <v>18</v>
      </c>
      <c r="V925" s="5">
        <v>20</v>
      </c>
      <c r="W925" s="5">
        <v>0</v>
      </c>
      <c r="X925" s="7">
        <v>360</v>
      </c>
    </row>
    <row r="926" spans="19:24" x14ac:dyDescent="0.25">
      <c r="S926" s="4">
        <v>10590</v>
      </c>
      <c r="T926" s="4">
        <v>77</v>
      </c>
      <c r="U926" s="4">
        <v>13</v>
      </c>
      <c r="V926" s="4">
        <v>60</v>
      </c>
      <c r="W926" s="4">
        <v>0.05</v>
      </c>
      <c r="X926" s="6">
        <v>779.95</v>
      </c>
    </row>
    <row r="927" spans="19:24" x14ac:dyDescent="0.25">
      <c r="S927" s="5">
        <v>10591</v>
      </c>
      <c r="T927" s="5">
        <v>3</v>
      </c>
      <c r="U927" s="5">
        <v>10</v>
      </c>
      <c r="V927" s="5">
        <v>14</v>
      </c>
      <c r="W927" s="5">
        <v>0</v>
      </c>
      <c r="X927" s="7">
        <v>140</v>
      </c>
    </row>
    <row r="928" spans="19:24" x14ac:dyDescent="0.25">
      <c r="S928" s="4">
        <v>10591</v>
      </c>
      <c r="T928" s="4">
        <v>7</v>
      </c>
      <c r="U928" s="4">
        <v>30</v>
      </c>
      <c r="V928" s="4">
        <v>10</v>
      </c>
      <c r="W928" s="4">
        <v>0</v>
      </c>
      <c r="X928" s="6">
        <v>300</v>
      </c>
    </row>
    <row r="929" spans="19:24" x14ac:dyDescent="0.25">
      <c r="S929" s="5">
        <v>10591</v>
      </c>
      <c r="T929" s="5">
        <v>54</v>
      </c>
      <c r="U929" s="5">
        <v>7.45</v>
      </c>
      <c r="V929" s="5">
        <v>50</v>
      </c>
      <c r="W929" s="5">
        <v>0</v>
      </c>
      <c r="X929" s="7">
        <v>372.5</v>
      </c>
    </row>
    <row r="930" spans="19:24" x14ac:dyDescent="0.25">
      <c r="S930" s="4">
        <v>10592</v>
      </c>
      <c r="T930" s="4">
        <v>15</v>
      </c>
      <c r="U930" s="4">
        <v>15.5</v>
      </c>
      <c r="V930" s="4">
        <v>25</v>
      </c>
      <c r="W930" s="4">
        <v>0.05</v>
      </c>
      <c r="X930" s="6">
        <v>387.45</v>
      </c>
    </row>
    <row r="931" spans="19:24" x14ac:dyDescent="0.25">
      <c r="S931" s="5">
        <v>10592</v>
      </c>
      <c r="T931" s="5">
        <v>26</v>
      </c>
      <c r="U931" s="5">
        <v>31.23</v>
      </c>
      <c r="V931" s="5">
        <v>5</v>
      </c>
      <c r="W931" s="5">
        <v>0.05</v>
      </c>
      <c r="X931" s="7">
        <v>156.1</v>
      </c>
    </row>
    <row r="932" spans="19:24" x14ac:dyDescent="0.25">
      <c r="S932" s="4">
        <v>10593</v>
      </c>
      <c r="T932" s="4">
        <v>20</v>
      </c>
      <c r="U932" s="4">
        <v>81</v>
      </c>
      <c r="V932" s="4">
        <v>21</v>
      </c>
      <c r="W932" s="4">
        <v>0.2</v>
      </c>
      <c r="X932" s="6">
        <v>1700.8</v>
      </c>
    </row>
    <row r="933" spans="19:24" x14ac:dyDescent="0.25">
      <c r="S933" s="5">
        <v>10593</v>
      </c>
      <c r="T933" s="5">
        <v>69</v>
      </c>
      <c r="U933" s="5">
        <v>36</v>
      </c>
      <c r="V933" s="5">
        <v>20</v>
      </c>
      <c r="W933" s="5">
        <v>0.2</v>
      </c>
      <c r="X933" s="7">
        <v>719.8</v>
      </c>
    </row>
    <row r="934" spans="19:24" x14ac:dyDescent="0.25">
      <c r="S934" s="4">
        <v>10593</v>
      </c>
      <c r="T934" s="4">
        <v>76</v>
      </c>
      <c r="U934" s="4">
        <v>18</v>
      </c>
      <c r="V934" s="4">
        <v>4</v>
      </c>
      <c r="W934" s="4">
        <v>0.2</v>
      </c>
      <c r="X934" s="6">
        <v>71.8</v>
      </c>
    </row>
    <row r="935" spans="19:24" x14ac:dyDescent="0.25">
      <c r="S935" s="5">
        <v>10594</v>
      </c>
      <c r="T935" s="5">
        <v>52</v>
      </c>
      <c r="U935" s="5">
        <v>7</v>
      </c>
      <c r="V935" s="5">
        <v>24</v>
      </c>
      <c r="W935" s="5">
        <v>0</v>
      </c>
      <c r="X935" s="7">
        <v>168</v>
      </c>
    </row>
    <row r="936" spans="19:24" x14ac:dyDescent="0.25">
      <c r="S936" s="4">
        <v>10594</v>
      </c>
      <c r="T936" s="4">
        <v>58</v>
      </c>
      <c r="U936" s="4">
        <v>13.25</v>
      </c>
      <c r="V936" s="4">
        <v>30</v>
      </c>
      <c r="W936" s="4">
        <v>0</v>
      </c>
      <c r="X936" s="6">
        <v>397.5</v>
      </c>
    </row>
    <row r="937" spans="19:24" x14ac:dyDescent="0.25">
      <c r="S937" s="5">
        <v>10595</v>
      </c>
      <c r="T937" s="5">
        <v>35</v>
      </c>
      <c r="U937" s="5">
        <v>18</v>
      </c>
      <c r="V937" s="5">
        <v>30</v>
      </c>
      <c r="W937" s="5">
        <v>0.25</v>
      </c>
      <c r="X937" s="7">
        <v>539.75</v>
      </c>
    </row>
    <row r="938" spans="19:24" x14ac:dyDescent="0.25">
      <c r="S938" s="4">
        <v>10595</v>
      </c>
      <c r="T938" s="4">
        <v>61</v>
      </c>
      <c r="U938" s="4">
        <v>28.5</v>
      </c>
      <c r="V938" s="4">
        <v>120</v>
      </c>
      <c r="W938" s="4">
        <v>0.25</v>
      </c>
      <c r="X938" s="6">
        <v>3419.75</v>
      </c>
    </row>
    <row r="939" spans="19:24" x14ac:dyDescent="0.25">
      <c r="S939" s="5">
        <v>10595</v>
      </c>
      <c r="T939" s="5">
        <v>69</v>
      </c>
      <c r="U939" s="5">
        <v>36</v>
      </c>
      <c r="V939" s="5">
        <v>65</v>
      </c>
      <c r="W939" s="5">
        <v>0.25</v>
      </c>
      <c r="X939" s="7">
        <v>2339.75</v>
      </c>
    </row>
    <row r="940" spans="19:24" x14ac:dyDescent="0.25">
      <c r="S940" s="4">
        <v>10596</v>
      </c>
      <c r="T940" s="4">
        <v>56</v>
      </c>
      <c r="U940" s="4">
        <v>38</v>
      </c>
      <c r="V940" s="4">
        <v>5</v>
      </c>
      <c r="W940" s="4">
        <v>0.2</v>
      </c>
      <c r="X940" s="6">
        <v>189.8</v>
      </c>
    </row>
    <row r="941" spans="19:24" x14ac:dyDescent="0.25">
      <c r="S941" s="5">
        <v>10596</v>
      </c>
      <c r="T941" s="5">
        <v>63</v>
      </c>
      <c r="U941" s="5">
        <v>43.9</v>
      </c>
      <c r="V941" s="5">
        <v>24</v>
      </c>
      <c r="W941" s="5">
        <v>0.2</v>
      </c>
      <c r="X941" s="7">
        <v>1053.3999999999999</v>
      </c>
    </row>
    <row r="942" spans="19:24" x14ac:dyDescent="0.25">
      <c r="S942" s="4">
        <v>10596</v>
      </c>
      <c r="T942" s="4">
        <v>75</v>
      </c>
      <c r="U942" s="4">
        <v>7.75</v>
      </c>
      <c r="V942" s="4">
        <v>30</v>
      </c>
      <c r="W942" s="4">
        <v>0.2</v>
      </c>
      <c r="X942" s="6">
        <v>232.3</v>
      </c>
    </row>
    <row r="943" spans="19:24" x14ac:dyDescent="0.25">
      <c r="S943" s="5">
        <v>10597</v>
      </c>
      <c r="T943" s="5">
        <v>24</v>
      </c>
      <c r="U943" s="5">
        <v>4.5</v>
      </c>
      <c r="V943" s="5">
        <v>35</v>
      </c>
      <c r="W943" s="5">
        <v>0.2</v>
      </c>
      <c r="X943" s="7">
        <v>157.30000000000001</v>
      </c>
    </row>
    <row r="944" spans="19:24" x14ac:dyDescent="0.25">
      <c r="S944" s="4">
        <v>10597</v>
      </c>
      <c r="T944" s="4">
        <v>57</v>
      </c>
      <c r="U944" s="4">
        <v>19.5</v>
      </c>
      <c r="V944" s="4">
        <v>20</v>
      </c>
      <c r="W944" s="4">
        <v>0</v>
      </c>
      <c r="X944" s="6">
        <v>390</v>
      </c>
    </row>
    <row r="945" spans="19:24" x14ac:dyDescent="0.25">
      <c r="S945" s="5">
        <v>10597</v>
      </c>
      <c r="T945" s="5">
        <v>65</v>
      </c>
      <c r="U945" s="5">
        <v>21.05</v>
      </c>
      <c r="V945" s="5">
        <v>12</v>
      </c>
      <c r="W945" s="5">
        <v>0.2</v>
      </c>
      <c r="X945" s="7">
        <v>252.40000000000003</v>
      </c>
    </row>
    <row r="946" spans="19:24" x14ac:dyDescent="0.25">
      <c r="S946" s="4">
        <v>10598</v>
      </c>
      <c r="T946" s="4">
        <v>27</v>
      </c>
      <c r="U946" s="4">
        <v>43.9</v>
      </c>
      <c r="V946" s="4">
        <v>50</v>
      </c>
      <c r="W946" s="4">
        <v>0</v>
      </c>
      <c r="X946" s="6">
        <v>2195</v>
      </c>
    </row>
    <row r="947" spans="19:24" x14ac:dyDescent="0.25">
      <c r="S947" s="5">
        <v>10598</v>
      </c>
      <c r="T947" s="5">
        <v>71</v>
      </c>
      <c r="U947" s="5">
        <v>21.5</v>
      </c>
      <c r="V947" s="5">
        <v>9</v>
      </c>
      <c r="W947" s="5">
        <v>0</v>
      </c>
      <c r="X947" s="7">
        <v>193.5</v>
      </c>
    </row>
    <row r="948" spans="19:24" x14ac:dyDescent="0.25">
      <c r="S948" s="4">
        <v>10599</v>
      </c>
      <c r="T948" s="4">
        <v>62</v>
      </c>
      <c r="U948" s="4">
        <v>49.3</v>
      </c>
      <c r="V948" s="4">
        <v>10</v>
      </c>
      <c r="W948" s="4">
        <v>0</v>
      </c>
      <c r="X948" s="6">
        <v>493</v>
      </c>
    </row>
    <row r="949" spans="19:24" x14ac:dyDescent="0.25">
      <c r="S949" s="5">
        <v>10600</v>
      </c>
      <c r="T949" s="5">
        <v>54</v>
      </c>
      <c r="U949" s="5">
        <v>7.45</v>
      </c>
      <c r="V949" s="5">
        <v>4</v>
      </c>
      <c r="W949" s="5">
        <v>0</v>
      </c>
      <c r="X949" s="7">
        <v>29.8</v>
      </c>
    </row>
    <row r="950" spans="19:24" x14ac:dyDescent="0.25">
      <c r="S950" s="4">
        <v>10600</v>
      </c>
      <c r="T950" s="4">
        <v>73</v>
      </c>
      <c r="U950" s="4">
        <v>15</v>
      </c>
      <c r="V950" s="4">
        <v>30</v>
      </c>
      <c r="W950" s="4">
        <v>0</v>
      </c>
      <c r="X950" s="6">
        <v>450</v>
      </c>
    </row>
    <row r="951" spans="19:24" x14ac:dyDescent="0.25">
      <c r="S951" s="5">
        <v>10601</v>
      </c>
      <c r="T951" s="5">
        <v>13</v>
      </c>
      <c r="U951" s="5">
        <v>6</v>
      </c>
      <c r="V951" s="5">
        <v>60</v>
      </c>
      <c r="W951" s="5">
        <v>0</v>
      </c>
      <c r="X951" s="7">
        <v>360</v>
      </c>
    </row>
    <row r="952" spans="19:24" x14ac:dyDescent="0.25">
      <c r="S952" s="4">
        <v>10601</v>
      </c>
      <c r="T952" s="4">
        <v>59</v>
      </c>
      <c r="U952" s="4">
        <v>55</v>
      </c>
      <c r="V952" s="4">
        <v>35</v>
      </c>
      <c r="W952" s="4">
        <v>0</v>
      </c>
      <c r="X952" s="6">
        <v>1925</v>
      </c>
    </row>
    <row r="953" spans="19:24" x14ac:dyDescent="0.25">
      <c r="S953" s="5">
        <v>10602</v>
      </c>
      <c r="T953" s="5">
        <v>77</v>
      </c>
      <c r="U953" s="5">
        <v>13</v>
      </c>
      <c r="V953" s="5">
        <v>5</v>
      </c>
      <c r="W953" s="5">
        <v>0.25</v>
      </c>
      <c r="X953" s="7">
        <v>64.75</v>
      </c>
    </row>
    <row r="954" spans="19:24" x14ac:dyDescent="0.25">
      <c r="S954" s="4">
        <v>10603</v>
      </c>
      <c r="T954" s="4">
        <v>22</v>
      </c>
      <c r="U954" s="4">
        <v>21</v>
      </c>
      <c r="V954" s="4">
        <v>48</v>
      </c>
      <c r="W954" s="4">
        <v>0</v>
      </c>
      <c r="X954" s="6">
        <v>1008</v>
      </c>
    </row>
    <row r="955" spans="19:24" x14ac:dyDescent="0.25">
      <c r="S955" s="5">
        <v>10603</v>
      </c>
      <c r="T955" s="5">
        <v>49</v>
      </c>
      <c r="U955" s="5">
        <v>20</v>
      </c>
      <c r="V955" s="5">
        <v>25</v>
      </c>
      <c r="W955" s="5">
        <v>0.05</v>
      </c>
      <c r="X955" s="7">
        <v>499.95</v>
      </c>
    </row>
    <row r="956" spans="19:24" x14ac:dyDescent="0.25">
      <c r="S956" s="4">
        <v>10604</v>
      </c>
      <c r="T956" s="4">
        <v>48</v>
      </c>
      <c r="U956" s="4">
        <v>12.75</v>
      </c>
      <c r="V956" s="4">
        <v>6</v>
      </c>
      <c r="W956" s="4">
        <v>0.1</v>
      </c>
      <c r="X956" s="6">
        <v>76.400000000000006</v>
      </c>
    </row>
    <row r="957" spans="19:24" x14ac:dyDescent="0.25">
      <c r="S957" s="5">
        <v>10604</v>
      </c>
      <c r="T957" s="5">
        <v>76</v>
      </c>
      <c r="U957" s="5">
        <v>18</v>
      </c>
      <c r="V957" s="5">
        <v>10</v>
      </c>
      <c r="W957" s="5">
        <v>0.1</v>
      </c>
      <c r="X957" s="7">
        <v>179.9</v>
      </c>
    </row>
    <row r="958" spans="19:24" x14ac:dyDescent="0.25">
      <c r="S958" s="4">
        <v>10605</v>
      </c>
      <c r="T958" s="4">
        <v>16</v>
      </c>
      <c r="U958" s="4">
        <v>17.45</v>
      </c>
      <c r="V958" s="4">
        <v>30</v>
      </c>
      <c r="W958" s="4">
        <v>0.05</v>
      </c>
      <c r="X958" s="6">
        <v>523.45000000000005</v>
      </c>
    </row>
    <row r="959" spans="19:24" x14ac:dyDescent="0.25">
      <c r="S959" s="5">
        <v>10605</v>
      </c>
      <c r="T959" s="5">
        <v>59</v>
      </c>
      <c r="U959" s="5">
        <v>55</v>
      </c>
      <c r="V959" s="5">
        <v>20</v>
      </c>
      <c r="W959" s="5">
        <v>0.05</v>
      </c>
      <c r="X959" s="7">
        <v>1099.95</v>
      </c>
    </row>
    <row r="960" spans="19:24" x14ac:dyDescent="0.25">
      <c r="S960" s="4">
        <v>10605</v>
      </c>
      <c r="T960" s="4">
        <v>60</v>
      </c>
      <c r="U960" s="4">
        <v>34</v>
      </c>
      <c r="V960" s="4">
        <v>70</v>
      </c>
      <c r="W960" s="4">
        <v>0.05</v>
      </c>
      <c r="X960" s="6">
        <v>2379.9499999999998</v>
      </c>
    </row>
    <row r="961" spans="19:24" x14ac:dyDescent="0.25">
      <c r="S961" s="5">
        <v>10605</v>
      </c>
      <c r="T961" s="5">
        <v>71</v>
      </c>
      <c r="U961" s="5">
        <v>21.5</v>
      </c>
      <c r="V961" s="5">
        <v>15</v>
      </c>
      <c r="W961" s="5">
        <v>0.05</v>
      </c>
      <c r="X961" s="7">
        <v>322.45</v>
      </c>
    </row>
    <row r="962" spans="19:24" x14ac:dyDescent="0.25">
      <c r="S962" s="4">
        <v>10606</v>
      </c>
      <c r="T962" s="4">
        <v>4</v>
      </c>
      <c r="U962" s="4">
        <v>22</v>
      </c>
      <c r="V962" s="4">
        <v>20</v>
      </c>
      <c r="W962" s="4">
        <v>0.2</v>
      </c>
      <c r="X962" s="6">
        <v>439.8</v>
      </c>
    </row>
    <row r="963" spans="19:24" x14ac:dyDescent="0.25">
      <c r="S963" s="5">
        <v>10606</v>
      </c>
      <c r="T963" s="5">
        <v>55</v>
      </c>
      <c r="U963" s="5">
        <v>24</v>
      </c>
      <c r="V963" s="5">
        <v>20</v>
      </c>
      <c r="W963" s="5">
        <v>0.2</v>
      </c>
      <c r="X963" s="7">
        <v>479.8</v>
      </c>
    </row>
    <row r="964" spans="19:24" x14ac:dyDescent="0.25">
      <c r="S964" s="4">
        <v>10606</v>
      </c>
      <c r="T964" s="4">
        <v>62</v>
      </c>
      <c r="U964" s="4">
        <v>49.3</v>
      </c>
      <c r="V964" s="4">
        <v>10</v>
      </c>
      <c r="W964" s="4">
        <v>0.2</v>
      </c>
      <c r="X964" s="6">
        <v>492.8</v>
      </c>
    </row>
    <row r="965" spans="19:24" x14ac:dyDescent="0.25">
      <c r="S965" s="5">
        <v>10607</v>
      </c>
      <c r="T965" s="5">
        <v>7</v>
      </c>
      <c r="U965" s="5">
        <v>30</v>
      </c>
      <c r="V965" s="5">
        <v>45</v>
      </c>
      <c r="W965" s="5">
        <v>0</v>
      </c>
      <c r="X965" s="7">
        <v>1350</v>
      </c>
    </row>
    <row r="966" spans="19:24" x14ac:dyDescent="0.25">
      <c r="S966" s="4">
        <v>10607</v>
      </c>
      <c r="T966" s="4">
        <v>17</v>
      </c>
      <c r="U966" s="4">
        <v>39</v>
      </c>
      <c r="V966" s="4">
        <v>100</v>
      </c>
      <c r="W966" s="4">
        <v>0</v>
      </c>
      <c r="X966" s="6">
        <v>3900</v>
      </c>
    </row>
    <row r="967" spans="19:24" x14ac:dyDescent="0.25">
      <c r="S967" s="5">
        <v>10607</v>
      </c>
      <c r="T967" s="5">
        <v>33</v>
      </c>
      <c r="U967" s="5">
        <v>2.5</v>
      </c>
      <c r="V967" s="5">
        <v>14</v>
      </c>
      <c r="W967" s="5">
        <v>0</v>
      </c>
      <c r="X967" s="7">
        <v>35</v>
      </c>
    </row>
    <row r="968" spans="19:24" x14ac:dyDescent="0.25">
      <c r="S968" s="4">
        <v>10607</v>
      </c>
      <c r="T968" s="4">
        <v>40</v>
      </c>
      <c r="U968" s="4">
        <v>18.399999999999999</v>
      </c>
      <c r="V968" s="4">
        <v>42</v>
      </c>
      <c r="W968" s="4">
        <v>0</v>
      </c>
      <c r="X968" s="6">
        <v>772.8</v>
      </c>
    </row>
    <row r="969" spans="19:24" x14ac:dyDescent="0.25">
      <c r="S969" s="5">
        <v>10607</v>
      </c>
      <c r="T969" s="5">
        <v>72</v>
      </c>
      <c r="U969" s="5">
        <v>34.799999999999997</v>
      </c>
      <c r="V969" s="5">
        <v>12</v>
      </c>
      <c r="W969" s="5">
        <v>0</v>
      </c>
      <c r="X969" s="7">
        <v>417.59999999999997</v>
      </c>
    </row>
    <row r="970" spans="19:24" x14ac:dyDescent="0.25">
      <c r="S970" s="4">
        <v>10608</v>
      </c>
      <c r="T970" s="4">
        <v>56</v>
      </c>
      <c r="U970" s="4">
        <v>38</v>
      </c>
      <c r="V970" s="4">
        <v>28</v>
      </c>
      <c r="W970" s="4">
        <v>0</v>
      </c>
      <c r="X970" s="6">
        <v>1064</v>
      </c>
    </row>
    <row r="971" spans="19:24" x14ac:dyDescent="0.25">
      <c r="S971" s="5">
        <v>10609</v>
      </c>
      <c r="T971" s="5">
        <v>1</v>
      </c>
      <c r="U971" s="5">
        <v>18</v>
      </c>
      <c r="V971" s="5">
        <v>3</v>
      </c>
      <c r="W971" s="5">
        <v>0</v>
      </c>
      <c r="X971" s="7">
        <v>54</v>
      </c>
    </row>
    <row r="972" spans="19:24" x14ac:dyDescent="0.25">
      <c r="S972" s="4">
        <v>10609</v>
      </c>
      <c r="T972" s="4">
        <v>10</v>
      </c>
      <c r="U972" s="4">
        <v>31</v>
      </c>
      <c r="V972" s="4">
        <v>10</v>
      </c>
      <c r="W972" s="4">
        <v>0</v>
      </c>
      <c r="X972" s="6">
        <v>310</v>
      </c>
    </row>
    <row r="973" spans="19:24" x14ac:dyDescent="0.25">
      <c r="S973" s="5">
        <v>10609</v>
      </c>
      <c r="T973" s="5">
        <v>21</v>
      </c>
      <c r="U973" s="5">
        <v>10</v>
      </c>
      <c r="V973" s="5">
        <v>6</v>
      </c>
      <c r="W973" s="5">
        <v>0</v>
      </c>
      <c r="X973" s="7">
        <v>60</v>
      </c>
    </row>
    <row r="974" spans="19:24" x14ac:dyDescent="0.25">
      <c r="S974" s="4">
        <v>10610</v>
      </c>
      <c r="T974" s="4">
        <v>36</v>
      </c>
      <c r="U974" s="4">
        <v>19</v>
      </c>
      <c r="V974" s="4">
        <v>21</v>
      </c>
      <c r="W974" s="4">
        <v>0.25</v>
      </c>
      <c r="X974" s="6">
        <v>398.75</v>
      </c>
    </row>
    <row r="975" spans="19:24" x14ac:dyDescent="0.25">
      <c r="S975" s="5">
        <v>10611</v>
      </c>
      <c r="T975" s="5">
        <v>1</v>
      </c>
      <c r="U975" s="5">
        <v>18</v>
      </c>
      <c r="V975" s="5">
        <v>6</v>
      </c>
      <c r="W975" s="5">
        <v>0</v>
      </c>
      <c r="X975" s="7">
        <v>108</v>
      </c>
    </row>
    <row r="976" spans="19:24" x14ac:dyDescent="0.25">
      <c r="S976" s="4">
        <v>10611</v>
      </c>
      <c r="T976" s="4">
        <v>2</v>
      </c>
      <c r="U976" s="4">
        <v>19</v>
      </c>
      <c r="V976" s="4">
        <v>10</v>
      </c>
      <c r="W976" s="4">
        <v>0</v>
      </c>
      <c r="X976" s="6">
        <v>190</v>
      </c>
    </row>
    <row r="977" spans="19:24" x14ac:dyDescent="0.25">
      <c r="S977" s="5">
        <v>10611</v>
      </c>
      <c r="T977" s="5">
        <v>60</v>
      </c>
      <c r="U977" s="5">
        <v>34</v>
      </c>
      <c r="V977" s="5">
        <v>15</v>
      </c>
      <c r="W977" s="5">
        <v>0</v>
      </c>
      <c r="X977" s="7">
        <v>510</v>
      </c>
    </row>
    <row r="978" spans="19:24" x14ac:dyDescent="0.25">
      <c r="S978" s="4">
        <v>10612</v>
      </c>
      <c r="T978" s="4">
        <v>10</v>
      </c>
      <c r="U978" s="4">
        <v>31</v>
      </c>
      <c r="V978" s="4">
        <v>70</v>
      </c>
      <c r="W978" s="4">
        <v>0</v>
      </c>
      <c r="X978" s="6">
        <v>2170</v>
      </c>
    </row>
    <row r="979" spans="19:24" x14ac:dyDescent="0.25">
      <c r="S979" s="5">
        <v>10612</v>
      </c>
      <c r="T979" s="5">
        <v>36</v>
      </c>
      <c r="U979" s="5">
        <v>19</v>
      </c>
      <c r="V979" s="5">
        <v>55</v>
      </c>
      <c r="W979" s="5">
        <v>0</v>
      </c>
      <c r="X979" s="7">
        <v>1045</v>
      </c>
    </row>
    <row r="980" spans="19:24" x14ac:dyDescent="0.25">
      <c r="S980" s="4">
        <v>10612</v>
      </c>
      <c r="T980" s="4">
        <v>49</v>
      </c>
      <c r="U980" s="4">
        <v>20</v>
      </c>
      <c r="V980" s="4">
        <v>18</v>
      </c>
      <c r="W980" s="4">
        <v>0</v>
      </c>
      <c r="X980" s="6">
        <v>360</v>
      </c>
    </row>
    <row r="981" spans="19:24" x14ac:dyDescent="0.25">
      <c r="S981" s="5">
        <v>10612</v>
      </c>
      <c r="T981" s="5">
        <v>60</v>
      </c>
      <c r="U981" s="5">
        <v>34</v>
      </c>
      <c r="V981" s="5">
        <v>40</v>
      </c>
      <c r="W981" s="5">
        <v>0</v>
      </c>
      <c r="X981" s="7">
        <v>1360</v>
      </c>
    </row>
    <row r="982" spans="19:24" x14ac:dyDescent="0.25">
      <c r="S982" s="4">
        <v>10612</v>
      </c>
      <c r="T982" s="4">
        <v>76</v>
      </c>
      <c r="U982" s="4">
        <v>18</v>
      </c>
      <c r="V982" s="4">
        <v>80</v>
      </c>
      <c r="W982" s="4">
        <v>0</v>
      </c>
      <c r="X982" s="6">
        <v>1440</v>
      </c>
    </row>
    <row r="983" spans="19:24" x14ac:dyDescent="0.25">
      <c r="S983" s="5">
        <v>10613</v>
      </c>
      <c r="T983" s="5">
        <v>13</v>
      </c>
      <c r="U983" s="5">
        <v>6</v>
      </c>
      <c r="V983" s="5">
        <v>8</v>
      </c>
      <c r="W983" s="5">
        <v>0.1</v>
      </c>
      <c r="X983" s="7">
        <v>47.9</v>
      </c>
    </row>
    <row r="984" spans="19:24" x14ac:dyDescent="0.25">
      <c r="S984" s="4">
        <v>10613</v>
      </c>
      <c r="T984" s="4">
        <v>75</v>
      </c>
      <c r="U984" s="4">
        <v>7.75</v>
      </c>
      <c r="V984" s="4">
        <v>40</v>
      </c>
      <c r="W984" s="4">
        <v>0</v>
      </c>
      <c r="X984" s="6">
        <v>310</v>
      </c>
    </row>
    <row r="985" spans="19:24" x14ac:dyDescent="0.25">
      <c r="S985" s="5">
        <v>10614</v>
      </c>
      <c r="T985" s="5">
        <v>11</v>
      </c>
      <c r="U985" s="5">
        <v>21</v>
      </c>
      <c r="V985" s="5">
        <v>14</v>
      </c>
      <c r="W985" s="5">
        <v>0</v>
      </c>
      <c r="X985" s="7">
        <v>294</v>
      </c>
    </row>
    <row r="986" spans="19:24" x14ac:dyDescent="0.25">
      <c r="S986" s="4">
        <v>10614</v>
      </c>
      <c r="T986" s="4">
        <v>21</v>
      </c>
      <c r="U986" s="4">
        <v>10</v>
      </c>
      <c r="V986" s="4">
        <v>8</v>
      </c>
      <c r="W986" s="4">
        <v>0</v>
      </c>
      <c r="X986" s="6">
        <v>80</v>
      </c>
    </row>
    <row r="987" spans="19:24" x14ac:dyDescent="0.25">
      <c r="S987" s="5">
        <v>10614</v>
      </c>
      <c r="T987" s="5">
        <v>39</v>
      </c>
      <c r="U987" s="5">
        <v>18</v>
      </c>
      <c r="V987" s="5">
        <v>5</v>
      </c>
      <c r="W987" s="5">
        <v>0</v>
      </c>
      <c r="X987" s="7">
        <v>90</v>
      </c>
    </row>
    <row r="988" spans="19:24" x14ac:dyDescent="0.25">
      <c r="S988" s="4">
        <v>10615</v>
      </c>
      <c r="T988" s="4">
        <v>55</v>
      </c>
      <c r="U988" s="4">
        <v>24</v>
      </c>
      <c r="V988" s="4">
        <v>5</v>
      </c>
      <c r="W988" s="4">
        <v>0</v>
      </c>
      <c r="X988" s="6">
        <v>120</v>
      </c>
    </row>
    <row r="989" spans="19:24" x14ac:dyDescent="0.25">
      <c r="S989" s="5">
        <v>10616</v>
      </c>
      <c r="T989" s="5">
        <v>38</v>
      </c>
      <c r="U989" s="5">
        <v>263.5</v>
      </c>
      <c r="V989" s="5">
        <v>15</v>
      </c>
      <c r="W989" s="5">
        <v>0.05</v>
      </c>
      <c r="X989" s="7">
        <v>3952.45</v>
      </c>
    </row>
    <row r="990" spans="19:24" x14ac:dyDescent="0.25">
      <c r="S990" s="4">
        <v>10616</v>
      </c>
      <c r="T990" s="4">
        <v>56</v>
      </c>
      <c r="U990" s="4">
        <v>38</v>
      </c>
      <c r="V990" s="4">
        <v>14</v>
      </c>
      <c r="W990" s="4">
        <v>0</v>
      </c>
      <c r="X990" s="6">
        <v>532</v>
      </c>
    </row>
    <row r="991" spans="19:24" x14ac:dyDescent="0.25">
      <c r="S991" s="5">
        <v>10616</v>
      </c>
      <c r="T991" s="5">
        <v>70</v>
      </c>
      <c r="U991" s="5">
        <v>15</v>
      </c>
      <c r="V991" s="5">
        <v>15</v>
      </c>
      <c r="W991" s="5">
        <v>0.05</v>
      </c>
      <c r="X991" s="7">
        <v>224.95</v>
      </c>
    </row>
    <row r="992" spans="19:24" x14ac:dyDescent="0.25">
      <c r="S992" s="4">
        <v>10616</v>
      </c>
      <c r="T992" s="4">
        <v>71</v>
      </c>
      <c r="U992" s="4">
        <v>21.5</v>
      </c>
      <c r="V992" s="4">
        <v>15</v>
      </c>
      <c r="W992" s="4">
        <v>0.05</v>
      </c>
      <c r="X992" s="6">
        <v>322.45</v>
      </c>
    </row>
    <row r="993" spans="19:24" x14ac:dyDescent="0.25">
      <c r="S993" s="5">
        <v>10617</v>
      </c>
      <c r="T993" s="5">
        <v>59</v>
      </c>
      <c r="U993" s="5">
        <v>55</v>
      </c>
      <c r="V993" s="5">
        <v>30</v>
      </c>
      <c r="W993" s="5">
        <v>0.15</v>
      </c>
      <c r="X993" s="7">
        <v>1649.85</v>
      </c>
    </row>
    <row r="994" spans="19:24" x14ac:dyDescent="0.25">
      <c r="S994" s="4">
        <v>10618</v>
      </c>
      <c r="T994" s="4">
        <v>6</v>
      </c>
      <c r="U994" s="4">
        <v>25</v>
      </c>
      <c r="V994" s="4">
        <v>70</v>
      </c>
      <c r="W994" s="4">
        <v>0</v>
      </c>
      <c r="X994" s="6">
        <v>1750</v>
      </c>
    </row>
    <row r="995" spans="19:24" x14ac:dyDescent="0.25">
      <c r="S995" s="5">
        <v>10618</v>
      </c>
      <c r="T995" s="5">
        <v>56</v>
      </c>
      <c r="U995" s="5">
        <v>38</v>
      </c>
      <c r="V995" s="5">
        <v>20</v>
      </c>
      <c r="W995" s="5">
        <v>0</v>
      </c>
      <c r="X995" s="7">
        <v>760</v>
      </c>
    </row>
    <row r="996" spans="19:24" x14ac:dyDescent="0.25">
      <c r="S996" s="4">
        <v>10618</v>
      </c>
      <c r="T996" s="4">
        <v>68</v>
      </c>
      <c r="U996" s="4">
        <v>12.5</v>
      </c>
      <c r="V996" s="4">
        <v>15</v>
      </c>
      <c r="W996" s="4">
        <v>0</v>
      </c>
      <c r="X996" s="6">
        <v>187.5</v>
      </c>
    </row>
    <row r="997" spans="19:24" x14ac:dyDescent="0.25">
      <c r="S997" s="5">
        <v>10619</v>
      </c>
      <c r="T997" s="5">
        <v>21</v>
      </c>
      <c r="U997" s="5">
        <v>10</v>
      </c>
      <c r="V997" s="5">
        <v>42</v>
      </c>
      <c r="W997" s="5">
        <v>0</v>
      </c>
      <c r="X997" s="7">
        <v>420</v>
      </c>
    </row>
    <row r="998" spans="19:24" x14ac:dyDescent="0.25">
      <c r="S998" s="4">
        <v>10619</v>
      </c>
      <c r="T998" s="4">
        <v>22</v>
      </c>
      <c r="U998" s="4">
        <v>21</v>
      </c>
      <c r="V998" s="4">
        <v>40</v>
      </c>
      <c r="W998" s="4">
        <v>0</v>
      </c>
      <c r="X998" s="6">
        <v>840</v>
      </c>
    </row>
    <row r="999" spans="19:24" x14ac:dyDescent="0.25">
      <c r="S999" s="5">
        <v>10620</v>
      </c>
      <c r="T999" s="5">
        <v>24</v>
      </c>
      <c r="U999" s="5">
        <v>4.5</v>
      </c>
      <c r="V999" s="5">
        <v>5</v>
      </c>
      <c r="W999" s="5">
        <v>0</v>
      </c>
      <c r="X999" s="7">
        <v>22.5</v>
      </c>
    </row>
    <row r="1000" spans="19:24" x14ac:dyDescent="0.25">
      <c r="S1000" s="4">
        <v>10620</v>
      </c>
      <c r="T1000" s="4">
        <v>52</v>
      </c>
      <c r="U1000" s="4">
        <v>7</v>
      </c>
      <c r="V1000" s="4">
        <v>5</v>
      </c>
      <c r="W1000" s="4">
        <v>0</v>
      </c>
      <c r="X1000" s="6">
        <v>35</v>
      </c>
    </row>
    <row r="1001" spans="19:24" x14ac:dyDescent="0.25">
      <c r="S1001" s="5">
        <v>10621</v>
      </c>
      <c r="T1001" s="5">
        <v>19</v>
      </c>
      <c r="U1001" s="5">
        <v>9.1999999999999993</v>
      </c>
      <c r="V1001" s="5">
        <v>5</v>
      </c>
      <c r="W1001" s="5">
        <v>0</v>
      </c>
      <c r="X1001" s="7">
        <v>46</v>
      </c>
    </row>
    <row r="1002" spans="19:24" x14ac:dyDescent="0.25">
      <c r="S1002" s="4">
        <v>10621</v>
      </c>
      <c r="T1002" s="4">
        <v>23</v>
      </c>
      <c r="U1002" s="4">
        <v>9</v>
      </c>
      <c r="V1002" s="4">
        <v>10</v>
      </c>
      <c r="W1002" s="4">
        <v>0</v>
      </c>
      <c r="X1002" s="6">
        <v>90</v>
      </c>
    </row>
    <row r="1003" spans="19:24" x14ac:dyDescent="0.25">
      <c r="S1003" s="5">
        <v>10621</v>
      </c>
      <c r="T1003" s="5">
        <v>70</v>
      </c>
      <c r="U1003" s="5">
        <v>15</v>
      </c>
      <c r="V1003" s="5">
        <v>20</v>
      </c>
      <c r="W1003" s="5">
        <v>0</v>
      </c>
      <c r="X1003" s="7">
        <v>300</v>
      </c>
    </row>
    <row r="1004" spans="19:24" x14ac:dyDescent="0.25">
      <c r="S1004" s="4">
        <v>10621</v>
      </c>
      <c r="T1004" s="4">
        <v>71</v>
      </c>
      <c r="U1004" s="4">
        <v>21.5</v>
      </c>
      <c r="V1004" s="4">
        <v>15</v>
      </c>
      <c r="W1004" s="4">
        <v>0</v>
      </c>
      <c r="X1004" s="6">
        <v>322.5</v>
      </c>
    </row>
    <row r="1005" spans="19:24" x14ac:dyDescent="0.25">
      <c r="S1005" s="5">
        <v>10622</v>
      </c>
      <c r="T1005" s="5">
        <v>2</v>
      </c>
      <c r="U1005" s="5">
        <v>19</v>
      </c>
      <c r="V1005" s="5">
        <v>20</v>
      </c>
      <c r="W1005" s="5">
        <v>0</v>
      </c>
      <c r="X1005" s="7">
        <v>380</v>
      </c>
    </row>
    <row r="1006" spans="19:24" x14ac:dyDescent="0.25">
      <c r="S1006" s="4">
        <v>10622</v>
      </c>
      <c r="T1006" s="4">
        <v>68</v>
      </c>
      <c r="U1006" s="4">
        <v>12.5</v>
      </c>
      <c r="V1006" s="4">
        <v>18</v>
      </c>
      <c r="W1006" s="4">
        <v>0.2</v>
      </c>
      <c r="X1006" s="6">
        <v>224.8</v>
      </c>
    </row>
    <row r="1007" spans="19:24" x14ac:dyDescent="0.25">
      <c r="S1007" s="5">
        <v>10623</v>
      </c>
      <c r="T1007" s="5">
        <v>14</v>
      </c>
      <c r="U1007" s="5">
        <v>23.25</v>
      </c>
      <c r="V1007" s="5">
        <v>21</v>
      </c>
      <c r="W1007" s="5">
        <v>0</v>
      </c>
      <c r="X1007" s="7">
        <v>488.25</v>
      </c>
    </row>
    <row r="1008" spans="19:24" x14ac:dyDescent="0.25">
      <c r="S1008" s="4">
        <v>10623</v>
      </c>
      <c r="T1008" s="4">
        <v>19</v>
      </c>
      <c r="U1008" s="4">
        <v>9.1999999999999993</v>
      </c>
      <c r="V1008" s="4">
        <v>15</v>
      </c>
      <c r="W1008" s="4">
        <v>0.1</v>
      </c>
      <c r="X1008" s="6">
        <v>137.9</v>
      </c>
    </row>
    <row r="1009" spans="19:24" x14ac:dyDescent="0.25">
      <c r="S1009" s="5">
        <v>10623</v>
      </c>
      <c r="T1009" s="5">
        <v>21</v>
      </c>
      <c r="U1009" s="5">
        <v>10</v>
      </c>
      <c r="V1009" s="5">
        <v>25</v>
      </c>
      <c r="W1009" s="5">
        <v>0.1</v>
      </c>
      <c r="X1009" s="7">
        <v>249.9</v>
      </c>
    </row>
    <row r="1010" spans="19:24" x14ac:dyDescent="0.25">
      <c r="S1010" s="4">
        <v>10623</v>
      </c>
      <c r="T1010" s="4">
        <v>24</v>
      </c>
      <c r="U1010" s="4">
        <v>4.5</v>
      </c>
      <c r="V1010" s="4">
        <v>3</v>
      </c>
      <c r="W1010" s="4">
        <v>0</v>
      </c>
      <c r="X1010" s="6">
        <v>13.5</v>
      </c>
    </row>
    <row r="1011" spans="19:24" x14ac:dyDescent="0.25">
      <c r="S1011" s="5">
        <v>10623</v>
      </c>
      <c r="T1011" s="5">
        <v>35</v>
      </c>
      <c r="U1011" s="5">
        <v>18</v>
      </c>
      <c r="V1011" s="5">
        <v>30</v>
      </c>
      <c r="W1011" s="5">
        <v>0.1</v>
      </c>
      <c r="X1011" s="7">
        <v>539.9</v>
      </c>
    </row>
    <row r="1012" spans="19:24" x14ac:dyDescent="0.25">
      <c r="S1012" s="4">
        <v>10624</v>
      </c>
      <c r="T1012" s="4">
        <v>28</v>
      </c>
      <c r="U1012" s="4">
        <v>45.6</v>
      </c>
      <c r="V1012" s="4">
        <v>10</v>
      </c>
      <c r="W1012" s="4">
        <v>0</v>
      </c>
      <c r="X1012" s="6">
        <v>456</v>
      </c>
    </row>
    <row r="1013" spans="19:24" x14ac:dyDescent="0.25">
      <c r="S1013" s="5">
        <v>10624</v>
      </c>
      <c r="T1013" s="5">
        <v>29</v>
      </c>
      <c r="U1013" s="5">
        <v>123.79</v>
      </c>
      <c r="V1013" s="5">
        <v>6</v>
      </c>
      <c r="W1013" s="5">
        <v>0</v>
      </c>
      <c r="X1013" s="7">
        <v>742.74</v>
      </c>
    </row>
    <row r="1014" spans="19:24" x14ac:dyDescent="0.25">
      <c r="S1014" s="4">
        <v>10624</v>
      </c>
      <c r="T1014" s="4">
        <v>44</v>
      </c>
      <c r="U1014" s="4">
        <v>19.45</v>
      </c>
      <c r="V1014" s="4">
        <v>10</v>
      </c>
      <c r="W1014" s="4">
        <v>0</v>
      </c>
      <c r="X1014" s="6">
        <v>194.5</v>
      </c>
    </row>
    <row r="1015" spans="19:24" x14ac:dyDescent="0.25">
      <c r="S1015" s="5">
        <v>10625</v>
      </c>
      <c r="T1015" s="5">
        <v>14</v>
      </c>
      <c r="U1015" s="5">
        <v>23.25</v>
      </c>
      <c r="V1015" s="5">
        <v>3</v>
      </c>
      <c r="W1015" s="5">
        <v>0</v>
      </c>
      <c r="X1015" s="7">
        <v>69.75</v>
      </c>
    </row>
    <row r="1016" spans="19:24" x14ac:dyDescent="0.25">
      <c r="S1016" s="4">
        <v>10625</v>
      </c>
      <c r="T1016" s="4">
        <v>42</v>
      </c>
      <c r="U1016" s="4">
        <v>14</v>
      </c>
      <c r="V1016" s="4">
        <v>5</v>
      </c>
      <c r="W1016" s="4">
        <v>0</v>
      </c>
      <c r="X1016" s="6">
        <v>70</v>
      </c>
    </row>
    <row r="1017" spans="19:24" x14ac:dyDescent="0.25">
      <c r="S1017" s="5">
        <v>10625</v>
      </c>
      <c r="T1017" s="5">
        <v>60</v>
      </c>
      <c r="U1017" s="5">
        <v>34</v>
      </c>
      <c r="V1017" s="5">
        <v>10</v>
      </c>
      <c r="W1017" s="5">
        <v>0</v>
      </c>
      <c r="X1017" s="7">
        <v>340</v>
      </c>
    </row>
    <row r="1018" spans="19:24" x14ac:dyDescent="0.25">
      <c r="S1018" s="4">
        <v>10626</v>
      </c>
      <c r="T1018" s="4">
        <v>53</v>
      </c>
      <c r="U1018" s="4">
        <v>32.799999999999997</v>
      </c>
      <c r="V1018" s="4">
        <v>12</v>
      </c>
      <c r="W1018" s="4">
        <v>0</v>
      </c>
      <c r="X1018" s="6">
        <v>393.59999999999997</v>
      </c>
    </row>
    <row r="1019" spans="19:24" x14ac:dyDescent="0.25">
      <c r="S1019" s="5">
        <v>10626</v>
      </c>
      <c r="T1019" s="5">
        <v>60</v>
      </c>
      <c r="U1019" s="5">
        <v>34</v>
      </c>
      <c r="V1019" s="5">
        <v>20</v>
      </c>
      <c r="W1019" s="5">
        <v>0</v>
      </c>
      <c r="X1019" s="7">
        <v>680</v>
      </c>
    </row>
    <row r="1020" spans="19:24" x14ac:dyDescent="0.25">
      <c r="S1020" s="4">
        <v>10626</v>
      </c>
      <c r="T1020" s="4">
        <v>71</v>
      </c>
      <c r="U1020" s="4">
        <v>21.5</v>
      </c>
      <c r="V1020" s="4">
        <v>20</v>
      </c>
      <c r="W1020" s="4">
        <v>0</v>
      </c>
      <c r="X1020" s="6">
        <v>430</v>
      </c>
    </row>
    <row r="1021" spans="19:24" x14ac:dyDescent="0.25">
      <c r="S1021" s="5">
        <v>10627</v>
      </c>
      <c r="T1021" s="5">
        <v>62</v>
      </c>
      <c r="U1021" s="5">
        <v>49.3</v>
      </c>
      <c r="V1021" s="5">
        <v>15</v>
      </c>
      <c r="W1021" s="5">
        <v>0</v>
      </c>
      <c r="X1021" s="7">
        <v>739.5</v>
      </c>
    </row>
    <row r="1022" spans="19:24" x14ac:dyDescent="0.25">
      <c r="S1022" s="4">
        <v>10627</v>
      </c>
      <c r="T1022" s="4">
        <v>73</v>
      </c>
      <c r="U1022" s="4">
        <v>15</v>
      </c>
      <c r="V1022" s="4">
        <v>35</v>
      </c>
      <c r="W1022" s="4">
        <v>0.15</v>
      </c>
      <c r="X1022" s="6">
        <v>524.85</v>
      </c>
    </row>
    <row r="1023" spans="19:24" x14ac:dyDescent="0.25">
      <c r="S1023" s="5">
        <v>10628</v>
      </c>
      <c r="T1023" s="5">
        <v>1</v>
      </c>
      <c r="U1023" s="5">
        <v>18</v>
      </c>
      <c r="V1023" s="5">
        <v>25</v>
      </c>
      <c r="W1023" s="5">
        <v>0</v>
      </c>
      <c r="X1023" s="7">
        <v>450</v>
      </c>
    </row>
    <row r="1024" spans="19:24" x14ac:dyDescent="0.25">
      <c r="S1024" s="4">
        <v>10629</v>
      </c>
      <c r="T1024" s="4">
        <v>29</v>
      </c>
      <c r="U1024" s="4">
        <v>123.79</v>
      </c>
      <c r="V1024" s="4">
        <v>20</v>
      </c>
      <c r="W1024" s="4">
        <v>0</v>
      </c>
      <c r="X1024" s="6">
        <v>2475.8000000000002</v>
      </c>
    </row>
    <row r="1025" spans="19:24" x14ac:dyDescent="0.25">
      <c r="S1025" s="5">
        <v>10629</v>
      </c>
      <c r="T1025" s="5">
        <v>64</v>
      </c>
      <c r="U1025" s="5">
        <v>33.25</v>
      </c>
      <c r="V1025" s="5">
        <v>9</v>
      </c>
      <c r="W1025" s="5">
        <v>0</v>
      </c>
      <c r="X1025" s="7">
        <v>299.25</v>
      </c>
    </row>
    <row r="1026" spans="19:24" x14ac:dyDescent="0.25">
      <c r="S1026" s="4">
        <v>10630</v>
      </c>
      <c r="T1026" s="4">
        <v>55</v>
      </c>
      <c r="U1026" s="4">
        <v>24</v>
      </c>
      <c r="V1026" s="4">
        <v>12</v>
      </c>
      <c r="W1026" s="4">
        <v>0.05</v>
      </c>
      <c r="X1026" s="6">
        <v>287.95</v>
      </c>
    </row>
    <row r="1027" spans="19:24" x14ac:dyDescent="0.25">
      <c r="S1027" s="5">
        <v>10630</v>
      </c>
      <c r="T1027" s="5">
        <v>76</v>
      </c>
      <c r="U1027" s="5">
        <v>18</v>
      </c>
      <c r="V1027" s="5">
        <v>35</v>
      </c>
      <c r="W1027" s="5">
        <v>0</v>
      </c>
      <c r="X1027" s="7">
        <v>630</v>
      </c>
    </row>
    <row r="1028" spans="19:24" x14ac:dyDescent="0.25">
      <c r="S1028" s="4">
        <v>10631</v>
      </c>
      <c r="T1028" s="4">
        <v>75</v>
      </c>
      <c r="U1028" s="4">
        <v>7.75</v>
      </c>
      <c r="V1028" s="4">
        <v>8</v>
      </c>
      <c r="W1028" s="4">
        <v>0.1</v>
      </c>
      <c r="X1028" s="6">
        <v>61.9</v>
      </c>
    </row>
    <row r="1029" spans="19:24" x14ac:dyDescent="0.25">
      <c r="S1029" s="5">
        <v>10632</v>
      </c>
      <c r="T1029" s="5">
        <v>2</v>
      </c>
      <c r="U1029" s="5">
        <v>19</v>
      </c>
      <c r="V1029" s="5">
        <v>30</v>
      </c>
      <c r="W1029" s="5">
        <v>0.05</v>
      </c>
      <c r="X1029" s="7">
        <v>569.95000000000005</v>
      </c>
    </row>
    <row r="1030" spans="19:24" x14ac:dyDescent="0.25">
      <c r="S1030" s="4">
        <v>10632</v>
      </c>
      <c r="T1030" s="4">
        <v>33</v>
      </c>
      <c r="U1030" s="4">
        <v>2.5</v>
      </c>
      <c r="V1030" s="4">
        <v>20</v>
      </c>
      <c r="W1030" s="4">
        <v>0.05</v>
      </c>
      <c r="X1030" s="6">
        <v>49.95</v>
      </c>
    </row>
    <row r="1031" spans="19:24" x14ac:dyDescent="0.25">
      <c r="S1031" s="5">
        <v>10633</v>
      </c>
      <c r="T1031" s="5">
        <v>12</v>
      </c>
      <c r="U1031" s="5">
        <v>38</v>
      </c>
      <c r="V1031" s="5">
        <v>36</v>
      </c>
      <c r="W1031" s="5">
        <v>0.15</v>
      </c>
      <c r="X1031" s="7">
        <v>1367.85</v>
      </c>
    </row>
    <row r="1032" spans="19:24" x14ac:dyDescent="0.25">
      <c r="S1032" s="4">
        <v>10633</v>
      </c>
      <c r="T1032" s="4">
        <v>13</v>
      </c>
      <c r="U1032" s="4">
        <v>6</v>
      </c>
      <c r="V1032" s="4">
        <v>13</v>
      </c>
      <c r="W1032" s="4">
        <v>0.15</v>
      </c>
      <c r="X1032" s="6">
        <v>77.849999999999994</v>
      </c>
    </row>
    <row r="1033" spans="19:24" x14ac:dyDescent="0.25">
      <c r="S1033" s="5">
        <v>10633</v>
      </c>
      <c r="T1033" s="5">
        <v>26</v>
      </c>
      <c r="U1033" s="5">
        <v>31.23</v>
      </c>
      <c r="V1033" s="5">
        <v>35</v>
      </c>
      <c r="W1033" s="5">
        <v>0.15</v>
      </c>
      <c r="X1033" s="7">
        <v>1092.8999999999999</v>
      </c>
    </row>
    <row r="1034" spans="19:24" x14ac:dyDescent="0.25">
      <c r="S1034" s="4">
        <v>10633</v>
      </c>
      <c r="T1034" s="4">
        <v>62</v>
      </c>
      <c r="U1034" s="4">
        <v>49.3</v>
      </c>
      <c r="V1034" s="4">
        <v>80</v>
      </c>
      <c r="W1034" s="4">
        <v>0.15</v>
      </c>
      <c r="X1034" s="6">
        <v>3943.85</v>
      </c>
    </row>
    <row r="1035" spans="19:24" x14ac:dyDescent="0.25">
      <c r="S1035" s="5">
        <v>10634</v>
      </c>
      <c r="T1035" s="5">
        <v>7</v>
      </c>
      <c r="U1035" s="5">
        <v>30</v>
      </c>
      <c r="V1035" s="5">
        <v>35</v>
      </c>
      <c r="W1035" s="5">
        <v>0</v>
      </c>
      <c r="X1035" s="7">
        <v>1050</v>
      </c>
    </row>
    <row r="1036" spans="19:24" x14ac:dyDescent="0.25">
      <c r="S1036" s="4">
        <v>10634</v>
      </c>
      <c r="T1036" s="4">
        <v>18</v>
      </c>
      <c r="U1036" s="4">
        <v>62.5</v>
      </c>
      <c r="V1036" s="4">
        <v>50</v>
      </c>
      <c r="W1036" s="4">
        <v>0</v>
      </c>
      <c r="X1036" s="6">
        <v>3125</v>
      </c>
    </row>
    <row r="1037" spans="19:24" x14ac:dyDescent="0.25">
      <c r="S1037" s="5">
        <v>10634</v>
      </c>
      <c r="T1037" s="5">
        <v>51</v>
      </c>
      <c r="U1037" s="5">
        <v>53</v>
      </c>
      <c r="V1037" s="5">
        <v>15</v>
      </c>
      <c r="W1037" s="5">
        <v>0</v>
      </c>
      <c r="X1037" s="7">
        <v>795</v>
      </c>
    </row>
    <row r="1038" spans="19:24" x14ac:dyDescent="0.25">
      <c r="S1038" s="4">
        <v>10634</v>
      </c>
      <c r="T1038" s="4">
        <v>75</v>
      </c>
      <c r="U1038" s="4">
        <v>7.75</v>
      </c>
      <c r="V1038" s="4">
        <v>2</v>
      </c>
      <c r="W1038" s="4">
        <v>0</v>
      </c>
      <c r="X1038" s="6">
        <v>15.5</v>
      </c>
    </row>
    <row r="1039" spans="19:24" x14ac:dyDescent="0.25">
      <c r="S1039" s="5">
        <v>10635</v>
      </c>
      <c r="T1039" s="5">
        <v>4</v>
      </c>
      <c r="U1039" s="5">
        <v>22</v>
      </c>
      <c r="V1039" s="5">
        <v>10</v>
      </c>
      <c r="W1039" s="5">
        <v>0.1</v>
      </c>
      <c r="X1039" s="7">
        <v>219.9</v>
      </c>
    </row>
    <row r="1040" spans="19:24" x14ac:dyDescent="0.25">
      <c r="S1040" s="4">
        <v>10635</v>
      </c>
      <c r="T1040" s="4">
        <v>5</v>
      </c>
      <c r="U1040" s="4">
        <v>21.35</v>
      </c>
      <c r="V1040" s="4">
        <v>15</v>
      </c>
      <c r="W1040" s="4">
        <v>0.1</v>
      </c>
      <c r="X1040" s="6">
        <v>320.14999999999998</v>
      </c>
    </row>
    <row r="1041" spans="19:24" x14ac:dyDescent="0.25">
      <c r="S1041" s="5">
        <v>10635</v>
      </c>
      <c r="T1041" s="5">
        <v>22</v>
      </c>
      <c r="U1041" s="5">
        <v>21</v>
      </c>
      <c r="V1041" s="5">
        <v>40</v>
      </c>
      <c r="W1041" s="5">
        <v>0</v>
      </c>
      <c r="X1041" s="7">
        <v>840</v>
      </c>
    </row>
    <row r="1042" spans="19:24" x14ac:dyDescent="0.25">
      <c r="S1042" s="4">
        <v>10636</v>
      </c>
      <c r="T1042" s="4">
        <v>4</v>
      </c>
      <c r="U1042" s="4">
        <v>22</v>
      </c>
      <c r="V1042" s="4">
        <v>25</v>
      </c>
      <c r="W1042" s="4">
        <v>0</v>
      </c>
      <c r="X1042" s="6">
        <v>550</v>
      </c>
    </row>
    <row r="1043" spans="19:24" x14ac:dyDescent="0.25">
      <c r="S1043" s="5">
        <v>10636</v>
      </c>
      <c r="T1043" s="5">
        <v>58</v>
      </c>
      <c r="U1043" s="5">
        <v>13.25</v>
      </c>
      <c r="V1043" s="5">
        <v>6</v>
      </c>
      <c r="W1043" s="5">
        <v>0</v>
      </c>
      <c r="X1043" s="7">
        <v>79.5</v>
      </c>
    </row>
    <row r="1044" spans="19:24" x14ac:dyDescent="0.25">
      <c r="S1044" s="4">
        <v>10637</v>
      </c>
      <c r="T1044" s="4">
        <v>11</v>
      </c>
      <c r="U1044" s="4">
        <v>21</v>
      </c>
      <c r="V1044" s="4">
        <v>10</v>
      </c>
      <c r="W1044" s="4">
        <v>0</v>
      </c>
      <c r="X1044" s="6">
        <v>210</v>
      </c>
    </row>
    <row r="1045" spans="19:24" x14ac:dyDescent="0.25">
      <c r="S1045" s="5">
        <v>10637</v>
      </c>
      <c r="T1045" s="5">
        <v>50</v>
      </c>
      <c r="U1045" s="5">
        <v>16.25</v>
      </c>
      <c r="V1045" s="5">
        <v>25</v>
      </c>
      <c r="W1045" s="5">
        <v>0.05</v>
      </c>
      <c r="X1045" s="7">
        <v>406.2</v>
      </c>
    </row>
    <row r="1046" spans="19:24" x14ac:dyDescent="0.25">
      <c r="S1046" s="4">
        <v>10637</v>
      </c>
      <c r="T1046" s="4">
        <v>56</v>
      </c>
      <c r="U1046" s="4">
        <v>38</v>
      </c>
      <c r="V1046" s="4">
        <v>60</v>
      </c>
      <c r="W1046" s="4">
        <v>0.05</v>
      </c>
      <c r="X1046" s="6">
        <v>2279.9499999999998</v>
      </c>
    </row>
    <row r="1047" spans="19:24" x14ac:dyDescent="0.25">
      <c r="S1047" s="5">
        <v>10638</v>
      </c>
      <c r="T1047" s="5">
        <v>45</v>
      </c>
      <c r="U1047" s="5">
        <v>9.5</v>
      </c>
      <c r="V1047" s="5">
        <v>20</v>
      </c>
      <c r="W1047" s="5">
        <v>0</v>
      </c>
      <c r="X1047" s="7">
        <v>190</v>
      </c>
    </row>
    <row r="1048" spans="19:24" x14ac:dyDescent="0.25">
      <c r="S1048" s="4">
        <v>10638</v>
      </c>
      <c r="T1048" s="4">
        <v>65</v>
      </c>
      <c r="U1048" s="4">
        <v>21.05</v>
      </c>
      <c r="V1048" s="4">
        <v>21</v>
      </c>
      <c r="W1048" s="4">
        <v>0</v>
      </c>
      <c r="X1048" s="6">
        <v>442.05</v>
      </c>
    </row>
    <row r="1049" spans="19:24" x14ac:dyDescent="0.25">
      <c r="S1049" s="5">
        <v>10638</v>
      </c>
      <c r="T1049" s="5">
        <v>72</v>
      </c>
      <c r="U1049" s="5">
        <v>34.799999999999997</v>
      </c>
      <c r="V1049" s="5">
        <v>60</v>
      </c>
      <c r="W1049" s="5">
        <v>0</v>
      </c>
      <c r="X1049" s="7">
        <v>2088</v>
      </c>
    </row>
    <row r="1050" spans="19:24" x14ac:dyDescent="0.25">
      <c r="S1050" s="4">
        <v>10639</v>
      </c>
      <c r="T1050" s="4">
        <v>18</v>
      </c>
      <c r="U1050" s="4">
        <v>62.5</v>
      </c>
      <c r="V1050" s="4">
        <v>8</v>
      </c>
      <c r="W1050" s="4">
        <v>0</v>
      </c>
      <c r="X1050" s="6">
        <v>500</v>
      </c>
    </row>
    <row r="1051" spans="19:24" x14ac:dyDescent="0.25">
      <c r="S1051" s="5">
        <v>10640</v>
      </c>
      <c r="T1051" s="5">
        <v>69</v>
      </c>
      <c r="U1051" s="5">
        <v>36</v>
      </c>
      <c r="V1051" s="5">
        <v>20</v>
      </c>
      <c r="W1051" s="5">
        <v>0.25</v>
      </c>
      <c r="X1051" s="7">
        <v>719.75</v>
      </c>
    </row>
    <row r="1052" spans="19:24" x14ac:dyDescent="0.25">
      <c r="S1052" s="4">
        <v>10640</v>
      </c>
      <c r="T1052" s="4">
        <v>70</v>
      </c>
      <c r="U1052" s="4">
        <v>15</v>
      </c>
      <c r="V1052" s="4">
        <v>15</v>
      </c>
      <c r="W1052" s="4">
        <v>0.25</v>
      </c>
      <c r="X1052" s="6">
        <v>224.75</v>
      </c>
    </row>
    <row r="1053" spans="19:24" x14ac:dyDescent="0.25">
      <c r="S1053" s="5">
        <v>10641</v>
      </c>
      <c r="T1053" s="5">
        <v>2</v>
      </c>
      <c r="U1053" s="5">
        <v>19</v>
      </c>
      <c r="V1053" s="5">
        <v>50</v>
      </c>
      <c r="W1053" s="5">
        <v>0</v>
      </c>
      <c r="X1053" s="7">
        <v>950</v>
      </c>
    </row>
    <row r="1054" spans="19:24" x14ac:dyDescent="0.25">
      <c r="S1054" s="4">
        <v>10641</v>
      </c>
      <c r="T1054" s="4">
        <v>40</v>
      </c>
      <c r="U1054" s="4">
        <v>18.399999999999999</v>
      </c>
      <c r="V1054" s="4">
        <v>60</v>
      </c>
      <c r="W1054" s="4">
        <v>0</v>
      </c>
      <c r="X1054" s="6">
        <v>1104</v>
      </c>
    </row>
    <row r="1055" spans="19:24" x14ac:dyDescent="0.25">
      <c r="S1055" s="5">
        <v>10642</v>
      </c>
      <c r="T1055" s="5">
        <v>21</v>
      </c>
      <c r="U1055" s="5">
        <v>10</v>
      </c>
      <c r="V1055" s="5">
        <v>30</v>
      </c>
      <c r="W1055" s="5">
        <v>0.2</v>
      </c>
      <c r="X1055" s="7">
        <v>299.8</v>
      </c>
    </row>
    <row r="1056" spans="19:24" x14ac:dyDescent="0.25">
      <c r="S1056" s="4">
        <v>10642</v>
      </c>
      <c r="T1056" s="4">
        <v>61</v>
      </c>
      <c r="U1056" s="4">
        <v>28.5</v>
      </c>
      <c r="V1056" s="4">
        <v>20</v>
      </c>
      <c r="W1056" s="4">
        <v>0.2</v>
      </c>
      <c r="X1056" s="6">
        <v>569.79999999999995</v>
      </c>
    </row>
    <row r="1057" spans="19:24" x14ac:dyDescent="0.25">
      <c r="S1057" s="5">
        <v>10643</v>
      </c>
      <c r="T1057" s="5">
        <v>28</v>
      </c>
      <c r="U1057" s="5">
        <v>45.6</v>
      </c>
      <c r="V1057" s="5">
        <v>15</v>
      </c>
      <c r="W1057" s="5">
        <v>0.25</v>
      </c>
      <c r="X1057" s="7">
        <v>683.75</v>
      </c>
    </row>
    <row r="1058" spans="19:24" x14ac:dyDescent="0.25">
      <c r="S1058" s="4">
        <v>10643</v>
      </c>
      <c r="T1058" s="4">
        <v>39</v>
      </c>
      <c r="U1058" s="4">
        <v>18</v>
      </c>
      <c r="V1058" s="4">
        <v>21</v>
      </c>
      <c r="W1058" s="4">
        <v>0.25</v>
      </c>
      <c r="X1058" s="6">
        <v>377.75</v>
      </c>
    </row>
    <row r="1059" spans="19:24" x14ac:dyDescent="0.25">
      <c r="S1059" s="5">
        <v>10643</v>
      </c>
      <c r="T1059" s="5">
        <v>46</v>
      </c>
      <c r="U1059" s="5">
        <v>12</v>
      </c>
      <c r="V1059" s="5">
        <v>2</v>
      </c>
      <c r="W1059" s="5">
        <v>0.25</v>
      </c>
      <c r="X1059" s="7">
        <v>23.75</v>
      </c>
    </row>
    <row r="1060" spans="19:24" x14ac:dyDescent="0.25">
      <c r="S1060" s="4">
        <v>10644</v>
      </c>
      <c r="T1060" s="4">
        <v>18</v>
      </c>
      <c r="U1060" s="4">
        <v>62.5</v>
      </c>
      <c r="V1060" s="4">
        <v>4</v>
      </c>
      <c r="W1060" s="4">
        <v>0.1</v>
      </c>
      <c r="X1060" s="6">
        <v>249.9</v>
      </c>
    </row>
    <row r="1061" spans="19:24" x14ac:dyDescent="0.25">
      <c r="S1061" s="5">
        <v>10644</v>
      </c>
      <c r="T1061" s="5">
        <v>43</v>
      </c>
      <c r="U1061" s="5">
        <v>46</v>
      </c>
      <c r="V1061" s="5">
        <v>20</v>
      </c>
      <c r="W1061" s="5">
        <v>0</v>
      </c>
      <c r="X1061" s="7">
        <v>920</v>
      </c>
    </row>
    <row r="1062" spans="19:24" x14ac:dyDescent="0.25">
      <c r="S1062" s="4">
        <v>10644</v>
      </c>
      <c r="T1062" s="4">
        <v>46</v>
      </c>
      <c r="U1062" s="4">
        <v>12</v>
      </c>
      <c r="V1062" s="4">
        <v>21</v>
      </c>
      <c r="W1062" s="4">
        <v>0.1</v>
      </c>
      <c r="X1062" s="6">
        <v>251.9</v>
      </c>
    </row>
    <row r="1063" spans="19:24" x14ac:dyDescent="0.25">
      <c r="S1063" s="5">
        <v>10645</v>
      </c>
      <c r="T1063" s="5">
        <v>18</v>
      </c>
      <c r="U1063" s="5">
        <v>62.5</v>
      </c>
      <c r="V1063" s="5">
        <v>20</v>
      </c>
      <c r="W1063" s="5">
        <v>0</v>
      </c>
      <c r="X1063" s="7">
        <v>1250</v>
      </c>
    </row>
    <row r="1064" spans="19:24" x14ac:dyDescent="0.25">
      <c r="S1064" s="4">
        <v>10645</v>
      </c>
      <c r="T1064" s="4">
        <v>36</v>
      </c>
      <c r="U1064" s="4">
        <v>19</v>
      </c>
      <c r="V1064" s="4">
        <v>15</v>
      </c>
      <c r="W1064" s="4">
        <v>0</v>
      </c>
      <c r="X1064" s="6">
        <v>285</v>
      </c>
    </row>
    <row r="1065" spans="19:24" x14ac:dyDescent="0.25">
      <c r="S1065" s="5">
        <v>10646</v>
      </c>
      <c r="T1065" s="5">
        <v>1</v>
      </c>
      <c r="U1065" s="5">
        <v>18</v>
      </c>
      <c r="V1065" s="5">
        <v>15</v>
      </c>
      <c r="W1065" s="5">
        <v>0.25</v>
      </c>
      <c r="X1065" s="7">
        <v>269.75</v>
      </c>
    </row>
    <row r="1066" spans="19:24" x14ac:dyDescent="0.25">
      <c r="S1066" s="4">
        <v>10646</v>
      </c>
      <c r="T1066" s="4">
        <v>10</v>
      </c>
      <c r="U1066" s="4">
        <v>31</v>
      </c>
      <c r="V1066" s="4">
        <v>18</v>
      </c>
      <c r="W1066" s="4">
        <v>0.25</v>
      </c>
      <c r="X1066" s="6">
        <v>557.75</v>
      </c>
    </row>
    <row r="1067" spans="19:24" x14ac:dyDescent="0.25">
      <c r="S1067" s="5">
        <v>10646</v>
      </c>
      <c r="T1067" s="5">
        <v>71</v>
      </c>
      <c r="U1067" s="5">
        <v>21.5</v>
      </c>
      <c r="V1067" s="5">
        <v>30</v>
      </c>
      <c r="W1067" s="5">
        <v>0.25</v>
      </c>
      <c r="X1067" s="7">
        <v>644.75</v>
      </c>
    </row>
    <row r="1068" spans="19:24" x14ac:dyDescent="0.25">
      <c r="S1068" s="4">
        <v>10646</v>
      </c>
      <c r="T1068" s="4">
        <v>77</v>
      </c>
      <c r="U1068" s="4">
        <v>13</v>
      </c>
      <c r="V1068" s="4">
        <v>35</v>
      </c>
      <c r="W1068" s="4">
        <v>0.25</v>
      </c>
      <c r="X1068" s="6">
        <v>454.75</v>
      </c>
    </row>
    <row r="1069" spans="19:24" x14ac:dyDescent="0.25">
      <c r="S1069" s="5">
        <v>10647</v>
      </c>
      <c r="T1069" s="5">
        <v>19</v>
      </c>
      <c r="U1069" s="5">
        <v>9.1999999999999993</v>
      </c>
      <c r="V1069" s="5">
        <v>30</v>
      </c>
      <c r="W1069" s="5">
        <v>0</v>
      </c>
      <c r="X1069" s="7">
        <v>276</v>
      </c>
    </row>
    <row r="1070" spans="19:24" x14ac:dyDescent="0.25">
      <c r="S1070" s="4">
        <v>10647</v>
      </c>
      <c r="T1070" s="4">
        <v>39</v>
      </c>
      <c r="U1070" s="4">
        <v>18</v>
      </c>
      <c r="V1070" s="4">
        <v>20</v>
      </c>
      <c r="W1070" s="4">
        <v>0</v>
      </c>
      <c r="X1070" s="6">
        <v>360</v>
      </c>
    </row>
    <row r="1071" spans="19:24" x14ac:dyDescent="0.25">
      <c r="S1071" s="5">
        <v>10648</v>
      </c>
      <c r="T1071" s="5">
        <v>22</v>
      </c>
      <c r="U1071" s="5">
        <v>21</v>
      </c>
      <c r="V1071" s="5">
        <v>15</v>
      </c>
      <c r="W1071" s="5">
        <v>0</v>
      </c>
      <c r="X1071" s="7">
        <v>315</v>
      </c>
    </row>
    <row r="1072" spans="19:24" x14ac:dyDescent="0.25">
      <c r="S1072" s="4">
        <v>10648</v>
      </c>
      <c r="T1072" s="4">
        <v>24</v>
      </c>
      <c r="U1072" s="4">
        <v>4.5</v>
      </c>
      <c r="V1072" s="4">
        <v>15</v>
      </c>
      <c r="W1072" s="4">
        <v>0.15</v>
      </c>
      <c r="X1072" s="6">
        <v>67.349999999999994</v>
      </c>
    </row>
    <row r="1073" spans="19:24" x14ac:dyDescent="0.25">
      <c r="S1073" s="5">
        <v>10649</v>
      </c>
      <c r="T1073" s="5">
        <v>28</v>
      </c>
      <c r="U1073" s="5">
        <v>45.6</v>
      </c>
      <c r="V1073" s="5">
        <v>20</v>
      </c>
      <c r="W1073" s="5">
        <v>0</v>
      </c>
      <c r="X1073" s="7">
        <v>912</v>
      </c>
    </row>
    <row r="1074" spans="19:24" x14ac:dyDescent="0.25">
      <c r="S1074" s="4">
        <v>10649</v>
      </c>
      <c r="T1074" s="4">
        <v>72</v>
      </c>
      <c r="U1074" s="4">
        <v>34.799999999999997</v>
      </c>
      <c r="V1074" s="4">
        <v>15</v>
      </c>
      <c r="W1074" s="4">
        <v>0</v>
      </c>
      <c r="X1074" s="6">
        <v>522</v>
      </c>
    </row>
    <row r="1075" spans="19:24" x14ac:dyDescent="0.25">
      <c r="S1075" s="5">
        <v>10650</v>
      </c>
      <c r="T1075" s="5">
        <v>30</v>
      </c>
      <c r="U1075" s="5">
        <v>25.89</v>
      </c>
      <c r="V1075" s="5">
        <v>30</v>
      </c>
      <c r="W1075" s="5">
        <v>0</v>
      </c>
      <c r="X1075" s="7">
        <v>776.7</v>
      </c>
    </row>
    <row r="1076" spans="19:24" x14ac:dyDescent="0.25">
      <c r="S1076" s="4">
        <v>10650</v>
      </c>
      <c r="T1076" s="4">
        <v>53</v>
      </c>
      <c r="U1076" s="4">
        <v>32.799999999999997</v>
      </c>
      <c r="V1076" s="4">
        <v>25</v>
      </c>
      <c r="W1076" s="4">
        <v>0.05</v>
      </c>
      <c r="X1076" s="6">
        <v>819.94999999999993</v>
      </c>
    </row>
    <row r="1077" spans="19:24" x14ac:dyDescent="0.25">
      <c r="S1077" s="5">
        <v>10650</v>
      </c>
      <c r="T1077" s="5">
        <v>54</v>
      </c>
      <c r="U1077" s="5">
        <v>7.45</v>
      </c>
      <c r="V1077" s="5">
        <v>30</v>
      </c>
      <c r="W1077" s="5">
        <v>0</v>
      </c>
      <c r="X1077" s="7">
        <v>223.5</v>
      </c>
    </row>
    <row r="1078" spans="19:24" x14ac:dyDescent="0.25">
      <c r="S1078" s="4">
        <v>10651</v>
      </c>
      <c r="T1078" s="4">
        <v>19</v>
      </c>
      <c r="U1078" s="4">
        <v>9.1999999999999993</v>
      </c>
      <c r="V1078" s="4">
        <v>12</v>
      </c>
      <c r="W1078" s="4">
        <v>0.25</v>
      </c>
      <c r="X1078" s="6">
        <v>110.14999999999999</v>
      </c>
    </row>
    <row r="1079" spans="19:24" x14ac:dyDescent="0.25">
      <c r="S1079" s="5">
        <v>10651</v>
      </c>
      <c r="T1079" s="5">
        <v>22</v>
      </c>
      <c r="U1079" s="5">
        <v>21</v>
      </c>
      <c r="V1079" s="5">
        <v>20</v>
      </c>
      <c r="W1079" s="5">
        <v>0.25</v>
      </c>
      <c r="X1079" s="7">
        <v>419.75</v>
      </c>
    </row>
    <row r="1080" spans="19:24" x14ac:dyDescent="0.25">
      <c r="S1080" s="4">
        <v>10652</v>
      </c>
      <c r="T1080" s="4">
        <v>30</v>
      </c>
      <c r="U1080" s="4">
        <v>25.89</v>
      </c>
      <c r="V1080" s="4">
        <v>2</v>
      </c>
      <c r="W1080" s="4">
        <v>0.25</v>
      </c>
      <c r="X1080" s="6">
        <v>51.53</v>
      </c>
    </row>
    <row r="1081" spans="19:24" x14ac:dyDescent="0.25">
      <c r="S1081" s="5">
        <v>10652</v>
      </c>
      <c r="T1081" s="5">
        <v>42</v>
      </c>
      <c r="U1081" s="5">
        <v>14</v>
      </c>
      <c r="V1081" s="5">
        <v>20</v>
      </c>
      <c r="W1081" s="5">
        <v>0</v>
      </c>
      <c r="X1081" s="7">
        <v>280</v>
      </c>
    </row>
    <row r="1082" spans="19:24" x14ac:dyDescent="0.25">
      <c r="S1082" s="4">
        <v>10653</v>
      </c>
      <c r="T1082" s="4">
        <v>16</v>
      </c>
      <c r="U1082" s="4">
        <v>17.45</v>
      </c>
      <c r="V1082" s="4">
        <v>30</v>
      </c>
      <c r="W1082" s="4">
        <v>0.1</v>
      </c>
      <c r="X1082" s="6">
        <v>523.4</v>
      </c>
    </row>
    <row r="1083" spans="19:24" x14ac:dyDescent="0.25">
      <c r="S1083" s="5">
        <v>10653</v>
      </c>
      <c r="T1083" s="5">
        <v>60</v>
      </c>
      <c r="U1083" s="5">
        <v>34</v>
      </c>
      <c r="V1083" s="5">
        <v>20</v>
      </c>
      <c r="W1083" s="5">
        <v>0.1</v>
      </c>
      <c r="X1083" s="7">
        <v>679.9</v>
      </c>
    </row>
    <row r="1084" spans="19:24" x14ac:dyDescent="0.25">
      <c r="S1084" s="4">
        <v>10654</v>
      </c>
      <c r="T1084" s="4">
        <v>4</v>
      </c>
      <c r="U1084" s="4">
        <v>22</v>
      </c>
      <c r="V1084" s="4">
        <v>12</v>
      </c>
      <c r="W1084" s="4">
        <v>0.1</v>
      </c>
      <c r="X1084" s="6">
        <v>263.89999999999998</v>
      </c>
    </row>
    <row r="1085" spans="19:24" x14ac:dyDescent="0.25">
      <c r="S1085" s="5">
        <v>10654</v>
      </c>
      <c r="T1085" s="5">
        <v>39</v>
      </c>
      <c r="U1085" s="5">
        <v>18</v>
      </c>
      <c r="V1085" s="5">
        <v>20</v>
      </c>
      <c r="W1085" s="5">
        <v>0.1</v>
      </c>
      <c r="X1085" s="7">
        <v>359.9</v>
      </c>
    </row>
    <row r="1086" spans="19:24" x14ac:dyDescent="0.25">
      <c r="S1086" s="4">
        <v>10654</v>
      </c>
      <c r="T1086" s="4">
        <v>54</v>
      </c>
      <c r="U1086" s="4">
        <v>7.45</v>
      </c>
      <c r="V1086" s="4">
        <v>6</v>
      </c>
      <c r="W1086" s="4">
        <v>0.1</v>
      </c>
      <c r="X1086" s="6">
        <v>44.6</v>
      </c>
    </row>
    <row r="1087" spans="19:24" x14ac:dyDescent="0.25">
      <c r="S1087" s="5">
        <v>10655</v>
      </c>
      <c r="T1087" s="5">
        <v>41</v>
      </c>
      <c r="U1087" s="5">
        <v>9.65</v>
      </c>
      <c r="V1087" s="5">
        <v>20</v>
      </c>
      <c r="W1087" s="5">
        <v>0.2</v>
      </c>
      <c r="X1087" s="7">
        <v>192.8</v>
      </c>
    </row>
    <row r="1088" spans="19:24" x14ac:dyDescent="0.25">
      <c r="S1088" s="4">
        <v>10656</v>
      </c>
      <c r="T1088" s="4">
        <v>14</v>
      </c>
      <c r="U1088" s="4">
        <v>23.25</v>
      </c>
      <c r="V1088" s="4">
        <v>3</v>
      </c>
      <c r="W1088" s="4">
        <v>0.1</v>
      </c>
      <c r="X1088" s="6">
        <v>69.650000000000006</v>
      </c>
    </row>
    <row r="1089" spans="19:24" x14ac:dyDescent="0.25">
      <c r="S1089" s="5">
        <v>10656</v>
      </c>
      <c r="T1089" s="5">
        <v>44</v>
      </c>
      <c r="U1089" s="5">
        <v>19.45</v>
      </c>
      <c r="V1089" s="5">
        <v>28</v>
      </c>
      <c r="W1089" s="5">
        <v>0.1</v>
      </c>
      <c r="X1089" s="7">
        <v>544.5</v>
      </c>
    </row>
    <row r="1090" spans="19:24" x14ac:dyDescent="0.25">
      <c r="S1090" s="4">
        <v>10656</v>
      </c>
      <c r="T1090" s="4">
        <v>47</v>
      </c>
      <c r="U1090" s="4">
        <v>9.5</v>
      </c>
      <c r="V1090" s="4">
        <v>6</v>
      </c>
      <c r="W1090" s="4">
        <v>0.1</v>
      </c>
      <c r="X1090" s="6">
        <v>56.9</v>
      </c>
    </row>
    <row r="1091" spans="19:24" x14ac:dyDescent="0.25">
      <c r="S1091" s="5">
        <v>10657</v>
      </c>
      <c r="T1091" s="5">
        <v>15</v>
      </c>
      <c r="U1091" s="5">
        <v>15.5</v>
      </c>
      <c r="V1091" s="5">
        <v>50</v>
      </c>
      <c r="W1091" s="5">
        <v>0</v>
      </c>
      <c r="X1091" s="7">
        <v>775</v>
      </c>
    </row>
    <row r="1092" spans="19:24" x14ac:dyDescent="0.25">
      <c r="S1092" s="4">
        <v>10657</v>
      </c>
      <c r="T1092" s="4">
        <v>41</v>
      </c>
      <c r="U1092" s="4">
        <v>9.65</v>
      </c>
      <c r="V1092" s="4">
        <v>24</v>
      </c>
      <c r="W1092" s="4">
        <v>0</v>
      </c>
      <c r="X1092" s="6">
        <v>231.60000000000002</v>
      </c>
    </row>
    <row r="1093" spans="19:24" x14ac:dyDescent="0.25">
      <c r="S1093" s="5">
        <v>10657</v>
      </c>
      <c r="T1093" s="5">
        <v>46</v>
      </c>
      <c r="U1093" s="5">
        <v>12</v>
      </c>
      <c r="V1093" s="5">
        <v>45</v>
      </c>
      <c r="W1093" s="5">
        <v>0</v>
      </c>
      <c r="X1093" s="7">
        <v>540</v>
      </c>
    </row>
    <row r="1094" spans="19:24" x14ac:dyDescent="0.25">
      <c r="S1094" s="4">
        <v>10657</v>
      </c>
      <c r="T1094" s="4">
        <v>47</v>
      </c>
      <c r="U1094" s="4">
        <v>9.5</v>
      </c>
      <c r="V1094" s="4">
        <v>10</v>
      </c>
      <c r="W1094" s="4">
        <v>0</v>
      </c>
      <c r="X1094" s="6">
        <v>95</v>
      </c>
    </row>
    <row r="1095" spans="19:24" x14ac:dyDescent="0.25">
      <c r="S1095" s="5">
        <v>10657</v>
      </c>
      <c r="T1095" s="5">
        <v>56</v>
      </c>
      <c r="U1095" s="5">
        <v>38</v>
      </c>
      <c r="V1095" s="5">
        <v>45</v>
      </c>
      <c r="W1095" s="5">
        <v>0</v>
      </c>
      <c r="X1095" s="7">
        <v>1710</v>
      </c>
    </row>
    <row r="1096" spans="19:24" x14ac:dyDescent="0.25">
      <c r="S1096" s="4">
        <v>10657</v>
      </c>
      <c r="T1096" s="4">
        <v>60</v>
      </c>
      <c r="U1096" s="4">
        <v>34</v>
      </c>
      <c r="V1096" s="4">
        <v>30</v>
      </c>
      <c r="W1096" s="4">
        <v>0</v>
      </c>
      <c r="X1096" s="6">
        <v>1020</v>
      </c>
    </row>
    <row r="1097" spans="19:24" x14ac:dyDescent="0.25">
      <c r="S1097" s="5">
        <v>10658</v>
      </c>
      <c r="T1097" s="5">
        <v>21</v>
      </c>
      <c r="U1097" s="5">
        <v>10</v>
      </c>
      <c r="V1097" s="5">
        <v>60</v>
      </c>
      <c r="W1097" s="5">
        <v>0</v>
      </c>
      <c r="X1097" s="7">
        <v>600</v>
      </c>
    </row>
    <row r="1098" spans="19:24" x14ac:dyDescent="0.25">
      <c r="S1098" s="4">
        <v>10658</v>
      </c>
      <c r="T1098" s="4">
        <v>40</v>
      </c>
      <c r="U1098" s="4">
        <v>18.399999999999999</v>
      </c>
      <c r="V1098" s="4">
        <v>70</v>
      </c>
      <c r="W1098" s="4">
        <v>0.05</v>
      </c>
      <c r="X1098" s="6">
        <v>1287.95</v>
      </c>
    </row>
    <row r="1099" spans="19:24" x14ac:dyDescent="0.25">
      <c r="S1099" s="5">
        <v>10658</v>
      </c>
      <c r="T1099" s="5">
        <v>60</v>
      </c>
      <c r="U1099" s="5">
        <v>34</v>
      </c>
      <c r="V1099" s="5">
        <v>55</v>
      </c>
      <c r="W1099" s="5">
        <v>0.05</v>
      </c>
      <c r="X1099" s="7">
        <v>1869.95</v>
      </c>
    </row>
    <row r="1100" spans="19:24" x14ac:dyDescent="0.25">
      <c r="S1100" s="4">
        <v>10658</v>
      </c>
      <c r="T1100" s="4">
        <v>77</v>
      </c>
      <c r="U1100" s="4">
        <v>13</v>
      </c>
      <c r="V1100" s="4">
        <v>70</v>
      </c>
      <c r="W1100" s="4">
        <v>0.05</v>
      </c>
      <c r="X1100" s="6">
        <v>909.95</v>
      </c>
    </row>
    <row r="1101" spans="19:24" x14ac:dyDescent="0.25">
      <c r="S1101" s="5">
        <v>10659</v>
      </c>
      <c r="T1101" s="5">
        <v>31</v>
      </c>
      <c r="U1101" s="5">
        <v>12.5</v>
      </c>
      <c r="V1101" s="5">
        <v>20</v>
      </c>
      <c r="W1101" s="5">
        <v>0.05</v>
      </c>
      <c r="X1101" s="7">
        <v>249.95</v>
      </c>
    </row>
    <row r="1102" spans="19:24" x14ac:dyDescent="0.25">
      <c r="S1102" s="4">
        <v>10659</v>
      </c>
      <c r="T1102" s="4">
        <v>40</v>
      </c>
      <c r="U1102" s="4">
        <v>18.399999999999999</v>
      </c>
      <c r="V1102" s="4">
        <v>24</v>
      </c>
      <c r="W1102" s="4">
        <v>0.05</v>
      </c>
      <c r="X1102" s="6">
        <v>441.54999999999995</v>
      </c>
    </row>
    <row r="1103" spans="19:24" x14ac:dyDescent="0.25">
      <c r="S1103" s="5">
        <v>10659</v>
      </c>
      <c r="T1103" s="5">
        <v>70</v>
      </c>
      <c r="U1103" s="5">
        <v>15</v>
      </c>
      <c r="V1103" s="5">
        <v>40</v>
      </c>
      <c r="W1103" s="5">
        <v>0.05</v>
      </c>
      <c r="X1103" s="7">
        <v>599.95000000000005</v>
      </c>
    </row>
    <row r="1104" spans="19:24" x14ac:dyDescent="0.25">
      <c r="S1104" s="4">
        <v>10660</v>
      </c>
      <c r="T1104" s="4">
        <v>20</v>
      </c>
      <c r="U1104" s="4">
        <v>81</v>
      </c>
      <c r="V1104" s="4">
        <v>21</v>
      </c>
      <c r="W1104" s="4">
        <v>0</v>
      </c>
      <c r="X1104" s="6">
        <v>1701</v>
      </c>
    </row>
    <row r="1105" spans="19:24" x14ac:dyDescent="0.25">
      <c r="S1105" s="5">
        <v>10661</v>
      </c>
      <c r="T1105" s="5">
        <v>39</v>
      </c>
      <c r="U1105" s="5">
        <v>18</v>
      </c>
      <c r="V1105" s="5">
        <v>3</v>
      </c>
      <c r="W1105" s="5">
        <v>0.2</v>
      </c>
      <c r="X1105" s="7">
        <v>53.8</v>
      </c>
    </row>
    <row r="1106" spans="19:24" x14ac:dyDescent="0.25">
      <c r="S1106" s="4">
        <v>10661</v>
      </c>
      <c r="T1106" s="4">
        <v>58</v>
      </c>
      <c r="U1106" s="4">
        <v>13.25</v>
      </c>
      <c r="V1106" s="4">
        <v>49</v>
      </c>
      <c r="W1106" s="4">
        <v>0.2</v>
      </c>
      <c r="X1106" s="6">
        <v>649.04999999999995</v>
      </c>
    </row>
    <row r="1107" spans="19:24" x14ac:dyDescent="0.25">
      <c r="S1107" s="5">
        <v>10662</v>
      </c>
      <c r="T1107" s="5">
        <v>68</v>
      </c>
      <c r="U1107" s="5">
        <v>12.5</v>
      </c>
      <c r="V1107" s="5">
        <v>10</v>
      </c>
      <c r="W1107" s="5">
        <v>0</v>
      </c>
      <c r="X1107" s="7">
        <v>125</v>
      </c>
    </row>
    <row r="1108" spans="19:24" x14ac:dyDescent="0.25">
      <c r="S1108" s="4">
        <v>10663</v>
      </c>
      <c r="T1108" s="4">
        <v>40</v>
      </c>
      <c r="U1108" s="4">
        <v>18.399999999999999</v>
      </c>
      <c r="V1108" s="4">
        <v>30</v>
      </c>
      <c r="W1108" s="4">
        <v>0.05</v>
      </c>
      <c r="X1108" s="6">
        <v>551.95000000000005</v>
      </c>
    </row>
    <row r="1109" spans="19:24" x14ac:dyDescent="0.25">
      <c r="S1109" s="5">
        <v>10663</v>
      </c>
      <c r="T1109" s="5">
        <v>42</v>
      </c>
      <c r="U1109" s="5">
        <v>14</v>
      </c>
      <c r="V1109" s="5">
        <v>30</v>
      </c>
      <c r="W1109" s="5">
        <v>0.05</v>
      </c>
      <c r="X1109" s="7">
        <v>419.95</v>
      </c>
    </row>
    <row r="1110" spans="19:24" x14ac:dyDescent="0.25">
      <c r="S1110" s="4">
        <v>10663</v>
      </c>
      <c r="T1110" s="4">
        <v>51</v>
      </c>
      <c r="U1110" s="4">
        <v>53</v>
      </c>
      <c r="V1110" s="4">
        <v>20</v>
      </c>
      <c r="W1110" s="4">
        <v>0.05</v>
      </c>
      <c r="X1110" s="6">
        <v>1059.95</v>
      </c>
    </row>
    <row r="1111" spans="19:24" x14ac:dyDescent="0.25">
      <c r="S1111" s="5">
        <v>10664</v>
      </c>
      <c r="T1111" s="5">
        <v>10</v>
      </c>
      <c r="U1111" s="5">
        <v>31</v>
      </c>
      <c r="V1111" s="5">
        <v>24</v>
      </c>
      <c r="W1111" s="5">
        <v>0.15</v>
      </c>
      <c r="X1111" s="7">
        <v>743.85</v>
      </c>
    </row>
    <row r="1112" spans="19:24" x14ac:dyDescent="0.25">
      <c r="S1112" s="4">
        <v>10664</v>
      </c>
      <c r="T1112" s="4">
        <v>56</v>
      </c>
      <c r="U1112" s="4">
        <v>38</v>
      </c>
      <c r="V1112" s="4">
        <v>12</v>
      </c>
      <c r="W1112" s="4">
        <v>0.15</v>
      </c>
      <c r="X1112" s="6">
        <v>455.85</v>
      </c>
    </row>
    <row r="1113" spans="19:24" x14ac:dyDescent="0.25">
      <c r="S1113" s="5">
        <v>10664</v>
      </c>
      <c r="T1113" s="5">
        <v>65</v>
      </c>
      <c r="U1113" s="5">
        <v>21.05</v>
      </c>
      <c r="V1113" s="5">
        <v>15</v>
      </c>
      <c r="W1113" s="5">
        <v>0.15</v>
      </c>
      <c r="X1113" s="7">
        <v>315.60000000000002</v>
      </c>
    </row>
    <row r="1114" spans="19:24" x14ac:dyDescent="0.25">
      <c r="S1114" s="4">
        <v>10665</v>
      </c>
      <c r="T1114" s="4">
        <v>51</v>
      </c>
      <c r="U1114" s="4">
        <v>53</v>
      </c>
      <c r="V1114" s="4">
        <v>20</v>
      </c>
      <c r="W1114" s="4">
        <v>0</v>
      </c>
      <c r="X1114" s="6">
        <v>1060</v>
      </c>
    </row>
    <row r="1115" spans="19:24" x14ac:dyDescent="0.25">
      <c r="S1115" s="5">
        <v>10665</v>
      </c>
      <c r="T1115" s="5">
        <v>59</v>
      </c>
      <c r="U1115" s="5">
        <v>55</v>
      </c>
      <c r="V1115" s="5">
        <v>1</v>
      </c>
      <c r="W1115" s="5">
        <v>0</v>
      </c>
      <c r="X1115" s="7">
        <v>55</v>
      </c>
    </row>
    <row r="1116" spans="19:24" x14ac:dyDescent="0.25">
      <c r="S1116" s="4">
        <v>10665</v>
      </c>
      <c r="T1116" s="4">
        <v>76</v>
      </c>
      <c r="U1116" s="4">
        <v>18</v>
      </c>
      <c r="V1116" s="4">
        <v>10</v>
      </c>
      <c r="W1116" s="4">
        <v>0</v>
      </c>
      <c r="X1116" s="6">
        <v>180</v>
      </c>
    </row>
    <row r="1117" spans="19:24" x14ac:dyDescent="0.25">
      <c r="S1117" s="5">
        <v>10666</v>
      </c>
      <c r="T1117" s="5">
        <v>29</v>
      </c>
      <c r="U1117" s="5">
        <v>123.79</v>
      </c>
      <c r="V1117" s="5">
        <v>36</v>
      </c>
      <c r="W1117" s="5">
        <v>0</v>
      </c>
      <c r="X1117" s="7">
        <v>4456.4400000000005</v>
      </c>
    </row>
    <row r="1118" spans="19:24" x14ac:dyDescent="0.25">
      <c r="S1118" s="4">
        <v>10666</v>
      </c>
      <c r="T1118" s="4">
        <v>65</v>
      </c>
      <c r="U1118" s="4">
        <v>21.05</v>
      </c>
      <c r="V1118" s="4">
        <v>10</v>
      </c>
      <c r="W1118" s="4">
        <v>0</v>
      </c>
      <c r="X1118" s="6">
        <v>210.5</v>
      </c>
    </row>
    <row r="1119" spans="19:24" x14ac:dyDescent="0.25">
      <c r="S1119" s="5">
        <v>10667</v>
      </c>
      <c r="T1119" s="5">
        <v>69</v>
      </c>
      <c r="U1119" s="5">
        <v>36</v>
      </c>
      <c r="V1119" s="5">
        <v>45</v>
      </c>
      <c r="W1119" s="5">
        <v>0.2</v>
      </c>
      <c r="X1119" s="7">
        <v>1619.8</v>
      </c>
    </row>
    <row r="1120" spans="19:24" x14ac:dyDescent="0.25">
      <c r="S1120" s="4">
        <v>10667</v>
      </c>
      <c r="T1120" s="4">
        <v>71</v>
      </c>
      <c r="U1120" s="4">
        <v>21.5</v>
      </c>
      <c r="V1120" s="4">
        <v>14</v>
      </c>
      <c r="W1120" s="4">
        <v>0.2</v>
      </c>
      <c r="X1120" s="6">
        <v>300.8</v>
      </c>
    </row>
    <row r="1121" spans="19:24" x14ac:dyDescent="0.25">
      <c r="S1121" s="5">
        <v>10668</v>
      </c>
      <c r="T1121" s="5">
        <v>31</v>
      </c>
      <c r="U1121" s="5">
        <v>12.5</v>
      </c>
      <c r="V1121" s="5">
        <v>8</v>
      </c>
      <c r="W1121" s="5">
        <v>0.1</v>
      </c>
      <c r="X1121" s="7">
        <v>99.9</v>
      </c>
    </row>
    <row r="1122" spans="19:24" x14ac:dyDescent="0.25">
      <c r="S1122" s="4">
        <v>10668</v>
      </c>
      <c r="T1122" s="4">
        <v>55</v>
      </c>
      <c r="U1122" s="4">
        <v>24</v>
      </c>
      <c r="V1122" s="4">
        <v>4</v>
      </c>
      <c r="W1122" s="4">
        <v>0.1</v>
      </c>
      <c r="X1122" s="6">
        <v>95.9</v>
      </c>
    </row>
    <row r="1123" spans="19:24" x14ac:dyDescent="0.25">
      <c r="S1123" s="5">
        <v>10668</v>
      </c>
      <c r="T1123" s="5">
        <v>64</v>
      </c>
      <c r="U1123" s="5">
        <v>33.25</v>
      </c>
      <c r="V1123" s="5">
        <v>15</v>
      </c>
      <c r="W1123" s="5">
        <v>0.1</v>
      </c>
      <c r="X1123" s="7">
        <v>498.65</v>
      </c>
    </row>
    <row r="1124" spans="19:24" x14ac:dyDescent="0.25">
      <c r="S1124" s="4">
        <v>10669</v>
      </c>
      <c r="T1124" s="4">
        <v>36</v>
      </c>
      <c r="U1124" s="4">
        <v>19</v>
      </c>
      <c r="V1124" s="4">
        <v>30</v>
      </c>
      <c r="W1124" s="4">
        <v>0</v>
      </c>
      <c r="X1124" s="6">
        <v>570</v>
      </c>
    </row>
    <row r="1125" spans="19:24" x14ac:dyDescent="0.25">
      <c r="S1125" s="5">
        <v>10670</v>
      </c>
      <c r="T1125" s="5">
        <v>23</v>
      </c>
      <c r="U1125" s="5">
        <v>9</v>
      </c>
      <c r="V1125" s="5">
        <v>32</v>
      </c>
      <c r="W1125" s="5">
        <v>0</v>
      </c>
      <c r="X1125" s="7">
        <v>288</v>
      </c>
    </row>
    <row r="1126" spans="19:24" x14ac:dyDescent="0.25">
      <c r="S1126" s="4">
        <v>10670</v>
      </c>
      <c r="T1126" s="4">
        <v>46</v>
      </c>
      <c r="U1126" s="4">
        <v>12</v>
      </c>
      <c r="V1126" s="4">
        <v>60</v>
      </c>
      <c r="W1126" s="4">
        <v>0</v>
      </c>
      <c r="X1126" s="6">
        <v>720</v>
      </c>
    </row>
    <row r="1127" spans="19:24" x14ac:dyDescent="0.25">
      <c r="S1127" s="5">
        <v>10670</v>
      </c>
      <c r="T1127" s="5">
        <v>67</v>
      </c>
      <c r="U1127" s="5">
        <v>14</v>
      </c>
      <c r="V1127" s="5">
        <v>25</v>
      </c>
      <c r="W1127" s="5">
        <v>0</v>
      </c>
      <c r="X1127" s="7">
        <v>350</v>
      </c>
    </row>
    <row r="1128" spans="19:24" x14ac:dyDescent="0.25">
      <c r="S1128" s="4">
        <v>10670</v>
      </c>
      <c r="T1128" s="4">
        <v>73</v>
      </c>
      <c r="U1128" s="4">
        <v>15</v>
      </c>
      <c r="V1128" s="4">
        <v>50</v>
      </c>
      <c r="W1128" s="4">
        <v>0</v>
      </c>
      <c r="X1128" s="6">
        <v>750</v>
      </c>
    </row>
    <row r="1129" spans="19:24" x14ac:dyDescent="0.25">
      <c r="S1129" s="5">
        <v>10670</v>
      </c>
      <c r="T1129" s="5">
        <v>75</v>
      </c>
      <c r="U1129" s="5">
        <v>7.75</v>
      </c>
      <c r="V1129" s="5">
        <v>25</v>
      </c>
      <c r="W1129" s="5">
        <v>0</v>
      </c>
      <c r="X1129" s="7">
        <v>193.75</v>
      </c>
    </row>
    <row r="1130" spans="19:24" x14ac:dyDescent="0.25">
      <c r="S1130" s="4">
        <v>10671</v>
      </c>
      <c r="T1130" s="4">
        <v>16</v>
      </c>
      <c r="U1130" s="4">
        <v>17.45</v>
      </c>
      <c r="V1130" s="4">
        <v>10</v>
      </c>
      <c r="W1130" s="4">
        <v>0</v>
      </c>
      <c r="X1130" s="6">
        <v>174.5</v>
      </c>
    </row>
    <row r="1131" spans="19:24" x14ac:dyDescent="0.25">
      <c r="S1131" s="5">
        <v>10671</v>
      </c>
      <c r="T1131" s="5">
        <v>62</v>
      </c>
      <c r="U1131" s="5">
        <v>49.3</v>
      </c>
      <c r="V1131" s="5">
        <v>10</v>
      </c>
      <c r="W1131" s="5">
        <v>0</v>
      </c>
      <c r="X1131" s="7">
        <v>493</v>
      </c>
    </row>
    <row r="1132" spans="19:24" x14ac:dyDescent="0.25">
      <c r="S1132" s="4">
        <v>10671</v>
      </c>
      <c r="T1132" s="4">
        <v>65</v>
      </c>
      <c r="U1132" s="4">
        <v>21.05</v>
      </c>
      <c r="V1132" s="4">
        <v>12</v>
      </c>
      <c r="W1132" s="4">
        <v>0</v>
      </c>
      <c r="X1132" s="6">
        <v>252.60000000000002</v>
      </c>
    </row>
    <row r="1133" spans="19:24" x14ac:dyDescent="0.25">
      <c r="S1133" s="5">
        <v>10672</v>
      </c>
      <c r="T1133" s="5">
        <v>38</v>
      </c>
      <c r="U1133" s="5">
        <v>263.5</v>
      </c>
      <c r="V1133" s="5">
        <v>15</v>
      </c>
      <c r="W1133" s="5">
        <v>0.1</v>
      </c>
      <c r="X1133" s="7">
        <v>3952.4</v>
      </c>
    </row>
    <row r="1134" spans="19:24" x14ac:dyDescent="0.25">
      <c r="S1134" s="4">
        <v>10672</v>
      </c>
      <c r="T1134" s="4">
        <v>71</v>
      </c>
      <c r="U1134" s="4">
        <v>21.5</v>
      </c>
      <c r="V1134" s="4">
        <v>12</v>
      </c>
      <c r="W1134" s="4">
        <v>0</v>
      </c>
      <c r="X1134" s="6">
        <v>258</v>
      </c>
    </row>
    <row r="1135" spans="19:24" x14ac:dyDescent="0.25">
      <c r="S1135" s="5">
        <v>10673</v>
      </c>
      <c r="T1135" s="5">
        <v>16</v>
      </c>
      <c r="U1135" s="5">
        <v>17.45</v>
      </c>
      <c r="V1135" s="5">
        <v>3</v>
      </c>
      <c r="W1135" s="5">
        <v>0</v>
      </c>
      <c r="X1135" s="7">
        <v>52.349999999999994</v>
      </c>
    </row>
    <row r="1136" spans="19:24" x14ac:dyDescent="0.25">
      <c r="S1136" s="4">
        <v>10673</v>
      </c>
      <c r="T1136" s="4">
        <v>42</v>
      </c>
      <c r="U1136" s="4">
        <v>14</v>
      </c>
      <c r="V1136" s="4">
        <v>6</v>
      </c>
      <c r="W1136" s="4">
        <v>0</v>
      </c>
      <c r="X1136" s="6">
        <v>84</v>
      </c>
    </row>
    <row r="1137" spans="19:24" x14ac:dyDescent="0.25">
      <c r="S1137" s="5">
        <v>10673</v>
      </c>
      <c r="T1137" s="5">
        <v>43</v>
      </c>
      <c r="U1137" s="5">
        <v>46</v>
      </c>
      <c r="V1137" s="5">
        <v>6</v>
      </c>
      <c r="W1137" s="5">
        <v>0</v>
      </c>
      <c r="X1137" s="7">
        <v>276</v>
      </c>
    </row>
    <row r="1138" spans="19:24" x14ac:dyDescent="0.25">
      <c r="S1138" s="4">
        <v>10674</v>
      </c>
      <c r="T1138" s="4">
        <v>23</v>
      </c>
      <c r="U1138" s="4">
        <v>9</v>
      </c>
      <c r="V1138" s="4">
        <v>5</v>
      </c>
      <c r="W1138" s="4">
        <v>0</v>
      </c>
      <c r="X1138" s="6">
        <v>45</v>
      </c>
    </row>
    <row r="1139" spans="19:24" x14ac:dyDescent="0.25">
      <c r="S1139" s="5">
        <v>10675</v>
      </c>
      <c r="T1139" s="5">
        <v>14</v>
      </c>
      <c r="U1139" s="5">
        <v>23.25</v>
      </c>
      <c r="V1139" s="5">
        <v>30</v>
      </c>
      <c r="W1139" s="5">
        <v>0</v>
      </c>
      <c r="X1139" s="7">
        <v>697.5</v>
      </c>
    </row>
    <row r="1140" spans="19:24" x14ac:dyDescent="0.25">
      <c r="S1140" s="4">
        <v>10675</v>
      </c>
      <c r="T1140" s="4">
        <v>53</v>
      </c>
      <c r="U1140" s="4">
        <v>32.799999999999997</v>
      </c>
      <c r="V1140" s="4">
        <v>10</v>
      </c>
      <c r="W1140" s="4">
        <v>0</v>
      </c>
      <c r="X1140" s="6">
        <v>328</v>
      </c>
    </row>
    <row r="1141" spans="19:24" x14ac:dyDescent="0.25">
      <c r="S1141" s="5">
        <v>10675</v>
      </c>
      <c r="T1141" s="5">
        <v>58</v>
      </c>
      <c r="U1141" s="5">
        <v>13.25</v>
      </c>
      <c r="V1141" s="5">
        <v>30</v>
      </c>
      <c r="W1141" s="5">
        <v>0</v>
      </c>
      <c r="X1141" s="7">
        <v>397.5</v>
      </c>
    </row>
    <row r="1142" spans="19:24" x14ac:dyDescent="0.25">
      <c r="S1142" s="4">
        <v>10676</v>
      </c>
      <c r="T1142" s="4">
        <v>10</v>
      </c>
      <c r="U1142" s="4">
        <v>31</v>
      </c>
      <c r="V1142" s="4">
        <v>2</v>
      </c>
      <c r="W1142" s="4">
        <v>0</v>
      </c>
      <c r="X1142" s="6">
        <v>62</v>
      </c>
    </row>
    <row r="1143" spans="19:24" x14ac:dyDescent="0.25">
      <c r="S1143" s="5">
        <v>10676</v>
      </c>
      <c r="T1143" s="5">
        <v>19</v>
      </c>
      <c r="U1143" s="5">
        <v>9.1999999999999993</v>
      </c>
      <c r="V1143" s="5">
        <v>7</v>
      </c>
      <c r="W1143" s="5">
        <v>0</v>
      </c>
      <c r="X1143" s="7">
        <v>64.399999999999991</v>
      </c>
    </row>
    <row r="1144" spans="19:24" x14ac:dyDescent="0.25">
      <c r="S1144" s="4">
        <v>10676</v>
      </c>
      <c r="T1144" s="4">
        <v>44</v>
      </c>
      <c r="U1144" s="4">
        <v>19.45</v>
      </c>
      <c r="V1144" s="4">
        <v>21</v>
      </c>
      <c r="W1144" s="4">
        <v>0</v>
      </c>
      <c r="X1144" s="6">
        <v>408.45</v>
      </c>
    </row>
    <row r="1145" spans="19:24" x14ac:dyDescent="0.25">
      <c r="S1145" s="5">
        <v>10677</v>
      </c>
      <c r="T1145" s="5">
        <v>26</v>
      </c>
      <c r="U1145" s="5">
        <v>31.23</v>
      </c>
      <c r="V1145" s="5">
        <v>30</v>
      </c>
      <c r="W1145" s="5">
        <v>0.15</v>
      </c>
      <c r="X1145" s="7">
        <v>936.75</v>
      </c>
    </row>
    <row r="1146" spans="19:24" x14ac:dyDescent="0.25">
      <c r="S1146" s="4">
        <v>10677</v>
      </c>
      <c r="T1146" s="4">
        <v>33</v>
      </c>
      <c r="U1146" s="4">
        <v>2.5</v>
      </c>
      <c r="V1146" s="4">
        <v>8</v>
      </c>
      <c r="W1146" s="4">
        <v>0.15</v>
      </c>
      <c r="X1146" s="6">
        <v>19.850000000000001</v>
      </c>
    </row>
    <row r="1147" spans="19:24" x14ac:dyDescent="0.25">
      <c r="S1147" s="5">
        <v>10678</v>
      </c>
      <c r="T1147" s="5">
        <v>12</v>
      </c>
      <c r="U1147" s="5">
        <v>38</v>
      </c>
      <c r="V1147" s="5">
        <v>100</v>
      </c>
      <c r="W1147" s="5">
        <v>0</v>
      </c>
      <c r="X1147" s="7">
        <v>3800</v>
      </c>
    </row>
    <row r="1148" spans="19:24" x14ac:dyDescent="0.25">
      <c r="S1148" s="4">
        <v>10678</v>
      </c>
      <c r="T1148" s="4">
        <v>33</v>
      </c>
      <c r="U1148" s="4">
        <v>2.5</v>
      </c>
      <c r="V1148" s="4">
        <v>30</v>
      </c>
      <c r="W1148" s="4">
        <v>0</v>
      </c>
      <c r="X1148" s="6">
        <v>75</v>
      </c>
    </row>
    <row r="1149" spans="19:24" x14ac:dyDescent="0.25">
      <c r="S1149" s="5">
        <v>10678</v>
      </c>
      <c r="T1149" s="5">
        <v>41</v>
      </c>
      <c r="U1149" s="5">
        <v>9.65</v>
      </c>
      <c r="V1149" s="5">
        <v>120</v>
      </c>
      <c r="W1149" s="5">
        <v>0</v>
      </c>
      <c r="X1149" s="7">
        <v>1158</v>
      </c>
    </row>
    <row r="1150" spans="19:24" x14ac:dyDescent="0.25">
      <c r="S1150" s="4">
        <v>10678</v>
      </c>
      <c r="T1150" s="4">
        <v>54</v>
      </c>
      <c r="U1150" s="4">
        <v>7.45</v>
      </c>
      <c r="V1150" s="4">
        <v>30</v>
      </c>
      <c r="W1150" s="4">
        <v>0</v>
      </c>
      <c r="X1150" s="6">
        <v>223.5</v>
      </c>
    </row>
    <row r="1151" spans="19:24" x14ac:dyDescent="0.25">
      <c r="S1151" s="5">
        <v>10679</v>
      </c>
      <c r="T1151" s="5">
        <v>59</v>
      </c>
      <c r="U1151" s="5">
        <v>55</v>
      </c>
      <c r="V1151" s="5">
        <v>12</v>
      </c>
      <c r="W1151" s="5">
        <v>0</v>
      </c>
      <c r="X1151" s="7">
        <v>660</v>
      </c>
    </row>
    <row r="1152" spans="19:24" x14ac:dyDescent="0.25">
      <c r="S1152" s="4">
        <v>10680</v>
      </c>
      <c r="T1152" s="4">
        <v>16</v>
      </c>
      <c r="U1152" s="4">
        <v>17.45</v>
      </c>
      <c r="V1152" s="4">
        <v>50</v>
      </c>
      <c r="W1152" s="4">
        <v>0.25</v>
      </c>
      <c r="X1152" s="6">
        <v>872.25</v>
      </c>
    </row>
    <row r="1153" spans="19:24" x14ac:dyDescent="0.25">
      <c r="S1153" s="5">
        <v>10680</v>
      </c>
      <c r="T1153" s="5">
        <v>31</v>
      </c>
      <c r="U1153" s="5">
        <v>12.5</v>
      </c>
      <c r="V1153" s="5">
        <v>20</v>
      </c>
      <c r="W1153" s="5">
        <v>0.25</v>
      </c>
      <c r="X1153" s="7">
        <v>249.75</v>
      </c>
    </row>
    <row r="1154" spans="19:24" x14ac:dyDescent="0.25">
      <c r="S1154" s="4">
        <v>10680</v>
      </c>
      <c r="T1154" s="4">
        <v>42</v>
      </c>
      <c r="U1154" s="4">
        <v>14</v>
      </c>
      <c r="V1154" s="4">
        <v>40</v>
      </c>
      <c r="W1154" s="4">
        <v>0.25</v>
      </c>
      <c r="X1154" s="6">
        <v>559.75</v>
      </c>
    </row>
    <row r="1155" spans="19:24" x14ac:dyDescent="0.25">
      <c r="S1155" s="5">
        <v>10681</v>
      </c>
      <c r="T1155" s="5">
        <v>19</v>
      </c>
      <c r="U1155" s="5">
        <v>9.1999999999999993</v>
      </c>
      <c r="V1155" s="5">
        <v>30</v>
      </c>
      <c r="W1155" s="5">
        <v>0.1</v>
      </c>
      <c r="X1155" s="7">
        <v>275.89999999999998</v>
      </c>
    </row>
    <row r="1156" spans="19:24" x14ac:dyDescent="0.25">
      <c r="S1156" s="4">
        <v>10681</v>
      </c>
      <c r="T1156" s="4">
        <v>21</v>
      </c>
      <c r="U1156" s="4">
        <v>10</v>
      </c>
      <c r="V1156" s="4">
        <v>12</v>
      </c>
      <c r="W1156" s="4">
        <v>0.1</v>
      </c>
      <c r="X1156" s="6">
        <v>119.9</v>
      </c>
    </row>
    <row r="1157" spans="19:24" x14ac:dyDescent="0.25">
      <c r="S1157" s="5">
        <v>10681</v>
      </c>
      <c r="T1157" s="5">
        <v>64</v>
      </c>
      <c r="U1157" s="5">
        <v>33.25</v>
      </c>
      <c r="V1157" s="5">
        <v>28</v>
      </c>
      <c r="W1157" s="5">
        <v>0</v>
      </c>
      <c r="X1157" s="7">
        <v>931</v>
      </c>
    </row>
    <row r="1158" spans="19:24" x14ac:dyDescent="0.25">
      <c r="S1158" s="4">
        <v>10682</v>
      </c>
      <c r="T1158" s="4">
        <v>33</v>
      </c>
      <c r="U1158" s="4">
        <v>2.5</v>
      </c>
      <c r="V1158" s="4">
        <v>30</v>
      </c>
      <c r="W1158" s="4">
        <v>0</v>
      </c>
      <c r="X1158" s="6">
        <v>75</v>
      </c>
    </row>
    <row r="1159" spans="19:24" x14ac:dyDescent="0.25">
      <c r="S1159" s="5">
        <v>10682</v>
      </c>
      <c r="T1159" s="5">
        <v>66</v>
      </c>
      <c r="U1159" s="5">
        <v>17</v>
      </c>
      <c r="V1159" s="5">
        <v>4</v>
      </c>
      <c r="W1159" s="5">
        <v>0</v>
      </c>
      <c r="X1159" s="7">
        <v>68</v>
      </c>
    </row>
    <row r="1160" spans="19:24" x14ac:dyDescent="0.25">
      <c r="S1160" s="4">
        <v>10682</v>
      </c>
      <c r="T1160" s="4">
        <v>75</v>
      </c>
      <c r="U1160" s="4">
        <v>7.75</v>
      </c>
      <c r="V1160" s="4">
        <v>30</v>
      </c>
      <c r="W1160" s="4">
        <v>0</v>
      </c>
      <c r="X1160" s="6">
        <v>232.5</v>
      </c>
    </row>
    <row r="1161" spans="19:24" x14ac:dyDescent="0.25">
      <c r="S1161" s="5">
        <v>10683</v>
      </c>
      <c r="T1161" s="5">
        <v>52</v>
      </c>
      <c r="U1161" s="5">
        <v>7</v>
      </c>
      <c r="V1161" s="5">
        <v>9</v>
      </c>
      <c r="W1161" s="5">
        <v>0</v>
      </c>
      <c r="X1161" s="7">
        <v>63</v>
      </c>
    </row>
    <row r="1162" spans="19:24" x14ac:dyDescent="0.25">
      <c r="S1162" s="4">
        <v>10684</v>
      </c>
      <c r="T1162" s="4">
        <v>40</v>
      </c>
      <c r="U1162" s="4">
        <v>18.399999999999999</v>
      </c>
      <c r="V1162" s="4">
        <v>20</v>
      </c>
      <c r="W1162" s="4">
        <v>0</v>
      </c>
      <c r="X1162" s="6">
        <v>368</v>
      </c>
    </row>
    <row r="1163" spans="19:24" x14ac:dyDescent="0.25">
      <c r="S1163" s="5">
        <v>10684</v>
      </c>
      <c r="T1163" s="5">
        <v>47</v>
      </c>
      <c r="U1163" s="5">
        <v>9.5</v>
      </c>
      <c r="V1163" s="5">
        <v>40</v>
      </c>
      <c r="W1163" s="5">
        <v>0</v>
      </c>
      <c r="X1163" s="7">
        <v>380</v>
      </c>
    </row>
    <row r="1164" spans="19:24" x14ac:dyDescent="0.25">
      <c r="S1164" s="4">
        <v>10684</v>
      </c>
      <c r="T1164" s="4">
        <v>60</v>
      </c>
      <c r="U1164" s="4">
        <v>34</v>
      </c>
      <c r="V1164" s="4">
        <v>30</v>
      </c>
      <c r="W1164" s="4">
        <v>0</v>
      </c>
      <c r="X1164" s="6">
        <v>1020</v>
      </c>
    </row>
    <row r="1165" spans="19:24" x14ac:dyDescent="0.25">
      <c r="S1165" s="5">
        <v>10685</v>
      </c>
      <c r="T1165" s="5">
        <v>10</v>
      </c>
      <c r="U1165" s="5">
        <v>31</v>
      </c>
      <c r="V1165" s="5">
        <v>20</v>
      </c>
      <c r="W1165" s="5">
        <v>0</v>
      </c>
      <c r="X1165" s="7">
        <v>620</v>
      </c>
    </row>
    <row r="1166" spans="19:24" x14ac:dyDescent="0.25">
      <c r="S1166" s="4">
        <v>10685</v>
      </c>
      <c r="T1166" s="4">
        <v>41</v>
      </c>
      <c r="U1166" s="4">
        <v>9.65</v>
      </c>
      <c r="V1166" s="4">
        <v>4</v>
      </c>
      <c r="W1166" s="4">
        <v>0</v>
      </c>
      <c r="X1166" s="6">
        <v>38.6</v>
      </c>
    </row>
    <row r="1167" spans="19:24" x14ac:dyDescent="0.25">
      <c r="S1167" s="5">
        <v>10685</v>
      </c>
      <c r="T1167" s="5">
        <v>47</v>
      </c>
      <c r="U1167" s="5">
        <v>9.5</v>
      </c>
      <c r="V1167" s="5">
        <v>15</v>
      </c>
      <c r="W1167" s="5">
        <v>0</v>
      </c>
      <c r="X1167" s="7">
        <v>142.5</v>
      </c>
    </row>
    <row r="1168" spans="19:24" x14ac:dyDescent="0.25">
      <c r="S1168" s="4">
        <v>10686</v>
      </c>
      <c r="T1168" s="4">
        <v>17</v>
      </c>
      <c r="U1168" s="4">
        <v>39</v>
      </c>
      <c r="V1168" s="4">
        <v>30</v>
      </c>
      <c r="W1168" s="4">
        <v>0.2</v>
      </c>
      <c r="X1168" s="6">
        <v>1169.8</v>
      </c>
    </row>
    <row r="1169" spans="19:24" x14ac:dyDescent="0.25">
      <c r="S1169" s="5">
        <v>10686</v>
      </c>
      <c r="T1169" s="5">
        <v>26</v>
      </c>
      <c r="U1169" s="5">
        <v>31.23</v>
      </c>
      <c r="V1169" s="5">
        <v>15</v>
      </c>
      <c r="W1169" s="5">
        <v>0</v>
      </c>
      <c r="X1169" s="7">
        <v>468.45</v>
      </c>
    </row>
    <row r="1170" spans="19:24" x14ac:dyDescent="0.25">
      <c r="S1170" s="4">
        <v>10687</v>
      </c>
      <c r="T1170" s="4">
        <v>9</v>
      </c>
      <c r="U1170" s="4">
        <v>97</v>
      </c>
      <c r="V1170" s="4">
        <v>50</v>
      </c>
      <c r="W1170" s="4">
        <v>0.25</v>
      </c>
      <c r="X1170" s="6">
        <v>4849.75</v>
      </c>
    </row>
    <row r="1171" spans="19:24" x14ac:dyDescent="0.25">
      <c r="S1171" s="5">
        <v>10687</v>
      </c>
      <c r="T1171" s="5">
        <v>29</v>
      </c>
      <c r="U1171" s="5">
        <v>123.79</v>
      </c>
      <c r="V1171" s="5">
        <v>10</v>
      </c>
      <c r="W1171" s="5">
        <v>0</v>
      </c>
      <c r="X1171" s="7">
        <v>1237.9000000000001</v>
      </c>
    </row>
    <row r="1172" spans="19:24" x14ac:dyDescent="0.25">
      <c r="S1172" s="4">
        <v>10687</v>
      </c>
      <c r="T1172" s="4">
        <v>36</v>
      </c>
      <c r="U1172" s="4">
        <v>19</v>
      </c>
      <c r="V1172" s="4">
        <v>6</v>
      </c>
      <c r="W1172" s="4">
        <v>0.25</v>
      </c>
      <c r="X1172" s="6">
        <v>113.75</v>
      </c>
    </row>
    <row r="1173" spans="19:24" x14ac:dyDescent="0.25">
      <c r="S1173" s="5">
        <v>10688</v>
      </c>
      <c r="T1173" s="5">
        <v>10</v>
      </c>
      <c r="U1173" s="5">
        <v>31</v>
      </c>
      <c r="V1173" s="5">
        <v>18</v>
      </c>
      <c r="W1173" s="5">
        <v>0.1</v>
      </c>
      <c r="X1173" s="7">
        <v>557.9</v>
      </c>
    </row>
    <row r="1174" spans="19:24" x14ac:dyDescent="0.25">
      <c r="S1174" s="4">
        <v>10688</v>
      </c>
      <c r="T1174" s="4">
        <v>28</v>
      </c>
      <c r="U1174" s="4">
        <v>45.6</v>
      </c>
      <c r="V1174" s="4">
        <v>60</v>
      </c>
      <c r="W1174" s="4">
        <v>0.1</v>
      </c>
      <c r="X1174" s="6">
        <v>2735.9</v>
      </c>
    </row>
    <row r="1175" spans="19:24" x14ac:dyDescent="0.25">
      <c r="S1175" s="5">
        <v>10688</v>
      </c>
      <c r="T1175" s="5">
        <v>34</v>
      </c>
      <c r="U1175" s="5">
        <v>14</v>
      </c>
      <c r="V1175" s="5">
        <v>14</v>
      </c>
      <c r="W1175" s="5">
        <v>0</v>
      </c>
      <c r="X1175" s="7">
        <v>196</v>
      </c>
    </row>
    <row r="1176" spans="19:24" x14ac:dyDescent="0.25">
      <c r="S1176" s="4">
        <v>10689</v>
      </c>
      <c r="T1176" s="4">
        <v>1</v>
      </c>
      <c r="U1176" s="4">
        <v>18</v>
      </c>
      <c r="V1176" s="4">
        <v>35</v>
      </c>
      <c r="W1176" s="4">
        <v>0.25</v>
      </c>
      <c r="X1176" s="6">
        <v>629.75</v>
      </c>
    </row>
    <row r="1177" spans="19:24" x14ac:dyDescent="0.25">
      <c r="S1177" s="5">
        <v>10690</v>
      </c>
      <c r="T1177" s="5">
        <v>56</v>
      </c>
      <c r="U1177" s="5">
        <v>38</v>
      </c>
      <c r="V1177" s="5">
        <v>20</v>
      </c>
      <c r="W1177" s="5">
        <v>0.25</v>
      </c>
      <c r="X1177" s="7">
        <v>759.75</v>
      </c>
    </row>
    <row r="1178" spans="19:24" x14ac:dyDescent="0.25">
      <c r="S1178" s="4">
        <v>10690</v>
      </c>
      <c r="T1178" s="4">
        <v>77</v>
      </c>
      <c r="U1178" s="4">
        <v>13</v>
      </c>
      <c r="V1178" s="4">
        <v>30</v>
      </c>
      <c r="W1178" s="4">
        <v>0.25</v>
      </c>
      <c r="X1178" s="6">
        <v>389.75</v>
      </c>
    </row>
    <row r="1179" spans="19:24" x14ac:dyDescent="0.25">
      <c r="S1179" s="5">
        <v>10691</v>
      </c>
      <c r="T1179" s="5">
        <v>1</v>
      </c>
      <c r="U1179" s="5">
        <v>18</v>
      </c>
      <c r="V1179" s="5">
        <v>30</v>
      </c>
      <c r="W1179" s="5">
        <v>0</v>
      </c>
      <c r="X1179" s="7">
        <v>540</v>
      </c>
    </row>
    <row r="1180" spans="19:24" x14ac:dyDescent="0.25">
      <c r="S1180" s="4">
        <v>10691</v>
      </c>
      <c r="T1180" s="4">
        <v>29</v>
      </c>
      <c r="U1180" s="4">
        <v>123.79</v>
      </c>
      <c r="V1180" s="4">
        <v>40</v>
      </c>
      <c r="W1180" s="4">
        <v>0</v>
      </c>
      <c r="X1180" s="6">
        <v>4951.6000000000004</v>
      </c>
    </row>
    <row r="1181" spans="19:24" x14ac:dyDescent="0.25">
      <c r="S1181" s="5">
        <v>10691</v>
      </c>
      <c r="T1181" s="5">
        <v>43</v>
      </c>
      <c r="U1181" s="5">
        <v>46</v>
      </c>
      <c r="V1181" s="5">
        <v>40</v>
      </c>
      <c r="W1181" s="5">
        <v>0</v>
      </c>
      <c r="X1181" s="7">
        <v>1840</v>
      </c>
    </row>
    <row r="1182" spans="19:24" x14ac:dyDescent="0.25">
      <c r="S1182" s="4">
        <v>10691</v>
      </c>
      <c r="T1182" s="4">
        <v>44</v>
      </c>
      <c r="U1182" s="4">
        <v>19.45</v>
      </c>
      <c r="V1182" s="4">
        <v>24</v>
      </c>
      <c r="W1182" s="4">
        <v>0</v>
      </c>
      <c r="X1182" s="6">
        <v>466.79999999999995</v>
      </c>
    </row>
    <row r="1183" spans="19:24" x14ac:dyDescent="0.25">
      <c r="S1183" s="5">
        <v>10691</v>
      </c>
      <c r="T1183" s="5">
        <v>62</v>
      </c>
      <c r="U1183" s="5">
        <v>49.3</v>
      </c>
      <c r="V1183" s="5">
        <v>48</v>
      </c>
      <c r="W1183" s="5">
        <v>0</v>
      </c>
      <c r="X1183" s="7">
        <v>2366.3999999999996</v>
      </c>
    </row>
    <row r="1184" spans="19:24" x14ac:dyDescent="0.25">
      <c r="S1184" s="4">
        <v>10692</v>
      </c>
      <c r="T1184" s="4">
        <v>63</v>
      </c>
      <c r="U1184" s="4">
        <v>43.9</v>
      </c>
      <c r="V1184" s="4">
        <v>20</v>
      </c>
      <c r="W1184" s="4">
        <v>0</v>
      </c>
      <c r="X1184" s="6">
        <v>878</v>
      </c>
    </row>
    <row r="1185" spans="19:24" x14ac:dyDescent="0.25">
      <c r="S1185" s="5">
        <v>10693</v>
      </c>
      <c r="T1185" s="5">
        <v>9</v>
      </c>
      <c r="U1185" s="5">
        <v>97</v>
      </c>
      <c r="V1185" s="5">
        <v>6</v>
      </c>
      <c r="W1185" s="5">
        <v>0</v>
      </c>
      <c r="X1185" s="7">
        <v>582</v>
      </c>
    </row>
    <row r="1186" spans="19:24" x14ac:dyDescent="0.25">
      <c r="S1186" s="4">
        <v>10693</v>
      </c>
      <c r="T1186" s="4">
        <v>54</v>
      </c>
      <c r="U1186" s="4">
        <v>7.45</v>
      </c>
      <c r="V1186" s="4">
        <v>60</v>
      </c>
      <c r="W1186" s="4">
        <v>0.15</v>
      </c>
      <c r="X1186" s="6">
        <v>446.85</v>
      </c>
    </row>
    <row r="1187" spans="19:24" x14ac:dyDescent="0.25">
      <c r="S1187" s="5">
        <v>10693</v>
      </c>
      <c r="T1187" s="5">
        <v>69</v>
      </c>
      <c r="U1187" s="5">
        <v>36</v>
      </c>
      <c r="V1187" s="5">
        <v>30</v>
      </c>
      <c r="W1187" s="5">
        <v>0.15</v>
      </c>
      <c r="X1187" s="7">
        <v>1079.8499999999999</v>
      </c>
    </row>
    <row r="1188" spans="19:24" x14ac:dyDescent="0.25">
      <c r="S1188" s="4">
        <v>10693</v>
      </c>
      <c r="T1188" s="4">
        <v>73</v>
      </c>
      <c r="U1188" s="4">
        <v>15</v>
      </c>
      <c r="V1188" s="4">
        <v>15</v>
      </c>
      <c r="W1188" s="4">
        <v>0.15</v>
      </c>
      <c r="X1188" s="6">
        <v>224.85</v>
      </c>
    </row>
    <row r="1189" spans="19:24" x14ac:dyDescent="0.25">
      <c r="S1189" s="5">
        <v>10694</v>
      </c>
      <c r="T1189" s="5">
        <v>7</v>
      </c>
      <c r="U1189" s="5">
        <v>30</v>
      </c>
      <c r="V1189" s="5">
        <v>90</v>
      </c>
      <c r="W1189" s="5">
        <v>0</v>
      </c>
      <c r="X1189" s="7">
        <v>2700</v>
      </c>
    </row>
    <row r="1190" spans="19:24" x14ac:dyDescent="0.25">
      <c r="S1190" s="4">
        <v>10694</v>
      </c>
      <c r="T1190" s="4">
        <v>59</v>
      </c>
      <c r="U1190" s="4">
        <v>55</v>
      </c>
      <c r="V1190" s="4">
        <v>25</v>
      </c>
      <c r="W1190" s="4">
        <v>0</v>
      </c>
      <c r="X1190" s="6">
        <v>1375</v>
      </c>
    </row>
    <row r="1191" spans="19:24" x14ac:dyDescent="0.25">
      <c r="S1191" s="5">
        <v>10694</v>
      </c>
      <c r="T1191" s="5">
        <v>70</v>
      </c>
      <c r="U1191" s="5">
        <v>15</v>
      </c>
      <c r="V1191" s="5">
        <v>50</v>
      </c>
      <c r="W1191" s="5">
        <v>0</v>
      </c>
      <c r="X1191" s="7">
        <v>750</v>
      </c>
    </row>
    <row r="1192" spans="19:24" x14ac:dyDescent="0.25">
      <c r="S1192" s="4">
        <v>10695</v>
      </c>
      <c r="T1192" s="4">
        <v>8</v>
      </c>
      <c r="U1192" s="4">
        <v>40</v>
      </c>
      <c r="V1192" s="4">
        <v>10</v>
      </c>
      <c r="W1192" s="4">
        <v>0</v>
      </c>
      <c r="X1192" s="6">
        <v>400</v>
      </c>
    </row>
    <row r="1193" spans="19:24" x14ac:dyDescent="0.25">
      <c r="S1193" s="5">
        <v>10695</v>
      </c>
      <c r="T1193" s="5">
        <v>12</v>
      </c>
      <c r="U1193" s="5">
        <v>38</v>
      </c>
      <c r="V1193" s="5">
        <v>4</v>
      </c>
      <c r="W1193" s="5">
        <v>0</v>
      </c>
      <c r="X1193" s="7">
        <v>152</v>
      </c>
    </row>
    <row r="1194" spans="19:24" x14ac:dyDescent="0.25">
      <c r="S1194" s="4">
        <v>10695</v>
      </c>
      <c r="T1194" s="4">
        <v>24</v>
      </c>
      <c r="U1194" s="4">
        <v>4.5</v>
      </c>
      <c r="V1194" s="4">
        <v>20</v>
      </c>
      <c r="W1194" s="4">
        <v>0</v>
      </c>
      <c r="X1194" s="6">
        <v>90</v>
      </c>
    </row>
    <row r="1195" spans="19:24" x14ac:dyDescent="0.25">
      <c r="S1195" s="5">
        <v>10696</v>
      </c>
      <c r="T1195" s="5">
        <v>17</v>
      </c>
      <c r="U1195" s="5">
        <v>39</v>
      </c>
      <c r="V1195" s="5">
        <v>20</v>
      </c>
      <c r="W1195" s="5">
        <v>0</v>
      </c>
      <c r="X1195" s="7">
        <v>780</v>
      </c>
    </row>
    <row r="1196" spans="19:24" x14ac:dyDescent="0.25">
      <c r="S1196" s="4">
        <v>10696</v>
      </c>
      <c r="T1196" s="4">
        <v>46</v>
      </c>
      <c r="U1196" s="4">
        <v>12</v>
      </c>
      <c r="V1196" s="4">
        <v>18</v>
      </c>
      <c r="W1196" s="4">
        <v>0</v>
      </c>
      <c r="X1196" s="6">
        <v>216</v>
      </c>
    </row>
    <row r="1197" spans="19:24" x14ac:dyDescent="0.25">
      <c r="S1197" s="5">
        <v>10697</v>
      </c>
      <c r="T1197" s="5">
        <v>19</v>
      </c>
      <c r="U1197" s="5">
        <v>9.1999999999999993</v>
      </c>
      <c r="V1197" s="5">
        <v>7</v>
      </c>
      <c r="W1197" s="5">
        <v>0.25</v>
      </c>
      <c r="X1197" s="7">
        <v>64.149999999999991</v>
      </c>
    </row>
    <row r="1198" spans="19:24" x14ac:dyDescent="0.25">
      <c r="S1198" s="4">
        <v>10697</v>
      </c>
      <c r="T1198" s="4">
        <v>35</v>
      </c>
      <c r="U1198" s="4">
        <v>18</v>
      </c>
      <c r="V1198" s="4">
        <v>9</v>
      </c>
      <c r="W1198" s="4">
        <v>0.25</v>
      </c>
      <c r="X1198" s="6">
        <v>161.75</v>
      </c>
    </row>
    <row r="1199" spans="19:24" x14ac:dyDescent="0.25">
      <c r="S1199" s="5">
        <v>10697</v>
      </c>
      <c r="T1199" s="5">
        <v>58</v>
      </c>
      <c r="U1199" s="5">
        <v>13.25</v>
      </c>
      <c r="V1199" s="5">
        <v>30</v>
      </c>
      <c r="W1199" s="5">
        <v>0.25</v>
      </c>
      <c r="X1199" s="7">
        <v>397.25</v>
      </c>
    </row>
    <row r="1200" spans="19:24" x14ac:dyDescent="0.25">
      <c r="S1200" s="4">
        <v>10697</v>
      </c>
      <c r="T1200" s="4">
        <v>70</v>
      </c>
      <c r="U1200" s="4">
        <v>15</v>
      </c>
      <c r="V1200" s="4">
        <v>30</v>
      </c>
      <c r="W1200" s="4">
        <v>0.25</v>
      </c>
      <c r="X1200" s="6">
        <v>449.75</v>
      </c>
    </row>
    <row r="1201" spans="19:24" x14ac:dyDescent="0.25">
      <c r="S1201" s="5">
        <v>10698</v>
      </c>
      <c r="T1201" s="5">
        <v>11</v>
      </c>
      <c r="U1201" s="5">
        <v>21</v>
      </c>
      <c r="V1201" s="5">
        <v>15</v>
      </c>
      <c r="W1201" s="5">
        <v>0</v>
      </c>
      <c r="X1201" s="7">
        <v>315</v>
      </c>
    </row>
    <row r="1202" spans="19:24" x14ac:dyDescent="0.25">
      <c r="S1202" s="4">
        <v>10698</v>
      </c>
      <c r="T1202" s="4">
        <v>17</v>
      </c>
      <c r="U1202" s="4">
        <v>39</v>
      </c>
      <c r="V1202" s="4">
        <v>8</v>
      </c>
      <c r="W1202" s="4">
        <v>0.05</v>
      </c>
      <c r="X1202" s="6">
        <v>311.95</v>
      </c>
    </row>
    <row r="1203" spans="19:24" x14ac:dyDescent="0.25">
      <c r="S1203" s="5">
        <v>10698</v>
      </c>
      <c r="T1203" s="5">
        <v>29</v>
      </c>
      <c r="U1203" s="5">
        <v>123.79</v>
      </c>
      <c r="V1203" s="5">
        <v>12</v>
      </c>
      <c r="W1203" s="5">
        <v>0.05</v>
      </c>
      <c r="X1203" s="7">
        <v>1485.43</v>
      </c>
    </row>
    <row r="1204" spans="19:24" x14ac:dyDescent="0.25">
      <c r="S1204" s="4">
        <v>10698</v>
      </c>
      <c r="T1204" s="4">
        <v>65</v>
      </c>
      <c r="U1204" s="4">
        <v>21.05</v>
      </c>
      <c r="V1204" s="4">
        <v>65</v>
      </c>
      <c r="W1204" s="4">
        <v>0.05</v>
      </c>
      <c r="X1204" s="6">
        <v>1368.2</v>
      </c>
    </row>
    <row r="1205" spans="19:24" x14ac:dyDescent="0.25">
      <c r="S1205" s="5">
        <v>10698</v>
      </c>
      <c r="T1205" s="5">
        <v>70</v>
      </c>
      <c r="U1205" s="5">
        <v>15</v>
      </c>
      <c r="V1205" s="5">
        <v>8</v>
      </c>
      <c r="W1205" s="5">
        <v>0.05</v>
      </c>
      <c r="X1205" s="7">
        <v>119.95</v>
      </c>
    </row>
    <row r="1206" spans="19:24" x14ac:dyDescent="0.25">
      <c r="S1206" s="4">
        <v>10699</v>
      </c>
      <c r="T1206" s="4">
        <v>47</v>
      </c>
      <c r="U1206" s="4">
        <v>9.5</v>
      </c>
      <c r="V1206" s="4">
        <v>12</v>
      </c>
      <c r="W1206" s="4">
        <v>0</v>
      </c>
      <c r="X1206" s="6">
        <v>114</v>
      </c>
    </row>
    <row r="1207" spans="19:24" x14ac:dyDescent="0.25">
      <c r="S1207" s="5">
        <v>10700</v>
      </c>
      <c r="T1207" s="5">
        <v>1</v>
      </c>
      <c r="U1207" s="5">
        <v>18</v>
      </c>
      <c r="V1207" s="5">
        <v>5</v>
      </c>
      <c r="W1207" s="5">
        <v>0.2</v>
      </c>
      <c r="X1207" s="7">
        <v>89.8</v>
      </c>
    </row>
    <row r="1208" spans="19:24" x14ac:dyDescent="0.25">
      <c r="S1208" s="4">
        <v>10700</v>
      </c>
      <c r="T1208" s="4">
        <v>34</v>
      </c>
      <c r="U1208" s="4">
        <v>14</v>
      </c>
      <c r="V1208" s="4">
        <v>12</v>
      </c>
      <c r="W1208" s="4">
        <v>0.2</v>
      </c>
      <c r="X1208" s="6">
        <v>167.8</v>
      </c>
    </row>
    <row r="1209" spans="19:24" x14ac:dyDescent="0.25">
      <c r="S1209" s="5">
        <v>10700</v>
      </c>
      <c r="T1209" s="5">
        <v>68</v>
      </c>
      <c r="U1209" s="5">
        <v>12.5</v>
      </c>
      <c r="V1209" s="5">
        <v>40</v>
      </c>
      <c r="W1209" s="5">
        <v>0.2</v>
      </c>
      <c r="X1209" s="7">
        <v>499.8</v>
      </c>
    </row>
    <row r="1210" spans="19:24" x14ac:dyDescent="0.25">
      <c r="S1210" s="4">
        <v>10700</v>
      </c>
      <c r="T1210" s="4">
        <v>71</v>
      </c>
      <c r="U1210" s="4">
        <v>21.5</v>
      </c>
      <c r="V1210" s="4">
        <v>60</v>
      </c>
      <c r="W1210" s="4">
        <v>0.2</v>
      </c>
      <c r="X1210" s="6">
        <v>1289.8</v>
      </c>
    </row>
    <row r="1211" spans="19:24" x14ac:dyDescent="0.25">
      <c r="S1211" s="5">
        <v>10701</v>
      </c>
      <c r="T1211" s="5">
        <v>59</v>
      </c>
      <c r="U1211" s="5">
        <v>55</v>
      </c>
      <c r="V1211" s="5">
        <v>42</v>
      </c>
      <c r="W1211" s="5">
        <v>0.15</v>
      </c>
      <c r="X1211" s="7">
        <v>2309.85</v>
      </c>
    </row>
    <row r="1212" spans="19:24" x14ac:dyDescent="0.25">
      <c r="S1212" s="4">
        <v>10701</v>
      </c>
      <c r="T1212" s="4">
        <v>71</v>
      </c>
      <c r="U1212" s="4">
        <v>21.5</v>
      </c>
      <c r="V1212" s="4">
        <v>20</v>
      </c>
      <c r="W1212" s="4">
        <v>0.15</v>
      </c>
      <c r="X1212" s="6">
        <v>429.85</v>
      </c>
    </row>
    <row r="1213" spans="19:24" x14ac:dyDescent="0.25">
      <c r="S1213" s="5">
        <v>10701</v>
      </c>
      <c r="T1213" s="5">
        <v>76</v>
      </c>
      <c r="U1213" s="5">
        <v>18</v>
      </c>
      <c r="V1213" s="5">
        <v>35</v>
      </c>
      <c r="W1213" s="5">
        <v>0.15</v>
      </c>
      <c r="X1213" s="7">
        <v>629.85</v>
      </c>
    </row>
    <row r="1214" spans="19:24" x14ac:dyDescent="0.25">
      <c r="S1214" s="4">
        <v>10702</v>
      </c>
      <c r="T1214" s="4">
        <v>3</v>
      </c>
      <c r="U1214" s="4">
        <v>10</v>
      </c>
      <c r="V1214" s="4">
        <v>6</v>
      </c>
      <c r="W1214" s="4">
        <v>0</v>
      </c>
      <c r="X1214" s="6">
        <v>60</v>
      </c>
    </row>
    <row r="1215" spans="19:24" x14ac:dyDescent="0.25">
      <c r="S1215" s="5">
        <v>10702</v>
      </c>
      <c r="T1215" s="5">
        <v>76</v>
      </c>
      <c r="U1215" s="5">
        <v>18</v>
      </c>
      <c r="V1215" s="5">
        <v>15</v>
      </c>
      <c r="W1215" s="5">
        <v>0</v>
      </c>
      <c r="X1215" s="7">
        <v>270</v>
      </c>
    </row>
    <row r="1216" spans="19:24" x14ac:dyDescent="0.25">
      <c r="S1216" s="4">
        <v>10703</v>
      </c>
      <c r="T1216" s="4">
        <v>2</v>
      </c>
      <c r="U1216" s="4">
        <v>19</v>
      </c>
      <c r="V1216" s="4">
        <v>5</v>
      </c>
      <c r="W1216" s="4">
        <v>0</v>
      </c>
      <c r="X1216" s="6">
        <v>95</v>
      </c>
    </row>
    <row r="1217" spans="19:24" x14ac:dyDescent="0.25">
      <c r="S1217" s="5">
        <v>10703</v>
      </c>
      <c r="T1217" s="5">
        <v>59</v>
      </c>
      <c r="U1217" s="5">
        <v>55</v>
      </c>
      <c r="V1217" s="5">
        <v>35</v>
      </c>
      <c r="W1217" s="5">
        <v>0</v>
      </c>
      <c r="X1217" s="7">
        <v>1925</v>
      </c>
    </row>
    <row r="1218" spans="19:24" x14ac:dyDescent="0.25">
      <c r="S1218" s="4">
        <v>10703</v>
      </c>
      <c r="T1218" s="4">
        <v>73</v>
      </c>
      <c r="U1218" s="4">
        <v>15</v>
      </c>
      <c r="V1218" s="4">
        <v>35</v>
      </c>
      <c r="W1218" s="4">
        <v>0</v>
      </c>
      <c r="X1218" s="6">
        <v>525</v>
      </c>
    </row>
    <row r="1219" spans="19:24" x14ac:dyDescent="0.25">
      <c r="S1219" s="5">
        <v>10704</v>
      </c>
      <c r="T1219" s="5">
        <v>4</v>
      </c>
      <c r="U1219" s="5">
        <v>22</v>
      </c>
      <c r="V1219" s="5">
        <v>6</v>
      </c>
      <c r="W1219" s="5">
        <v>0</v>
      </c>
      <c r="X1219" s="7">
        <v>132</v>
      </c>
    </row>
    <row r="1220" spans="19:24" x14ac:dyDescent="0.25">
      <c r="S1220" s="4">
        <v>10704</v>
      </c>
      <c r="T1220" s="4">
        <v>24</v>
      </c>
      <c r="U1220" s="4">
        <v>4.5</v>
      </c>
      <c r="V1220" s="4">
        <v>35</v>
      </c>
      <c r="W1220" s="4">
        <v>0</v>
      </c>
      <c r="X1220" s="6">
        <v>157.5</v>
      </c>
    </row>
    <row r="1221" spans="19:24" x14ac:dyDescent="0.25">
      <c r="S1221" s="5">
        <v>10704</v>
      </c>
      <c r="T1221" s="5">
        <v>48</v>
      </c>
      <c r="U1221" s="5">
        <v>12.75</v>
      </c>
      <c r="V1221" s="5">
        <v>24</v>
      </c>
      <c r="W1221" s="5">
        <v>0</v>
      </c>
      <c r="X1221" s="7">
        <v>306</v>
      </c>
    </row>
    <row r="1222" spans="19:24" x14ac:dyDescent="0.25">
      <c r="S1222" s="4">
        <v>10705</v>
      </c>
      <c r="T1222" s="4">
        <v>31</v>
      </c>
      <c r="U1222" s="4">
        <v>12.5</v>
      </c>
      <c r="V1222" s="4">
        <v>20</v>
      </c>
      <c r="W1222" s="4">
        <v>0</v>
      </c>
      <c r="X1222" s="6">
        <v>250</v>
      </c>
    </row>
    <row r="1223" spans="19:24" x14ac:dyDescent="0.25">
      <c r="S1223" s="5">
        <v>10705</v>
      </c>
      <c r="T1223" s="5">
        <v>32</v>
      </c>
      <c r="U1223" s="5">
        <v>32</v>
      </c>
      <c r="V1223" s="5">
        <v>4</v>
      </c>
      <c r="W1223" s="5">
        <v>0</v>
      </c>
      <c r="X1223" s="7">
        <v>128</v>
      </c>
    </row>
    <row r="1224" spans="19:24" x14ac:dyDescent="0.25">
      <c r="S1224" s="4">
        <v>10706</v>
      </c>
      <c r="T1224" s="4">
        <v>16</v>
      </c>
      <c r="U1224" s="4">
        <v>17.45</v>
      </c>
      <c r="V1224" s="4">
        <v>20</v>
      </c>
      <c r="W1224" s="4">
        <v>0</v>
      </c>
      <c r="X1224" s="6">
        <v>349</v>
      </c>
    </row>
    <row r="1225" spans="19:24" x14ac:dyDescent="0.25">
      <c r="S1225" s="5">
        <v>10706</v>
      </c>
      <c r="T1225" s="5">
        <v>43</v>
      </c>
      <c r="U1225" s="5">
        <v>46</v>
      </c>
      <c r="V1225" s="5">
        <v>24</v>
      </c>
      <c r="W1225" s="5">
        <v>0</v>
      </c>
      <c r="X1225" s="7">
        <v>1104</v>
      </c>
    </row>
    <row r="1226" spans="19:24" x14ac:dyDescent="0.25">
      <c r="S1226" s="4">
        <v>10706</v>
      </c>
      <c r="T1226" s="4">
        <v>59</v>
      </c>
      <c r="U1226" s="4">
        <v>55</v>
      </c>
      <c r="V1226" s="4">
        <v>8</v>
      </c>
      <c r="W1226" s="4">
        <v>0</v>
      </c>
      <c r="X1226" s="6">
        <v>440</v>
      </c>
    </row>
    <row r="1227" spans="19:24" x14ac:dyDescent="0.25">
      <c r="S1227" s="5">
        <v>10707</v>
      </c>
      <c r="T1227" s="5">
        <v>55</v>
      </c>
      <c r="U1227" s="5">
        <v>24</v>
      </c>
      <c r="V1227" s="5">
        <v>21</v>
      </c>
      <c r="W1227" s="5">
        <v>0</v>
      </c>
      <c r="X1227" s="7">
        <v>504</v>
      </c>
    </row>
    <row r="1228" spans="19:24" x14ac:dyDescent="0.25">
      <c r="S1228" s="4">
        <v>10707</v>
      </c>
      <c r="T1228" s="4">
        <v>57</v>
      </c>
      <c r="U1228" s="4">
        <v>19.5</v>
      </c>
      <c r="V1228" s="4">
        <v>40</v>
      </c>
      <c r="W1228" s="4">
        <v>0</v>
      </c>
      <c r="X1228" s="6">
        <v>780</v>
      </c>
    </row>
    <row r="1229" spans="19:24" x14ac:dyDescent="0.25">
      <c r="S1229" s="5">
        <v>10707</v>
      </c>
      <c r="T1229" s="5">
        <v>70</v>
      </c>
      <c r="U1229" s="5">
        <v>15</v>
      </c>
      <c r="V1229" s="5">
        <v>28</v>
      </c>
      <c r="W1229" s="5">
        <v>0.15</v>
      </c>
      <c r="X1229" s="7">
        <v>419.85</v>
      </c>
    </row>
    <row r="1230" spans="19:24" x14ac:dyDescent="0.25">
      <c r="S1230" s="4">
        <v>10708</v>
      </c>
      <c r="T1230" s="4">
        <v>5</v>
      </c>
      <c r="U1230" s="4">
        <v>21.35</v>
      </c>
      <c r="V1230" s="4">
        <v>4</v>
      </c>
      <c r="W1230" s="4">
        <v>0</v>
      </c>
      <c r="X1230" s="6">
        <v>85.4</v>
      </c>
    </row>
    <row r="1231" spans="19:24" x14ac:dyDescent="0.25">
      <c r="S1231" s="5">
        <v>10708</v>
      </c>
      <c r="T1231" s="5">
        <v>36</v>
      </c>
      <c r="U1231" s="5">
        <v>19</v>
      </c>
      <c r="V1231" s="5">
        <v>5</v>
      </c>
      <c r="W1231" s="5">
        <v>0</v>
      </c>
      <c r="X1231" s="7">
        <v>95</v>
      </c>
    </row>
    <row r="1232" spans="19:24" x14ac:dyDescent="0.25">
      <c r="S1232" s="4">
        <v>10709</v>
      </c>
      <c r="T1232" s="4">
        <v>8</v>
      </c>
      <c r="U1232" s="4">
        <v>40</v>
      </c>
      <c r="V1232" s="4">
        <v>40</v>
      </c>
      <c r="W1232" s="4">
        <v>0</v>
      </c>
      <c r="X1232" s="6">
        <v>1600</v>
      </c>
    </row>
    <row r="1233" spans="19:24" x14ac:dyDescent="0.25">
      <c r="S1233" s="5">
        <v>10709</v>
      </c>
      <c r="T1233" s="5">
        <v>51</v>
      </c>
      <c r="U1233" s="5">
        <v>53</v>
      </c>
      <c r="V1233" s="5">
        <v>28</v>
      </c>
      <c r="W1233" s="5">
        <v>0</v>
      </c>
      <c r="X1233" s="7">
        <v>1484</v>
      </c>
    </row>
    <row r="1234" spans="19:24" x14ac:dyDescent="0.25">
      <c r="S1234" s="4">
        <v>10709</v>
      </c>
      <c r="T1234" s="4">
        <v>60</v>
      </c>
      <c r="U1234" s="4">
        <v>34</v>
      </c>
      <c r="V1234" s="4">
        <v>10</v>
      </c>
      <c r="W1234" s="4">
        <v>0</v>
      </c>
      <c r="X1234" s="6">
        <v>340</v>
      </c>
    </row>
    <row r="1235" spans="19:24" x14ac:dyDescent="0.25">
      <c r="S1235" s="5">
        <v>10710</v>
      </c>
      <c r="T1235" s="5">
        <v>19</v>
      </c>
      <c r="U1235" s="5">
        <v>9.1999999999999993</v>
      </c>
      <c r="V1235" s="5">
        <v>5</v>
      </c>
      <c r="W1235" s="5">
        <v>0</v>
      </c>
      <c r="X1235" s="7">
        <v>46</v>
      </c>
    </row>
    <row r="1236" spans="19:24" x14ac:dyDescent="0.25">
      <c r="S1236" s="4">
        <v>10710</v>
      </c>
      <c r="T1236" s="4">
        <v>47</v>
      </c>
      <c r="U1236" s="4">
        <v>9.5</v>
      </c>
      <c r="V1236" s="4">
        <v>5</v>
      </c>
      <c r="W1236" s="4">
        <v>0</v>
      </c>
      <c r="X1236" s="6">
        <v>47.5</v>
      </c>
    </row>
    <row r="1237" spans="19:24" x14ac:dyDescent="0.25">
      <c r="S1237" s="5">
        <v>10711</v>
      </c>
      <c r="T1237" s="5">
        <v>19</v>
      </c>
      <c r="U1237" s="5">
        <v>9.1999999999999993</v>
      </c>
      <c r="V1237" s="5">
        <v>12</v>
      </c>
      <c r="W1237" s="5">
        <v>0</v>
      </c>
      <c r="X1237" s="7">
        <v>110.39999999999999</v>
      </c>
    </row>
    <row r="1238" spans="19:24" x14ac:dyDescent="0.25">
      <c r="S1238" s="4">
        <v>10711</v>
      </c>
      <c r="T1238" s="4">
        <v>41</v>
      </c>
      <c r="U1238" s="4">
        <v>9.65</v>
      </c>
      <c r="V1238" s="4">
        <v>42</v>
      </c>
      <c r="W1238" s="4">
        <v>0</v>
      </c>
      <c r="X1238" s="6">
        <v>405.3</v>
      </c>
    </row>
    <row r="1239" spans="19:24" x14ac:dyDescent="0.25">
      <c r="S1239" s="5">
        <v>10711</v>
      </c>
      <c r="T1239" s="5">
        <v>53</v>
      </c>
      <c r="U1239" s="5">
        <v>32.799999999999997</v>
      </c>
      <c r="V1239" s="5">
        <v>120</v>
      </c>
      <c r="W1239" s="5">
        <v>0</v>
      </c>
      <c r="X1239" s="7">
        <v>3935.9999999999995</v>
      </c>
    </row>
    <row r="1240" spans="19:24" x14ac:dyDescent="0.25">
      <c r="S1240" s="4">
        <v>10712</v>
      </c>
      <c r="T1240" s="4">
        <v>53</v>
      </c>
      <c r="U1240" s="4">
        <v>32.799999999999997</v>
      </c>
      <c r="V1240" s="4">
        <v>3</v>
      </c>
      <c r="W1240" s="4">
        <v>0.05</v>
      </c>
      <c r="X1240" s="6">
        <v>98.35</v>
      </c>
    </row>
    <row r="1241" spans="19:24" x14ac:dyDescent="0.25">
      <c r="S1241" s="5">
        <v>10712</v>
      </c>
      <c r="T1241" s="5">
        <v>56</v>
      </c>
      <c r="U1241" s="5">
        <v>38</v>
      </c>
      <c r="V1241" s="5">
        <v>30</v>
      </c>
      <c r="W1241" s="5">
        <v>0</v>
      </c>
      <c r="X1241" s="7">
        <v>1140</v>
      </c>
    </row>
    <row r="1242" spans="19:24" x14ac:dyDescent="0.25">
      <c r="S1242" s="4">
        <v>10713</v>
      </c>
      <c r="T1242" s="4">
        <v>10</v>
      </c>
      <c r="U1242" s="4">
        <v>31</v>
      </c>
      <c r="V1242" s="4">
        <v>18</v>
      </c>
      <c r="W1242" s="4">
        <v>0</v>
      </c>
      <c r="X1242" s="6">
        <v>558</v>
      </c>
    </row>
    <row r="1243" spans="19:24" x14ac:dyDescent="0.25">
      <c r="S1243" s="5">
        <v>10713</v>
      </c>
      <c r="T1243" s="5">
        <v>26</v>
      </c>
      <c r="U1243" s="5">
        <v>31.23</v>
      </c>
      <c r="V1243" s="5">
        <v>30</v>
      </c>
      <c r="W1243" s="5">
        <v>0</v>
      </c>
      <c r="X1243" s="7">
        <v>936.9</v>
      </c>
    </row>
    <row r="1244" spans="19:24" x14ac:dyDescent="0.25">
      <c r="S1244" s="4">
        <v>10713</v>
      </c>
      <c r="T1244" s="4">
        <v>45</v>
      </c>
      <c r="U1244" s="4">
        <v>9.5</v>
      </c>
      <c r="V1244" s="4">
        <v>110</v>
      </c>
      <c r="W1244" s="4">
        <v>0</v>
      </c>
      <c r="X1244" s="6">
        <v>1045</v>
      </c>
    </row>
    <row r="1245" spans="19:24" x14ac:dyDescent="0.25">
      <c r="S1245" s="5">
        <v>10713</v>
      </c>
      <c r="T1245" s="5">
        <v>46</v>
      </c>
      <c r="U1245" s="5">
        <v>12</v>
      </c>
      <c r="V1245" s="5">
        <v>24</v>
      </c>
      <c r="W1245" s="5">
        <v>0</v>
      </c>
      <c r="X1245" s="7">
        <v>288</v>
      </c>
    </row>
    <row r="1246" spans="19:24" x14ac:dyDescent="0.25">
      <c r="S1246" s="4">
        <v>10714</v>
      </c>
      <c r="T1246" s="4">
        <v>2</v>
      </c>
      <c r="U1246" s="4">
        <v>19</v>
      </c>
      <c r="V1246" s="4">
        <v>30</v>
      </c>
      <c r="W1246" s="4">
        <v>0.25</v>
      </c>
      <c r="X1246" s="6">
        <v>569.75</v>
      </c>
    </row>
    <row r="1247" spans="19:24" x14ac:dyDescent="0.25">
      <c r="S1247" s="5">
        <v>10714</v>
      </c>
      <c r="T1247" s="5">
        <v>17</v>
      </c>
      <c r="U1247" s="5">
        <v>39</v>
      </c>
      <c r="V1247" s="5">
        <v>27</v>
      </c>
      <c r="W1247" s="5">
        <v>0.25</v>
      </c>
      <c r="X1247" s="7">
        <v>1052.75</v>
      </c>
    </row>
    <row r="1248" spans="19:24" x14ac:dyDescent="0.25">
      <c r="S1248" s="4">
        <v>10714</v>
      </c>
      <c r="T1248" s="4">
        <v>47</v>
      </c>
      <c r="U1248" s="4">
        <v>9.5</v>
      </c>
      <c r="V1248" s="4">
        <v>50</v>
      </c>
      <c r="W1248" s="4">
        <v>0.25</v>
      </c>
      <c r="X1248" s="6">
        <v>474.75</v>
      </c>
    </row>
    <row r="1249" spans="19:24" x14ac:dyDescent="0.25">
      <c r="S1249" s="5">
        <v>10714</v>
      </c>
      <c r="T1249" s="5">
        <v>56</v>
      </c>
      <c r="U1249" s="5">
        <v>38</v>
      </c>
      <c r="V1249" s="5">
        <v>18</v>
      </c>
      <c r="W1249" s="5">
        <v>0.25</v>
      </c>
      <c r="X1249" s="7">
        <v>683.75</v>
      </c>
    </row>
    <row r="1250" spans="19:24" x14ac:dyDescent="0.25">
      <c r="S1250" s="4">
        <v>10714</v>
      </c>
      <c r="T1250" s="4">
        <v>58</v>
      </c>
      <c r="U1250" s="4">
        <v>13.25</v>
      </c>
      <c r="V1250" s="4">
        <v>12</v>
      </c>
      <c r="W1250" s="4">
        <v>0.25</v>
      </c>
      <c r="X1250" s="6">
        <v>158.75</v>
      </c>
    </row>
    <row r="1251" spans="19:24" x14ac:dyDescent="0.25">
      <c r="S1251" s="5">
        <v>10715</v>
      </c>
      <c r="T1251" s="5">
        <v>10</v>
      </c>
      <c r="U1251" s="5">
        <v>31</v>
      </c>
      <c r="V1251" s="5">
        <v>21</v>
      </c>
      <c r="W1251" s="5">
        <v>0</v>
      </c>
      <c r="X1251" s="7">
        <v>651</v>
      </c>
    </row>
    <row r="1252" spans="19:24" x14ac:dyDescent="0.25">
      <c r="S1252" s="4">
        <v>10715</v>
      </c>
      <c r="T1252" s="4">
        <v>71</v>
      </c>
      <c r="U1252" s="4">
        <v>21.5</v>
      </c>
      <c r="V1252" s="4">
        <v>30</v>
      </c>
      <c r="W1252" s="4">
        <v>0</v>
      </c>
      <c r="X1252" s="6">
        <v>645</v>
      </c>
    </row>
    <row r="1253" spans="19:24" x14ac:dyDescent="0.25">
      <c r="S1253" s="5">
        <v>10716</v>
      </c>
      <c r="T1253" s="5">
        <v>21</v>
      </c>
      <c r="U1253" s="5">
        <v>10</v>
      </c>
      <c r="V1253" s="5">
        <v>5</v>
      </c>
      <c r="W1253" s="5">
        <v>0</v>
      </c>
      <c r="X1253" s="7">
        <v>50</v>
      </c>
    </row>
    <row r="1254" spans="19:24" x14ac:dyDescent="0.25">
      <c r="S1254" s="4">
        <v>10716</v>
      </c>
      <c r="T1254" s="4">
        <v>51</v>
      </c>
      <c r="U1254" s="4">
        <v>53</v>
      </c>
      <c r="V1254" s="4">
        <v>7</v>
      </c>
      <c r="W1254" s="4">
        <v>0</v>
      </c>
      <c r="X1254" s="6">
        <v>371</v>
      </c>
    </row>
    <row r="1255" spans="19:24" x14ac:dyDescent="0.25">
      <c r="S1255" s="5">
        <v>10716</v>
      </c>
      <c r="T1255" s="5">
        <v>61</v>
      </c>
      <c r="U1255" s="5">
        <v>28.5</v>
      </c>
      <c r="V1255" s="5">
        <v>10</v>
      </c>
      <c r="W1255" s="5">
        <v>0</v>
      </c>
      <c r="X1255" s="7">
        <v>285</v>
      </c>
    </row>
    <row r="1256" spans="19:24" x14ac:dyDescent="0.25">
      <c r="S1256" s="4">
        <v>10717</v>
      </c>
      <c r="T1256" s="4">
        <v>21</v>
      </c>
      <c r="U1256" s="4">
        <v>10</v>
      </c>
      <c r="V1256" s="4">
        <v>32</v>
      </c>
      <c r="W1256" s="4">
        <v>0.05</v>
      </c>
      <c r="X1256" s="6">
        <v>319.95</v>
      </c>
    </row>
    <row r="1257" spans="19:24" x14ac:dyDescent="0.25">
      <c r="S1257" s="5">
        <v>10717</v>
      </c>
      <c r="T1257" s="5">
        <v>54</v>
      </c>
      <c r="U1257" s="5">
        <v>7.45</v>
      </c>
      <c r="V1257" s="5">
        <v>15</v>
      </c>
      <c r="W1257" s="5">
        <v>0</v>
      </c>
      <c r="X1257" s="7">
        <v>111.75</v>
      </c>
    </row>
    <row r="1258" spans="19:24" x14ac:dyDescent="0.25">
      <c r="S1258" s="4">
        <v>10717</v>
      </c>
      <c r="T1258" s="4">
        <v>69</v>
      </c>
      <c r="U1258" s="4">
        <v>36</v>
      </c>
      <c r="V1258" s="4">
        <v>25</v>
      </c>
      <c r="W1258" s="4">
        <v>0.05</v>
      </c>
      <c r="X1258" s="6">
        <v>899.95</v>
      </c>
    </row>
    <row r="1259" spans="19:24" x14ac:dyDescent="0.25">
      <c r="S1259" s="5">
        <v>10718</v>
      </c>
      <c r="T1259" s="5">
        <v>12</v>
      </c>
      <c r="U1259" s="5">
        <v>38</v>
      </c>
      <c r="V1259" s="5">
        <v>36</v>
      </c>
      <c r="W1259" s="5">
        <v>0</v>
      </c>
      <c r="X1259" s="7">
        <v>1368</v>
      </c>
    </row>
    <row r="1260" spans="19:24" x14ac:dyDescent="0.25">
      <c r="S1260" s="4">
        <v>10718</v>
      </c>
      <c r="T1260" s="4">
        <v>16</v>
      </c>
      <c r="U1260" s="4">
        <v>17.45</v>
      </c>
      <c r="V1260" s="4">
        <v>20</v>
      </c>
      <c r="W1260" s="4">
        <v>0</v>
      </c>
      <c r="X1260" s="6">
        <v>349</v>
      </c>
    </row>
    <row r="1261" spans="19:24" x14ac:dyDescent="0.25">
      <c r="S1261" s="5">
        <v>10718</v>
      </c>
      <c r="T1261" s="5">
        <v>36</v>
      </c>
      <c r="U1261" s="5">
        <v>19</v>
      </c>
      <c r="V1261" s="5">
        <v>40</v>
      </c>
      <c r="W1261" s="5">
        <v>0</v>
      </c>
      <c r="X1261" s="7">
        <v>760</v>
      </c>
    </row>
    <row r="1262" spans="19:24" x14ac:dyDescent="0.25">
      <c r="S1262" s="4">
        <v>10718</v>
      </c>
      <c r="T1262" s="4">
        <v>62</v>
      </c>
      <c r="U1262" s="4">
        <v>49.3</v>
      </c>
      <c r="V1262" s="4">
        <v>20</v>
      </c>
      <c r="W1262" s="4">
        <v>0</v>
      </c>
      <c r="X1262" s="6">
        <v>986</v>
      </c>
    </row>
    <row r="1263" spans="19:24" x14ac:dyDescent="0.25">
      <c r="S1263" s="5">
        <v>10719</v>
      </c>
      <c r="T1263" s="5">
        <v>18</v>
      </c>
      <c r="U1263" s="5">
        <v>62.5</v>
      </c>
      <c r="V1263" s="5">
        <v>12</v>
      </c>
      <c r="W1263" s="5">
        <v>0.25</v>
      </c>
      <c r="X1263" s="7">
        <v>749.75</v>
      </c>
    </row>
    <row r="1264" spans="19:24" x14ac:dyDescent="0.25">
      <c r="S1264" s="4">
        <v>10719</v>
      </c>
      <c r="T1264" s="4">
        <v>30</v>
      </c>
      <c r="U1264" s="4">
        <v>25.89</v>
      </c>
      <c r="V1264" s="4">
        <v>3</v>
      </c>
      <c r="W1264" s="4">
        <v>0.25</v>
      </c>
      <c r="X1264" s="6">
        <v>77.42</v>
      </c>
    </row>
    <row r="1265" spans="19:24" x14ac:dyDescent="0.25">
      <c r="S1265" s="5">
        <v>10719</v>
      </c>
      <c r="T1265" s="5">
        <v>54</v>
      </c>
      <c r="U1265" s="5">
        <v>7.45</v>
      </c>
      <c r="V1265" s="5">
        <v>40</v>
      </c>
      <c r="W1265" s="5">
        <v>0.25</v>
      </c>
      <c r="X1265" s="7">
        <v>297.75</v>
      </c>
    </row>
    <row r="1266" spans="19:24" x14ac:dyDescent="0.25">
      <c r="S1266" s="4">
        <v>10720</v>
      </c>
      <c r="T1266" s="4">
        <v>35</v>
      </c>
      <c r="U1266" s="4">
        <v>18</v>
      </c>
      <c r="V1266" s="4">
        <v>21</v>
      </c>
      <c r="W1266" s="4">
        <v>0</v>
      </c>
      <c r="X1266" s="6">
        <v>378</v>
      </c>
    </row>
    <row r="1267" spans="19:24" x14ac:dyDescent="0.25">
      <c r="S1267" s="5">
        <v>10720</v>
      </c>
      <c r="T1267" s="5">
        <v>71</v>
      </c>
      <c r="U1267" s="5">
        <v>21.5</v>
      </c>
      <c r="V1267" s="5">
        <v>8</v>
      </c>
      <c r="W1267" s="5">
        <v>0</v>
      </c>
      <c r="X1267" s="7">
        <v>172</v>
      </c>
    </row>
    <row r="1268" spans="19:24" x14ac:dyDescent="0.25">
      <c r="S1268" s="4">
        <v>10721</v>
      </c>
      <c r="T1268" s="4">
        <v>44</v>
      </c>
      <c r="U1268" s="4">
        <v>19.45</v>
      </c>
      <c r="V1268" s="4">
        <v>50</v>
      </c>
      <c r="W1268" s="4">
        <v>0.05</v>
      </c>
      <c r="X1268" s="6">
        <v>972.45</v>
      </c>
    </row>
    <row r="1269" spans="19:24" x14ac:dyDescent="0.25">
      <c r="S1269" s="5">
        <v>10722</v>
      </c>
      <c r="T1269" s="5">
        <v>2</v>
      </c>
      <c r="U1269" s="5">
        <v>19</v>
      </c>
      <c r="V1269" s="5">
        <v>3</v>
      </c>
      <c r="W1269" s="5">
        <v>0</v>
      </c>
      <c r="X1269" s="7">
        <v>57</v>
      </c>
    </row>
    <row r="1270" spans="19:24" x14ac:dyDescent="0.25">
      <c r="S1270" s="4">
        <v>10722</v>
      </c>
      <c r="T1270" s="4">
        <v>31</v>
      </c>
      <c r="U1270" s="4">
        <v>12.5</v>
      </c>
      <c r="V1270" s="4">
        <v>50</v>
      </c>
      <c r="W1270" s="4">
        <v>0</v>
      </c>
      <c r="X1270" s="6">
        <v>625</v>
      </c>
    </row>
    <row r="1271" spans="19:24" x14ac:dyDescent="0.25">
      <c r="S1271" s="5">
        <v>10722</v>
      </c>
      <c r="T1271" s="5">
        <v>68</v>
      </c>
      <c r="U1271" s="5">
        <v>12.5</v>
      </c>
      <c r="V1271" s="5">
        <v>45</v>
      </c>
      <c r="W1271" s="5">
        <v>0</v>
      </c>
      <c r="X1271" s="7">
        <v>562.5</v>
      </c>
    </row>
    <row r="1272" spans="19:24" x14ac:dyDescent="0.25">
      <c r="S1272" s="4">
        <v>10722</v>
      </c>
      <c r="T1272" s="4">
        <v>75</v>
      </c>
      <c r="U1272" s="4">
        <v>7.75</v>
      </c>
      <c r="V1272" s="4">
        <v>42</v>
      </c>
      <c r="W1272" s="4">
        <v>0</v>
      </c>
      <c r="X1272" s="6">
        <v>325.5</v>
      </c>
    </row>
    <row r="1273" spans="19:24" x14ac:dyDescent="0.25">
      <c r="S1273" s="5">
        <v>10723</v>
      </c>
      <c r="T1273" s="5">
        <v>26</v>
      </c>
      <c r="U1273" s="5">
        <v>31.23</v>
      </c>
      <c r="V1273" s="5">
        <v>15</v>
      </c>
      <c r="W1273" s="5">
        <v>0</v>
      </c>
      <c r="X1273" s="7">
        <v>468.45</v>
      </c>
    </row>
    <row r="1274" spans="19:24" x14ac:dyDescent="0.25">
      <c r="S1274" s="4">
        <v>10724</v>
      </c>
      <c r="T1274" s="4">
        <v>10</v>
      </c>
      <c r="U1274" s="4">
        <v>31</v>
      </c>
      <c r="V1274" s="4">
        <v>16</v>
      </c>
      <c r="W1274" s="4">
        <v>0</v>
      </c>
      <c r="X1274" s="6">
        <v>496</v>
      </c>
    </row>
    <row r="1275" spans="19:24" x14ac:dyDescent="0.25">
      <c r="S1275" s="5">
        <v>10724</v>
      </c>
      <c r="T1275" s="5">
        <v>61</v>
      </c>
      <c r="U1275" s="5">
        <v>28.5</v>
      </c>
      <c r="V1275" s="5">
        <v>5</v>
      </c>
      <c r="W1275" s="5">
        <v>0</v>
      </c>
      <c r="X1275" s="7">
        <v>142.5</v>
      </c>
    </row>
    <row r="1276" spans="19:24" x14ac:dyDescent="0.25">
      <c r="S1276" s="4">
        <v>10725</v>
      </c>
      <c r="T1276" s="4">
        <v>41</v>
      </c>
      <c r="U1276" s="4">
        <v>9.65</v>
      </c>
      <c r="V1276" s="4">
        <v>12</v>
      </c>
      <c r="W1276" s="4">
        <v>0</v>
      </c>
      <c r="X1276" s="6">
        <v>115.80000000000001</v>
      </c>
    </row>
    <row r="1277" spans="19:24" x14ac:dyDescent="0.25">
      <c r="S1277" s="5">
        <v>10725</v>
      </c>
      <c r="T1277" s="5">
        <v>52</v>
      </c>
      <c r="U1277" s="5">
        <v>7</v>
      </c>
      <c r="V1277" s="5">
        <v>4</v>
      </c>
      <c r="W1277" s="5">
        <v>0</v>
      </c>
      <c r="X1277" s="7">
        <v>28</v>
      </c>
    </row>
    <row r="1278" spans="19:24" x14ac:dyDescent="0.25">
      <c r="S1278" s="4">
        <v>10725</v>
      </c>
      <c r="T1278" s="4">
        <v>55</v>
      </c>
      <c r="U1278" s="4">
        <v>24</v>
      </c>
      <c r="V1278" s="4">
        <v>6</v>
      </c>
      <c r="W1278" s="4">
        <v>0</v>
      </c>
      <c r="X1278" s="6">
        <v>144</v>
      </c>
    </row>
    <row r="1279" spans="19:24" x14ac:dyDescent="0.25">
      <c r="S1279" s="5">
        <v>10726</v>
      </c>
      <c r="T1279" s="5">
        <v>4</v>
      </c>
      <c r="U1279" s="5">
        <v>22</v>
      </c>
      <c r="V1279" s="5">
        <v>25</v>
      </c>
      <c r="W1279" s="5">
        <v>0</v>
      </c>
      <c r="X1279" s="7">
        <v>550</v>
      </c>
    </row>
    <row r="1280" spans="19:24" x14ac:dyDescent="0.25">
      <c r="S1280" s="4">
        <v>10726</v>
      </c>
      <c r="T1280" s="4">
        <v>11</v>
      </c>
      <c r="U1280" s="4">
        <v>21</v>
      </c>
      <c r="V1280" s="4">
        <v>5</v>
      </c>
      <c r="W1280" s="4">
        <v>0</v>
      </c>
      <c r="X1280" s="6">
        <v>105</v>
      </c>
    </row>
    <row r="1281" spans="19:24" x14ac:dyDescent="0.25">
      <c r="S1281" s="5">
        <v>10727</v>
      </c>
      <c r="T1281" s="5">
        <v>17</v>
      </c>
      <c r="U1281" s="5">
        <v>39</v>
      </c>
      <c r="V1281" s="5">
        <v>20</v>
      </c>
      <c r="W1281" s="5">
        <v>0.05</v>
      </c>
      <c r="X1281" s="7">
        <v>779.95</v>
      </c>
    </row>
    <row r="1282" spans="19:24" x14ac:dyDescent="0.25">
      <c r="S1282" s="4">
        <v>10727</v>
      </c>
      <c r="T1282" s="4">
        <v>56</v>
      </c>
      <c r="U1282" s="4">
        <v>38</v>
      </c>
      <c r="V1282" s="4">
        <v>10</v>
      </c>
      <c r="W1282" s="4">
        <v>0.05</v>
      </c>
      <c r="X1282" s="6">
        <v>379.95</v>
      </c>
    </row>
    <row r="1283" spans="19:24" x14ac:dyDescent="0.25">
      <c r="S1283" s="5">
        <v>10727</v>
      </c>
      <c r="T1283" s="5">
        <v>59</v>
      </c>
      <c r="U1283" s="5">
        <v>55</v>
      </c>
      <c r="V1283" s="5">
        <v>10</v>
      </c>
      <c r="W1283" s="5">
        <v>0.05</v>
      </c>
      <c r="X1283" s="7">
        <v>549.95000000000005</v>
      </c>
    </row>
    <row r="1284" spans="19:24" x14ac:dyDescent="0.25">
      <c r="S1284" s="4">
        <v>10728</v>
      </c>
      <c r="T1284" s="4">
        <v>30</v>
      </c>
      <c r="U1284" s="4">
        <v>25.89</v>
      </c>
      <c r="V1284" s="4">
        <v>15</v>
      </c>
      <c r="W1284" s="4">
        <v>0</v>
      </c>
      <c r="X1284" s="6">
        <v>388.35</v>
      </c>
    </row>
    <row r="1285" spans="19:24" x14ac:dyDescent="0.25">
      <c r="S1285" s="5">
        <v>10728</v>
      </c>
      <c r="T1285" s="5">
        <v>40</v>
      </c>
      <c r="U1285" s="5">
        <v>18.399999999999999</v>
      </c>
      <c r="V1285" s="5">
        <v>6</v>
      </c>
      <c r="W1285" s="5">
        <v>0</v>
      </c>
      <c r="X1285" s="7">
        <v>110.39999999999999</v>
      </c>
    </row>
    <row r="1286" spans="19:24" x14ac:dyDescent="0.25">
      <c r="S1286" s="4">
        <v>10728</v>
      </c>
      <c r="T1286" s="4">
        <v>55</v>
      </c>
      <c r="U1286" s="4">
        <v>24</v>
      </c>
      <c r="V1286" s="4">
        <v>12</v>
      </c>
      <c r="W1286" s="4">
        <v>0</v>
      </c>
      <c r="X1286" s="6">
        <v>288</v>
      </c>
    </row>
    <row r="1287" spans="19:24" x14ac:dyDescent="0.25">
      <c r="S1287" s="5">
        <v>10728</v>
      </c>
      <c r="T1287" s="5">
        <v>60</v>
      </c>
      <c r="U1287" s="5">
        <v>34</v>
      </c>
      <c r="V1287" s="5">
        <v>15</v>
      </c>
      <c r="W1287" s="5">
        <v>0</v>
      </c>
      <c r="X1287" s="7">
        <v>510</v>
      </c>
    </row>
    <row r="1288" spans="19:24" x14ac:dyDescent="0.25">
      <c r="S1288" s="4">
        <v>10729</v>
      </c>
      <c r="T1288" s="4">
        <v>1</v>
      </c>
      <c r="U1288" s="4">
        <v>18</v>
      </c>
      <c r="V1288" s="4">
        <v>50</v>
      </c>
      <c r="W1288" s="4">
        <v>0</v>
      </c>
      <c r="X1288" s="6">
        <v>900</v>
      </c>
    </row>
    <row r="1289" spans="19:24" x14ac:dyDescent="0.25">
      <c r="S1289" s="5">
        <v>10729</v>
      </c>
      <c r="T1289" s="5">
        <v>21</v>
      </c>
      <c r="U1289" s="5">
        <v>10</v>
      </c>
      <c r="V1289" s="5">
        <v>30</v>
      </c>
      <c r="W1289" s="5">
        <v>0</v>
      </c>
      <c r="X1289" s="7">
        <v>300</v>
      </c>
    </row>
    <row r="1290" spans="19:24" x14ac:dyDescent="0.25">
      <c r="S1290" s="4">
        <v>10729</v>
      </c>
      <c r="T1290" s="4">
        <v>50</v>
      </c>
      <c r="U1290" s="4">
        <v>16.25</v>
      </c>
      <c r="V1290" s="4">
        <v>40</v>
      </c>
      <c r="W1290" s="4">
        <v>0</v>
      </c>
      <c r="X1290" s="6">
        <v>650</v>
      </c>
    </row>
    <row r="1291" spans="19:24" x14ac:dyDescent="0.25">
      <c r="S1291" s="5">
        <v>10730</v>
      </c>
      <c r="T1291" s="5">
        <v>16</v>
      </c>
      <c r="U1291" s="5">
        <v>17.45</v>
      </c>
      <c r="V1291" s="5">
        <v>15</v>
      </c>
      <c r="W1291" s="5">
        <v>0.05</v>
      </c>
      <c r="X1291" s="7">
        <v>261.7</v>
      </c>
    </row>
    <row r="1292" spans="19:24" x14ac:dyDescent="0.25">
      <c r="S1292" s="4">
        <v>10730</v>
      </c>
      <c r="T1292" s="4">
        <v>31</v>
      </c>
      <c r="U1292" s="4">
        <v>12.5</v>
      </c>
      <c r="V1292" s="4">
        <v>3</v>
      </c>
      <c r="W1292" s="4">
        <v>0.05</v>
      </c>
      <c r="X1292" s="6">
        <v>37.450000000000003</v>
      </c>
    </row>
    <row r="1293" spans="19:24" x14ac:dyDescent="0.25">
      <c r="S1293" s="5">
        <v>10730</v>
      </c>
      <c r="T1293" s="5">
        <v>65</v>
      </c>
      <c r="U1293" s="5">
        <v>21.05</v>
      </c>
      <c r="V1293" s="5">
        <v>10</v>
      </c>
      <c r="W1293" s="5">
        <v>0.05</v>
      </c>
      <c r="X1293" s="7">
        <v>210.45</v>
      </c>
    </row>
    <row r="1294" spans="19:24" x14ac:dyDescent="0.25">
      <c r="S1294" s="4">
        <v>10731</v>
      </c>
      <c r="T1294" s="4">
        <v>21</v>
      </c>
      <c r="U1294" s="4">
        <v>10</v>
      </c>
      <c r="V1294" s="4">
        <v>40</v>
      </c>
      <c r="W1294" s="4">
        <v>0.05</v>
      </c>
      <c r="X1294" s="6">
        <v>399.95</v>
      </c>
    </row>
    <row r="1295" spans="19:24" x14ac:dyDescent="0.25">
      <c r="S1295" s="5">
        <v>10731</v>
      </c>
      <c r="T1295" s="5">
        <v>51</v>
      </c>
      <c r="U1295" s="5">
        <v>53</v>
      </c>
      <c r="V1295" s="5">
        <v>30</v>
      </c>
      <c r="W1295" s="5">
        <v>0.05</v>
      </c>
      <c r="X1295" s="7">
        <v>1589.95</v>
      </c>
    </row>
    <row r="1296" spans="19:24" x14ac:dyDescent="0.25">
      <c r="S1296" s="4">
        <v>10732</v>
      </c>
      <c r="T1296" s="4">
        <v>76</v>
      </c>
      <c r="U1296" s="4">
        <v>18</v>
      </c>
      <c r="V1296" s="4">
        <v>20</v>
      </c>
      <c r="W1296" s="4">
        <v>0</v>
      </c>
      <c r="X1296" s="6">
        <v>360</v>
      </c>
    </row>
    <row r="1297" spans="19:24" x14ac:dyDescent="0.25">
      <c r="S1297" s="5">
        <v>10733</v>
      </c>
      <c r="T1297" s="5">
        <v>14</v>
      </c>
      <c r="U1297" s="5">
        <v>23.25</v>
      </c>
      <c r="V1297" s="5">
        <v>16</v>
      </c>
      <c r="W1297" s="5">
        <v>0</v>
      </c>
      <c r="X1297" s="7">
        <v>372</v>
      </c>
    </row>
    <row r="1298" spans="19:24" x14ac:dyDescent="0.25">
      <c r="S1298" s="4">
        <v>10733</v>
      </c>
      <c r="T1298" s="4">
        <v>28</v>
      </c>
      <c r="U1298" s="4">
        <v>45.6</v>
      </c>
      <c r="V1298" s="4">
        <v>20</v>
      </c>
      <c r="W1298" s="4">
        <v>0</v>
      </c>
      <c r="X1298" s="6">
        <v>912</v>
      </c>
    </row>
    <row r="1299" spans="19:24" x14ac:dyDescent="0.25">
      <c r="S1299" s="5">
        <v>10733</v>
      </c>
      <c r="T1299" s="5">
        <v>52</v>
      </c>
      <c r="U1299" s="5">
        <v>7</v>
      </c>
      <c r="V1299" s="5">
        <v>25</v>
      </c>
      <c r="W1299" s="5">
        <v>0</v>
      </c>
      <c r="X1299" s="7">
        <v>175</v>
      </c>
    </row>
    <row r="1300" spans="19:24" x14ac:dyDescent="0.25">
      <c r="S1300" s="4">
        <v>10734</v>
      </c>
      <c r="T1300" s="4">
        <v>6</v>
      </c>
      <c r="U1300" s="4">
        <v>25</v>
      </c>
      <c r="V1300" s="4">
        <v>30</v>
      </c>
      <c r="W1300" s="4">
        <v>0</v>
      </c>
      <c r="X1300" s="6">
        <v>750</v>
      </c>
    </row>
    <row r="1301" spans="19:24" x14ac:dyDescent="0.25">
      <c r="S1301" s="5">
        <v>10734</v>
      </c>
      <c r="T1301" s="5">
        <v>30</v>
      </c>
      <c r="U1301" s="5">
        <v>25.89</v>
      </c>
      <c r="V1301" s="5">
        <v>15</v>
      </c>
      <c r="W1301" s="5">
        <v>0</v>
      </c>
      <c r="X1301" s="7">
        <v>388.35</v>
      </c>
    </row>
    <row r="1302" spans="19:24" x14ac:dyDescent="0.25">
      <c r="S1302" s="4">
        <v>10734</v>
      </c>
      <c r="T1302" s="4">
        <v>76</v>
      </c>
      <c r="U1302" s="4">
        <v>18</v>
      </c>
      <c r="V1302" s="4">
        <v>20</v>
      </c>
      <c r="W1302" s="4">
        <v>0</v>
      </c>
      <c r="X1302" s="6">
        <v>360</v>
      </c>
    </row>
    <row r="1303" spans="19:24" x14ac:dyDescent="0.25">
      <c r="S1303" s="5">
        <v>10735</v>
      </c>
      <c r="T1303" s="5">
        <v>61</v>
      </c>
      <c r="U1303" s="5">
        <v>28.5</v>
      </c>
      <c r="V1303" s="5">
        <v>20</v>
      </c>
      <c r="W1303" s="5">
        <v>0.1</v>
      </c>
      <c r="X1303" s="7">
        <v>569.9</v>
      </c>
    </row>
    <row r="1304" spans="19:24" x14ac:dyDescent="0.25">
      <c r="S1304" s="4">
        <v>10735</v>
      </c>
      <c r="T1304" s="4">
        <v>77</v>
      </c>
      <c r="U1304" s="4">
        <v>13</v>
      </c>
      <c r="V1304" s="4">
        <v>2</v>
      </c>
      <c r="W1304" s="4">
        <v>0.1</v>
      </c>
      <c r="X1304" s="6">
        <v>25.9</v>
      </c>
    </row>
    <row r="1305" spans="19:24" x14ac:dyDescent="0.25">
      <c r="S1305" s="5">
        <v>10736</v>
      </c>
      <c r="T1305" s="5">
        <v>65</v>
      </c>
      <c r="U1305" s="5">
        <v>21.05</v>
      </c>
      <c r="V1305" s="5">
        <v>40</v>
      </c>
      <c r="W1305" s="5">
        <v>0</v>
      </c>
      <c r="X1305" s="7">
        <v>842</v>
      </c>
    </row>
    <row r="1306" spans="19:24" x14ac:dyDescent="0.25">
      <c r="S1306" s="4">
        <v>10736</v>
      </c>
      <c r="T1306" s="4">
        <v>75</v>
      </c>
      <c r="U1306" s="4">
        <v>7.75</v>
      </c>
      <c r="V1306" s="4">
        <v>20</v>
      </c>
      <c r="W1306" s="4">
        <v>0</v>
      </c>
      <c r="X1306" s="6">
        <v>155</v>
      </c>
    </row>
    <row r="1307" spans="19:24" x14ac:dyDescent="0.25">
      <c r="S1307" s="5">
        <v>10737</v>
      </c>
      <c r="T1307" s="5">
        <v>13</v>
      </c>
      <c r="U1307" s="5">
        <v>6</v>
      </c>
      <c r="V1307" s="5">
        <v>4</v>
      </c>
      <c r="W1307" s="5">
        <v>0</v>
      </c>
      <c r="X1307" s="7">
        <v>24</v>
      </c>
    </row>
    <row r="1308" spans="19:24" x14ac:dyDescent="0.25">
      <c r="S1308" s="4">
        <v>10737</v>
      </c>
      <c r="T1308" s="4">
        <v>41</v>
      </c>
      <c r="U1308" s="4">
        <v>9.65</v>
      </c>
      <c r="V1308" s="4">
        <v>12</v>
      </c>
      <c r="W1308" s="4">
        <v>0</v>
      </c>
      <c r="X1308" s="6">
        <v>115.80000000000001</v>
      </c>
    </row>
    <row r="1309" spans="19:24" x14ac:dyDescent="0.25">
      <c r="S1309" s="5">
        <v>10738</v>
      </c>
      <c r="T1309" s="5">
        <v>16</v>
      </c>
      <c r="U1309" s="5">
        <v>17.45</v>
      </c>
      <c r="V1309" s="5">
        <v>3</v>
      </c>
      <c r="W1309" s="5">
        <v>0</v>
      </c>
      <c r="X1309" s="7">
        <v>52.349999999999994</v>
      </c>
    </row>
    <row r="1310" spans="19:24" x14ac:dyDescent="0.25">
      <c r="S1310" s="4">
        <v>10739</v>
      </c>
      <c r="T1310" s="4">
        <v>36</v>
      </c>
      <c r="U1310" s="4">
        <v>19</v>
      </c>
      <c r="V1310" s="4">
        <v>6</v>
      </c>
      <c r="W1310" s="4">
        <v>0</v>
      </c>
      <c r="X1310" s="6">
        <v>114</v>
      </c>
    </row>
    <row r="1311" spans="19:24" x14ac:dyDescent="0.25">
      <c r="S1311" s="5">
        <v>10739</v>
      </c>
      <c r="T1311" s="5">
        <v>52</v>
      </c>
      <c r="U1311" s="5">
        <v>7</v>
      </c>
      <c r="V1311" s="5">
        <v>18</v>
      </c>
      <c r="W1311" s="5">
        <v>0</v>
      </c>
      <c r="X1311" s="7">
        <v>126</v>
      </c>
    </row>
    <row r="1312" spans="19:24" x14ac:dyDescent="0.25">
      <c r="S1312" s="4">
        <v>10740</v>
      </c>
      <c r="T1312" s="4">
        <v>28</v>
      </c>
      <c r="U1312" s="4">
        <v>45.6</v>
      </c>
      <c r="V1312" s="4">
        <v>5</v>
      </c>
      <c r="W1312" s="4">
        <v>0.2</v>
      </c>
      <c r="X1312" s="6">
        <v>227.8</v>
      </c>
    </row>
    <row r="1313" spans="19:24" x14ac:dyDescent="0.25">
      <c r="S1313" s="5">
        <v>10740</v>
      </c>
      <c r="T1313" s="5">
        <v>35</v>
      </c>
      <c r="U1313" s="5">
        <v>18</v>
      </c>
      <c r="V1313" s="5">
        <v>35</v>
      </c>
      <c r="W1313" s="5">
        <v>0.2</v>
      </c>
      <c r="X1313" s="7">
        <v>629.79999999999995</v>
      </c>
    </row>
    <row r="1314" spans="19:24" x14ac:dyDescent="0.25">
      <c r="S1314" s="4">
        <v>10740</v>
      </c>
      <c r="T1314" s="4">
        <v>45</v>
      </c>
      <c r="U1314" s="4">
        <v>9.5</v>
      </c>
      <c r="V1314" s="4">
        <v>40</v>
      </c>
      <c r="W1314" s="4">
        <v>0.2</v>
      </c>
      <c r="X1314" s="6">
        <v>379.8</v>
      </c>
    </row>
    <row r="1315" spans="19:24" x14ac:dyDescent="0.25">
      <c r="S1315" s="5">
        <v>10740</v>
      </c>
      <c r="T1315" s="5">
        <v>56</v>
      </c>
      <c r="U1315" s="5">
        <v>38</v>
      </c>
      <c r="V1315" s="5">
        <v>14</v>
      </c>
      <c r="W1315" s="5">
        <v>0.2</v>
      </c>
      <c r="X1315" s="7">
        <v>531.79999999999995</v>
      </c>
    </row>
    <row r="1316" spans="19:24" x14ac:dyDescent="0.25">
      <c r="S1316" s="4">
        <v>10741</v>
      </c>
      <c r="T1316" s="4">
        <v>2</v>
      </c>
      <c r="U1316" s="4">
        <v>19</v>
      </c>
      <c r="V1316" s="4">
        <v>15</v>
      </c>
      <c r="W1316" s="4">
        <v>0.2</v>
      </c>
      <c r="X1316" s="6">
        <v>284.8</v>
      </c>
    </row>
    <row r="1317" spans="19:24" x14ac:dyDescent="0.25">
      <c r="S1317" s="5">
        <v>10742</v>
      </c>
      <c r="T1317" s="5">
        <v>3</v>
      </c>
      <c r="U1317" s="5">
        <v>10</v>
      </c>
      <c r="V1317" s="5">
        <v>20</v>
      </c>
      <c r="W1317" s="5">
        <v>0</v>
      </c>
      <c r="X1317" s="7">
        <v>200</v>
      </c>
    </row>
    <row r="1318" spans="19:24" x14ac:dyDescent="0.25">
      <c r="S1318" s="4">
        <v>10742</v>
      </c>
      <c r="T1318" s="4">
        <v>60</v>
      </c>
      <c r="U1318" s="4">
        <v>34</v>
      </c>
      <c r="V1318" s="4">
        <v>50</v>
      </c>
      <c r="W1318" s="4">
        <v>0</v>
      </c>
      <c r="X1318" s="6">
        <v>1700</v>
      </c>
    </row>
    <row r="1319" spans="19:24" x14ac:dyDescent="0.25">
      <c r="S1319" s="5">
        <v>10742</v>
      </c>
      <c r="T1319" s="5">
        <v>72</v>
      </c>
      <c r="U1319" s="5">
        <v>34.799999999999997</v>
      </c>
      <c r="V1319" s="5">
        <v>35</v>
      </c>
      <c r="W1319" s="5">
        <v>0</v>
      </c>
      <c r="X1319" s="7">
        <v>1218</v>
      </c>
    </row>
    <row r="1320" spans="19:24" x14ac:dyDescent="0.25">
      <c r="S1320" s="4">
        <v>10743</v>
      </c>
      <c r="T1320" s="4">
        <v>46</v>
      </c>
      <c r="U1320" s="4">
        <v>12</v>
      </c>
      <c r="V1320" s="4">
        <v>28</v>
      </c>
      <c r="W1320" s="4">
        <v>0.05</v>
      </c>
      <c r="X1320" s="6">
        <v>335.95</v>
      </c>
    </row>
    <row r="1321" spans="19:24" x14ac:dyDescent="0.25">
      <c r="S1321" s="5">
        <v>10744</v>
      </c>
      <c r="T1321" s="5">
        <v>40</v>
      </c>
      <c r="U1321" s="5">
        <v>18.399999999999999</v>
      </c>
      <c r="V1321" s="5">
        <v>50</v>
      </c>
      <c r="W1321" s="5">
        <v>0.2</v>
      </c>
      <c r="X1321" s="7">
        <v>919.79999999999984</v>
      </c>
    </row>
    <row r="1322" spans="19:24" x14ac:dyDescent="0.25">
      <c r="S1322" s="4">
        <v>10745</v>
      </c>
      <c r="T1322" s="4">
        <v>18</v>
      </c>
      <c r="U1322" s="4">
        <v>62.5</v>
      </c>
      <c r="V1322" s="4">
        <v>24</v>
      </c>
      <c r="W1322" s="4">
        <v>0</v>
      </c>
      <c r="X1322" s="6">
        <v>1500</v>
      </c>
    </row>
    <row r="1323" spans="19:24" x14ac:dyDescent="0.25">
      <c r="S1323" s="5">
        <v>10745</v>
      </c>
      <c r="T1323" s="5">
        <v>44</v>
      </c>
      <c r="U1323" s="5">
        <v>19.45</v>
      </c>
      <c r="V1323" s="5">
        <v>16</v>
      </c>
      <c r="W1323" s="5">
        <v>0</v>
      </c>
      <c r="X1323" s="7">
        <v>311.2</v>
      </c>
    </row>
    <row r="1324" spans="19:24" x14ac:dyDescent="0.25">
      <c r="S1324" s="4">
        <v>10745</v>
      </c>
      <c r="T1324" s="4">
        <v>59</v>
      </c>
      <c r="U1324" s="4">
        <v>55</v>
      </c>
      <c r="V1324" s="4">
        <v>45</v>
      </c>
      <c r="W1324" s="4">
        <v>0</v>
      </c>
      <c r="X1324" s="6">
        <v>2475</v>
      </c>
    </row>
    <row r="1325" spans="19:24" x14ac:dyDescent="0.25">
      <c r="S1325" s="5">
        <v>10745</v>
      </c>
      <c r="T1325" s="5">
        <v>72</v>
      </c>
      <c r="U1325" s="5">
        <v>34.799999999999997</v>
      </c>
      <c r="V1325" s="5">
        <v>7</v>
      </c>
      <c r="W1325" s="5">
        <v>0</v>
      </c>
      <c r="X1325" s="7">
        <v>243.59999999999997</v>
      </c>
    </row>
    <row r="1326" spans="19:24" x14ac:dyDescent="0.25">
      <c r="S1326" s="4">
        <v>10746</v>
      </c>
      <c r="T1326" s="4">
        <v>13</v>
      </c>
      <c r="U1326" s="4">
        <v>6</v>
      </c>
      <c r="V1326" s="4">
        <v>6</v>
      </c>
      <c r="W1326" s="4">
        <v>0</v>
      </c>
      <c r="X1326" s="6">
        <v>36</v>
      </c>
    </row>
    <row r="1327" spans="19:24" x14ac:dyDescent="0.25">
      <c r="S1327" s="5">
        <v>10746</v>
      </c>
      <c r="T1327" s="5">
        <v>42</v>
      </c>
      <c r="U1327" s="5">
        <v>14</v>
      </c>
      <c r="V1327" s="5">
        <v>28</v>
      </c>
      <c r="W1327" s="5">
        <v>0</v>
      </c>
      <c r="X1327" s="7">
        <v>392</v>
      </c>
    </row>
    <row r="1328" spans="19:24" x14ac:dyDescent="0.25">
      <c r="S1328" s="4">
        <v>10746</v>
      </c>
      <c r="T1328" s="4">
        <v>62</v>
      </c>
      <c r="U1328" s="4">
        <v>49.3</v>
      </c>
      <c r="V1328" s="4">
        <v>9</v>
      </c>
      <c r="W1328" s="4">
        <v>0</v>
      </c>
      <c r="X1328" s="6">
        <v>443.7</v>
      </c>
    </row>
    <row r="1329" spans="19:24" x14ac:dyDescent="0.25">
      <c r="S1329" s="5">
        <v>10746</v>
      </c>
      <c r="T1329" s="5">
        <v>69</v>
      </c>
      <c r="U1329" s="5">
        <v>36</v>
      </c>
      <c r="V1329" s="5">
        <v>40</v>
      </c>
      <c r="W1329" s="5">
        <v>0</v>
      </c>
      <c r="X1329" s="7">
        <v>1440</v>
      </c>
    </row>
    <row r="1330" spans="19:24" x14ac:dyDescent="0.25">
      <c r="S1330" s="4">
        <v>10747</v>
      </c>
      <c r="T1330" s="4">
        <v>31</v>
      </c>
      <c r="U1330" s="4">
        <v>12.5</v>
      </c>
      <c r="V1330" s="4">
        <v>8</v>
      </c>
      <c r="W1330" s="4">
        <v>0</v>
      </c>
      <c r="X1330" s="6">
        <v>100</v>
      </c>
    </row>
    <row r="1331" spans="19:24" x14ac:dyDescent="0.25">
      <c r="S1331" s="5">
        <v>10747</v>
      </c>
      <c r="T1331" s="5">
        <v>41</v>
      </c>
      <c r="U1331" s="5">
        <v>9.65</v>
      </c>
      <c r="V1331" s="5">
        <v>35</v>
      </c>
      <c r="W1331" s="5">
        <v>0</v>
      </c>
      <c r="X1331" s="7">
        <v>337.75</v>
      </c>
    </row>
    <row r="1332" spans="19:24" x14ac:dyDescent="0.25">
      <c r="S1332" s="4">
        <v>10747</v>
      </c>
      <c r="T1332" s="4">
        <v>63</v>
      </c>
      <c r="U1332" s="4">
        <v>43.9</v>
      </c>
      <c r="V1332" s="4">
        <v>9</v>
      </c>
      <c r="W1332" s="4">
        <v>0</v>
      </c>
      <c r="X1332" s="6">
        <v>395.09999999999997</v>
      </c>
    </row>
    <row r="1333" spans="19:24" x14ac:dyDescent="0.25">
      <c r="S1333" s="5">
        <v>10747</v>
      </c>
      <c r="T1333" s="5">
        <v>69</v>
      </c>
      <c r="U1333" s="5">
        <v>36</v>
      </c>
      <c r="V1333" s="5">
        <v>30</v>
      </c>
      <c r="W1333" s="5">
        <v>0</v>
      </c>
      <c r="X1333" s="7">
        <v>1080</v>
      </c>
    </row>
    <row r="1334" spans="19:24" x14ac:dyDescent="0.25">
      <c r="S1334" s="4">
        <v>10748</v>
      </c>
      <c r="T1334" s="4">
        <v>23</v>
      </c>
      <c r="U1334" s="4">
        <v>9</v>
      </c>
      <c r="V1334" s="4">
        <v>44</v>
      </c>
      <c r="W1334" s="4">
        <v>0</v>
      </c>
      <c r="X1334" s="6">
        <v>396</v>
      </c>
    </row>
    <row r="1335" spans="19:24" x14ac:dyDescent="0.25">
      <c r="S1335" s="5">
        <v>10748</v>
      </c>
      <c r="T1335" s="5">
        <v>40</v>
      </c>
      <c r="U1335" s="5">
        <v>18.399999999999999</v>
      </c>
      <c r="V1335" s="5">
        <v>40</v>
      </c>
      <c r="W1335" s="5">
        <v>0</v>
      </c>
      <c r="X1335" s="7">
        <v>736</v>
      </c>
    </row>
    <row r="1336" spans="19:24" x14ac:dyDescent="0.25">
      <c r="S1336" s="4">
        <v>10748</v>
      </c>
      <c r="T1336" s="4">
        <v>56</v>
      </c>
      <c r="U1336" s="4">
        <v>38</v>
      </c>
      <c r="V1336" s="4">
        <v>28</v>
      </c>
      <c r="W1336" s="4">
        <v>0</v>
      </c>
      <c r="X1336" s="6">
        <v>1064</v>
      </c>
    </row>
    <row r="1337" spans="19:24" x14ac:dyDescent="0.25">
      <c r="S1337" s="5">
        <v>10749</v>
      </c>
      <c r="T1337" s="5">
        <v>56</v>
      </c>
      <c r="U1337" s="5">
        <v>38</v>
      </c>
      <c r="V1337" s="5">
        <v>15</v>
      </c>
      <c r="W1337" s="5">
        <v>0</v>
      </c>
      <c r="X1337" s="7">
        <v>570</v>
      </c>
    </row>
    <row r="1338" spans="19:24" x14ac:dyDescent="0.25">
      <c r="S1338" s="4">
        <v>10749</v>
      </c>
      <c r="T1338" s="4">
        <v>59</v>
      </c>
      <c r="U1338" s="4">
        <v>55</v>
      </c>
      <c r="V1338" s="4">
        <v>6</v>
      </c>
      <c r="W1338" s="4">
        <v>0</v>
      </c>
      <c r="X1338" s="6">
        <v>330</v>
      </c>
    </row>
    <row r="1339" spans="19:24" x14ac:dyDescent="0.25">
      <c r="S1339" s="5">
        <v>10749</v>
      </c>
      <c r="T1339" s="5">
        <v>76</v>
      </c>
      <c r="U1339" s="5">
        <v>18</v>
      </c>
      <c r="V1339" s="5">
        <v>10</v>
      </c>
      <c r="W1339" s="5">
        <v>0</v>
      </c>
      <c r="X1339" s="7">
        <v>180</v>
      </c>
    </row>
    <row r="1340" spans="19:24" x14ac:dyDescent="0.25">
      <c r="S1340" s="4">
        <v>10750</v>
      </c>
      <c r="T1340" s="4">
        <v>14</v>
      </c>
      <c r="U1340" s="4">
        <v>23.25</v>
      </c>
      <c r="V1340" s="4">
        <v>5</v>
      </c>
      <c r="W1340" s="4">
        <v>0.15</v>
      </c>
      <c r="X1340" s="6">
        <v>116.1</v>
      </c>
    </row>
    <row r="1341" spans="19:24" x14ac:dyDescent="0.25">
      <c r="S1341" s="5">
        <v>10750</v>
      </c>
      <c r="T1341" s="5">
        <v>45</v>
      </c>
      <c r="U1341" s="5">
        <v>9.5</v>
      </c>
      <c r="V1341" s="5">
        <v>40</v>
      </c>
      <c r="W1341" s="5">
        <v>0.15</v>
      </c>
      <c r="X1341" s="7">
        <v>379.85</v>
      </c>
    </row>
    <row r="1342" spans="19:24" x14ac:dyDescent="0.25">
      <c r="S1342" s="4">
        <v>10750</v>
      </c>
      <c r="T1342" s="4">
        <v>59</v>
      </c>
      <c r="U1342" s="4">
        <v>55</v>
      </c>
      <c r="V1342" s="4">
        <v>25</v>
      </c>
      <c r="W1342" s="4">
        <v>0.15</v>
      </c>
      <c r="X1342" s="6">
        <v>1374.85</v>
      </c>
    </row>
    <row r="1343" spans="19:24" x14ac:dyDescent="0.25">
      <c r="S1343" s="5">
        <v>10751</v>
      </c>
      <c r="T1343" s="5">
        <v>26</v>
      </c>
      <c r="U1343" s="5">
        <v>31.23</v>
      </c>
      <c r="V1343" s="5">
        <v>12</v>
      </c>
      <c r="W1343" s="5">
        <v>0.1</v>
      </c>
      <c r="X1343" s="7">
        <v>374.65999999999997</v>
      </c>
    </row>
    <row r="1344" spans="19:24" x14ac:dyDescent="0.25">
      <c r="S1344" s="4">
        <v>10751</v>
      </c>
      <c r="T1344" s="4">
        <v>30</v>
      </c>
      <c r="U1344" s="4">
        <v>25.89</v>
      </c>
      <c r="V1344" s="4">
        <v>30</v>
      </c>
      <c r="W1344" s="4">
        <v>0</v>
      </c>
      <c r="X1344" s="6">
        <v>776.7</v>
      </c>
    </row>
    <row r="1345" spans="19:24" x14ac:dyDescent="0.25">
      <c r="S1345" s="5">
        <v>10751</v>
      </c>
      <c r="T1345" s="5">
        <v>50</v>
      </c>
      <c r="U1345" s="5">
        <v>16.25</v>
      </c>
      <c r="V1345" s="5">
        <v>20</v>
      </c>
      <c r="W1345" s="5">
        <v>0.1</v>
      </c>
      <c r="X1345" s="7">
        <v>324.89999999999998</v>
      </c>
    </row>
    <row r="1346" spans="19:24" x14ac:dyDescent="0.25">
      <c r="S1346" s="4">
        <v>10751</v>
      </c>
      <c r="T1346" s="4">
        <v>73</v>
      </c>
      <c r="U1346" s="4">
        <v>15</v>
      </c>
      <c r="V1346" s="4">
        <v>15</v>
      </c>
      <c r="W1346" s="4">
        <v>0</v>
      </c>
      <c r="X1346" s="6">
        <v>225</v>
      </c>
    </row>
    <row r="1347" spans="19:24" x14ac:dyDescent="0.25">
      <c r="S1347" s="5">
        <v>10752</v>
      </c>
      <c r="T1347" s="5">
        <v>1</v>
      </c>
      <c r="U1347" s="5">
        <v>18</v>
      </c>
      <c r="V1347" s="5">
        <v>8</v>
      </c>
      <c r="W1347" s="5">
        <v>0</v>
      </c>
      <c r="X1347" s="7">
        <v>144</v>
      </c>
    </row>
    <row r="1348" spans="19:24" x14ac:dyDescent="0.25">
      <c r="S1348" s="4">
        <v>10752</v>
      </c>
      <c r="T1348" s="4">
        <v>69</v>
      </c>
      <c r="U1348" s="4">
        <v>36</v>
      </c>
      <c r="V1348" s="4">
        <v>3</v>
      </c>
      <c r="W1348" s="4">
        <v>0</v>
      </c>
      <c r="X1348" s="6">
        <v>108</v>
      </c>
    </row>
    <row r="1349" spans="19:24" x14ac:dyDescent="0.25">
      <c r="S1349" s="5">
        <v>10753</v>
      </c>
      <c r="T1349" s="5">
        <v>45</v>
      </c>
      <c r="U1349" s="5">
        <v>9.5</v>
      </c>
      <c r="V1349" s="5">
        <v>4</v>
      </c>
      <c r="W1349" s="5">
        <v>0</v>
      </c>
      <c r="X1349" s="7">
        <v>38</v>
      </c>
    </row>
    <row r="1350" spans="19:24" x14ac:dyDescent="0.25">
      <c r="S1350" s="4">
        <v>10753</v>
      </c>
      <c r="T1350" s="4">
        <v>74</v>
      </c>
      <c r="U1350" s="4">
        <v>10</v>
      </c>
      <c r="V1350" s="4">
        <v>5</v>
      </c>
      <c r="W1350" s="4">
        <v>0</v>
      </c>
      <c r="X1350" s="6">
        <v>50</v>
      </c>
    </row>
    <row r="1351" spans="19:24" x14ac:dyDescent="0.25">
      <c r="S1351" s="5">
        <v>10754</v>
      </c>
      <c r="T1351" s="5">
        <v>40</v>
      </c>
      <c r="U1351" s="5">
        <v>18.399999999999999</v>
      </c>
      <c r="V1351" s="5">
        <v>3</v>
      </c>
      <c r="W1351" s="5">
        <v>0</v>
      </c>
      <c r="X1351" s="7">
        <v>55.199999999999996</v>
      </c>
    </row>
    <row r="1352" spans="19:24" x14ac:dyDescent="0.25">
      <c r="S1352" s="4">
        <v>10755</v>
      </c>
      <c r="T1352" s="4">
        <v>47</v>
      </c>
      <c r="U1352" s="4">
        <v>9.5</v>
      </c>
      <c r="V1352" s="4">
        <v>30</v>
      </c>
      <c r="W1352" s="4">
        <v>0.25</v>
      </c>
      <c r="X1352" s="6">
        <v>284.75</v>
      </c>
    </row>
    <row r="1353" spans="19:24" x14ac:dyDescent="0.25">
      <c r="S1353" s="5">
        <v>10755</v>
      </c>
      <c r="T1353" s="5">
        <v>56</v>
      </c>
      <c r="U1353" s="5">
        <v>38</v>
      </c>
      <c r="V1353" s="5">
        <v>30</v>
      </c>
      <c r="W1353" s="5">
        <v>0.25</v>
      </c>
      <c r="X1353" s="7">
        <v>1139.75</v>
      </c>
    </row>
    <row r="1354" spans="19:24" x14ac:dyDescent="0.25">
      <c r="S1354" s="4">
        <v>10755</v>
      </c>
      <c r="T1354" s="4">
        <v>57</v>
      </c>
      <c r="U1354" s="4">
        <v>19.5</v>
      </c>
      <c r="V1354" s="4">
        <v>14</v>
      </c>
      <c r="W1354" s="4">
        <v>0.25</v>
      </c>
      <c r="X1354" s="6">
        <v>272.75</v>
      </c>
    </row>
    <row r="1355" spans="19:24" x14ac:dyDescent="0.25">
      <c r="S1355" s="5">
        <v>10755</v>
      </c>
      <c r="T1355" s="5">
        <v>69</v>
      </c>
      <c r="U1355" s="5">
        <v>36</v>
      </c>
      <c r="V1355" s="5">
        <v>25</v>
      </c>
      <c r="W1355" s="5">
        <v>0.25</v>
      </c>
      <c r="X1355" s="7">
        <v>899.75</v>
      </c>
    </row>
    <row r="1356" spans="19:24" x14ac:dyDescent="0.25">
      <c r="S1356" s="4">
        <v>10756</v>
      </c>
      <c r="T1356" s="4">
        <v>18</v>
      </c>
      <c r="U1356" s="4">
        <v>62.5</v>
      </c>
      <c r="V1356" s="4">
        <v>21</v>
      </c>
      <c r="W1356" s="4">
        <v>0.2</v>
      </c>
      <c r="X1356" s="6">
        <v>1312.3</v>
      </c>
    </row>
    <row r="1357" spans="19:24" x14ac:dyDescent="0.25">
      <c r="S1357" s="5">
        <v>10756</v>
      </c>
      <c r="T1357" s="5">
        <v>36</v>
      </c>
      <c r="U1357" s="5">
        <v>19</v>
      </c>
      <c r="V1357" s="5">
        <v>20</v>
      </c>
      <c r="W1357" s="5">
        <v>0.2</v>
      </c>
      <c r="X1357" s="7">
        <v>379.8</v>
      </c>
    </row>
    <row r="1358" spans="19:24" x14ac:dyDescent="0.25">
      <c r="S1358" s="4">
        <v>10756</v>
      </c>
      <c r="T1358" s="4">
        <v>68</v>
      </c>
      <c r="U1358" s="4">
        <v>12.5</v>
      </c>
      <c r="V1358" s="4">
        <v>6</v>
      </c>
      <c r="W1358" s="4">
        <v>0.2</v>
      </c>
      <c r="X1358" s="6">
        <v>74.8</v>
      </c>
    </row>
    <row r="1359" spans="19:24" x14ac:dyDescent="0.25">
      <c r="S1359" s="5">
        <v>10756</v>
      </c>
      <c r="T1359" s="5">
        <v>69</v>
      </c>
      <c r="U1359" s="5">
        <v>36</v>
      </c>
      <c r="V1359" s="5">
        <v>20</v>
      </c>
      <c r="W1359" s="5">
        <v>0.2</v>
      </c>
      <c r="X1359" s="7">
        <v>719.8</v>
      </c>
    </row>
    <row r="1360" spans="19:24" x14ac:dyDescent="0.25">
      <c r="S1360" s="4">
        <v>10757</v>
      </c>
      <c r="T1360" s="4">
        <v>34</v>
      </c>
      <c r="U1360" s="4">
        <v>14</v>
      </c>
      <c r="V1360" s="4">
        <v>30</v>
      </c>
      <c r="W1360" s="4">
        <v>0</v>
      </c>
      <c r="X1360" s="6">
        <v>420</v>
      </c>
    </row>
    <row r="1361" spans="19:24" x14ac:dyDescent="0.25">
      <c r="S1361" s="5">
        <v>10757</v>
      </c>
      <c r="T1361" s="5">
        <v>59</v>
      </c>
      <c r="U1361" s="5">
        <v>55</v>
      </c>
      <c r="V1361" s="5">
        <v>7</v>
      </c>
      <c r="W1361" s="5">
        <v>0</v>
      </c>
      <c r="X1361" s="7">
        <v>385</v>
      </c>
    </row>
    <row r="1362" spans="19:24" x14ac:dyDescent="0.25">
      <c r="S1362" s="4">
        <v>10757</v>
      </c>
      <c r="T1362" s="4">
        <v>62</v>
      </c>
      <c r="U1362" s="4">
        <v>49.3</v>
      </c>
      <c r="V1362" s="4">
        <v>30</v>
      </c>
      <c r="W1362" s="4">
        <v>0</v>
      </c>
      <c r="X1362" s="6">
        <v>1479</v>
      </c>
    </row>
    <row r="1363" spans="19:24" x14ac:dyDescent="0.25">
      <c r="S1363" s="5">
        <v>10757</v>
      </c>
      <c r="T1363" s="5">
        <v>64</v>
      </c>
      <c r="U1363" s="5">
        <v>33.25</v>
      </c>
      <c r="V1363" s="5">
        <v>24</v>
      </c>
      <c r="W1363" s="5">
        <v>0</v>
      </c>
      <c r="X1363" s="7">
        <v>798</v>
      </c>
    </row>
    <row r="1364" spans="19:24" x14ac:dyDescent="0.25">
      <c r="S1364" s="4">
        <v>10758</v>
      </c>
      <c r="T1364" s="4">
        <v>26</v>
      </c>
      <c r="U1364" s="4">
        <v>31.23</v>
      </c>
      <c r="V1364" s="4">
        <v>20</v>
      </c>
      <c r="W1364" s="4">
        <v>0</v>
      </c>
      <c r="X1364" s="6">
        <v>624.6</v>
      </c>
    </row>
    <row r="1365" spans="19:24" x14ac:dyDescent="0.25">
      <c r="S1365" s="5">
        <v>10758</v>
      </c>
      <c r="T1365" s="5">
        <v>52</v>
      </c>
      <c r="U1365" s="5">
        <v>7</v>
      </c>
      <c r="V1365" s="5">
        <v>60</v>
      </c>
      <c r="W1365" s="5">
        <v>0</v>
      </c>
      <c r="X1365" s="7">
        <v>420</v>
      </c>
    </row>
    <row r="1366" spans="19:24" x14ac:dyDescent="0.25">
      <c r="S1366" s="4">
        <v>10758</v>
      </c>
      <c r="T1366" s="4">
        <v>70</v>
      </c>
      <c r="U1366" s="4">
        <v>15</v>
      </c>
      <c r="V1366" s="4">
        <v>40</v>
      </c>
      <c r="W1366" s="4">
        <v>0</v>
      </c>
      <c r="X1366" s="6">
        <v>600</v>
      </c>
    </row>
    <row r="1367" spans="19:24" x14ac:dyDescent="0.25">
      <c r="S1367" s="5">
        <v>10759</v>
      </c>
      <c r="T1367" s="5">
        <v>32</v>
      </c>
      <c r="U1367" s="5">
        <v>32</v>
      </c>
      <c r="V1367" s="5">
        <v>10</v>
      </c>
      <c r="W1367" s="5">
        <v>0</v>
      </c>
      <c r="X1367" s="7">
        <v>320</v>
      </c>
    </row>
    <row r="1368" spans="19:24" x14ac:dyDescent="0.25">
      <c r="S1368" s="4">
        <v>10760</v>
      </c>
      <c r="T1368" s="4">
        <v>25</v>
      </c>
      <c r="U1368" s="4">
        <v>14</v>
      </c>
      <c r="V1368" s="4">
        <v>12</v>
      </c>
      <c r="W1368" s="4">
        <v>0.25</v>
      </c>
      <c r="X1368" s="6">
        <v>167.75</v>
      </c>
    </row>
    <row r="1369" spans="19:24" x14ac:dyDescent="0.25">
      <c r="S1369" s="5">
        <v>10760</v>
      </c>
      <c r="T1369" s="5">
        <v>27</v>
      </c>
      <c r="U1369" s="5">
        <v>43.9</v>
      </c>
      <c r="V1369" s="5">
        <v>40</v>
      </c>
      <c r="W1369" s="5">
        <v>0</v>
      </c>
      <c r="X1369" s="7">
        <v>1756</v>
      </c>
    </row>
    <row r="1370" spans="19:24" x14ac:dyDescent="0.25">
      <c r="S1370" s="4">
        <v>10760</v>
      </c>
      <c r="T1370" s="4">
        <v>43</v>
      </c>
      <c r="U1370" s="4">
        <v>46</v>
      </c>
      <c r="V1370" s="4">
        <v>30</v>
      </c>
      <c r="W1370" s="4">
        <v>0.25</v>
      </c>
      <c r="X1370" s="6">
        <v>1379.75</v>
      </c>
    </row>
    <row r="1371" spans="19:24" x14ac:dyDescent="0.25">
      <c r="S1371" s="5">
        <v>10761</v>
      </c>
      <c r="T1371" s="5">
        <v>25</v>
      </c>
      <c r="U1371" s="5">
        <v>14</v>
      </c>
      <c r="V1371" s="5">
        <v>35</v>
      </c>
      <c r="W1371" s="5">
        <v>0.25</v>
      </c>
      <c r="X1371" s="7">
        <v>489.75</v>
      </c>
    </row>
    <row r="1372" spans="19:24" x14ac:dyDescent="0.25">
      <c r="S1372" s="4">
        <v>10761</v>
      </c>
      <c r="T1372" s="4">
        <v>75</v>
      </c>
      <c r="U1372" s="4">
        <v>7.75</v>
      </c>
      <c r="V1372" s="4">
        <v>18</v>
      </c>
      <c r="W1372" s="4">
        <v>0</v>
      </c>
      <c r="X1372" s="6">
        <v>139.5</v>
      </c>
    </row>
    <row r="1373" spans="19:24" x14ac:dyDescent="0.25">
      <c r="S1373" s="5">
        <v>10762</v>
      </c>
      <c r="T1373" s="5">
        <v>39</v>
      </c>
      <c r="U1373" s="5">
        <v>18</v>
      </c>
      <c r="V1373" s="5">
        <v>16</v>
      </c>
      <c r="W1373" s="5">
        <v>0</v>
      </c>
      <c r="X1373" s="7">
        <v>288</v>
      </c>
    </row>
    <row r="1374" spans="19:24" x14ac:dyDescent="0.25">
      <c r="S1374" s="4">
        <v>10762</v>
      </c>
      <c r="T1374" s="4">
        <v>47</v>
      </c>
      <c r="U1374" s="4">
        <v>9.5</v>
      </c>
      <c r="V1374" s="4">
        <v>30</v>
      </c>
      <c r="W1374" s="4">
        <v>0</v>
      </c>
      <c r="X1374" s="6">
        <v>285</v>
      </c>
    </row>
    <row r="1375" spans="19:24" x14ac:dyDescent="0.25">
      <c r="S1375" s="5">
        <v>10762</v>
      </c>
      <c r="T1375" s="5">
        <v>51</v>
      </c>
      <c r="U1375" s="5">
        <v>53</v>
      </c>
      <c r="V1375" s="5">
        <v>28</v>
      </c>
      <c r="W1375" s="5">
        <v>0</v>
      </c>
      <c r="X1375" s="7">
        <v>1484</v>
      </c>
    </row>
    <row r="1376" spans="19:24" x14ac:dyDescent="0.25">
      <c r="S1376" s="4">
        <v>10762</v>
      </c>
      <c r="T1376" s="4">
        <v>56</v>
      </c>
      <c r="U1376" s="4">
        <v>38</v>
      </c>
      <c r="V1376" s="4">
        <v>60</v>
      </c>
      <c r="W1376" s="4">
        <v>0</v>
      </c>
      <c r="X1376" s="6">
        <v>2280</v>
      </c>
    </row>
    <row r="1377" spans="19:24" x14ac:dyDescent="0.25">
      <c r="S1377" s="5">
        <v>10763</v>
      </c>
      <c r="T1377" s="5">
        <v>21</v>
      </c>
      <c r="U1377" s="5">
        <v>10</v>
      </c>
      <c r="V1377" s="5">
        <v>40</v>
      </c>
      <c r="W1377" s="5">
        <v>0</v>
      </c>
      <c r="X1377" s="7">
        <v>400</v>
      </c>
    </row>
    <row r="1378" spans="19:24" x14ac:dyDescent="0.25">
      <c r="S1378" s="4">
        <v>10763</v>
      </c>
      <c r="T1378" s="4">
        <v>22</v>
      </c>
      <c r="U1378" s="4">
        <v>21</v>
      </c>
      <c r="V1378" s="4">
        <v>6</v>
      </c>
      <c r="W1378" s="4">
        <v>0</v>
      </c>
      <c r="X1378" s="6">
        <v>126</v>
      </c>
    </row>
    <row r="1379" spans="19:24" x14ac:dyDescent="0.25">
      <c r="S1379" s="5">
        <v>10763</v>
      </c>
      <c r="T1379" s="5">
        <v>24</v>
      </c>
      <c r="U1379" s="5">
        <v>4.5</v>
      </c>
      <c r="V1379" s="5">
        <v>20</v>
      </c>
      <c r="W1379" s="5">
        <v>0</v>
      </c>
      <c r="X1379" s="7">
        <v>90</v>
      </c>
    </row>
    <row r="1380" spans="19:24" x14ac:dyDescent="0.25">
      <c r="S1380" s="4">
        <v>10764</v>
      </c>
      <c r="T1380" s="4">
        <v>3</v>
      </c>
      <c r="U1380" s="4">
        <v>10</v>
      </c>
      <c r="V1380" s="4">
        <v>20</v>
      </c>
      <c r="W1380" s="4">
        <v>0.1</v>
      </c>
      <c r="X1380" s="6">
        <v>199.9</v>
      </c>
    </row>
    <row r="1381" spans="19:24" x14ac:dyDescent="0.25">
      <c r="S1381" s="5">
        <v>10764</v>
      </c>
      <c r="T1381" s="5">
        <v>39</v>
      </c>
      <c r="U1381" s="5">
        <v>18</v>
      </c>
      <c r="V1381" s="5">
        <v>130</v>
      </c>
      <c r="W1381" s="5">
        <v>0.1</v>
      </c>
      <c r="X1381" s="7">
        <v>2339.9</v>
      </c>
    </row>
    <row r="1382" spans="19:24" x14ac:dyDescent="0.25">
      <c r="S1382" s="4">
        <v>10765</v>
      </c>
      <c r="T1382" s="4">
        <v>65</v>
      </c>
      <c r="U1382" s="4">
        <v>21.05</v>
      </c>
      <c r="V1382" s="4">
        <v>80</v>
      </c>
      <c r="W1382" s="4">
        <v>0.1</v>
      </c>
      <c r="X1382" s="6">
        <v>1683.9</v>
      </c>
    </row>
    <row r="1383" spans="19:24" x14ac:dyDescent="0.25">
      <c r="S1383" s="5">
        <v>10766</v>
      </c>
      <c r="T1383" s="5">
        <v>2</v>
      </c>
      <c r="U1383" s="5">
        <v>19</v>
      </c>
      <c r="V1383" s="5">
        <v>40</v>
      </c>
      <c r="W1383" s="5">
        <v>0</v>
      </c>
      <c r="X1383" s="7">
        <v>760</v>
      </c>
    </row>
    <row r="1384" spans="19:24" x14ac:dyDescent="0.25">
      <c r="S1384" s="4">
        <v>10766</v>
      </c>
      <c r="T1384" s="4">
        <v>7</v>
      </c>
      <c r="U1384" s="4">
        <v>30</v>
      </c>
      <c r="V1384" s="4">
        <v>35</v>
      </c>
      <c r="W1384" s="4">
        <v>0</v>
      </c>
      <c r="X1384" s="6">
        <v>1050</v>
      </c>
    </row>
    <row r="1385" spans="19:24" x14ac:dyDescent="0.25">
      <c r="S1385" s="5">
        <v>10766</v>
      </c>
      <c r="T1385" s="5">
        <v>68</v>
      </c>
      <c r="U1385" s="5">
        <v>12.5</v>
      </c>
      <c r="V1385" s="5">
        <v>40</v>
      </c>
      <c r="W1385" s="5">
        <v>0</v>
      </c>
      <c r="X1385" s="7">
        <v>500</v>
      </c>
    </row>
    <row r="1386" spans="19:24" x14ac:dyDescent="0.25">
      <c r="S1386" s="4">
        <v>10767</v>
      </c>
      <c r="T1386" s="4">
        <v>42</v>
      </c>
      <c r="U1386" s="4">
        <v>14</v>
      </c>
      <c r="V1386" s="4">
        <v>2</v>
      </c>
      <c r="W1386" s="4">
        <v>0</v>
      </c>
      <c r="X1386" s="6">
        <v>28</v>
      </c>
    </row>
    <row r="1387" spans="19:24" x14ac:dyDescent="0.25">
      <c r="S1387" s="5">
        <v>10768</v>
      </c>
      <c r="T1387" s="5">
        <v>22</v>
      </c>
      <c r="U1387" s="5">
        <v>21</v>
      </c>
      <c r="V1387" s="5">
        <v>4</v>
      </c>
      <c r="W1387" s="5">
        <v>0</v>
      </c>
      <c r="X1387" s="7">
        <v>84</v>
      </c>
    </row>
    <row r="1388" spans="19:24" x14ac:dyDescent="0.25">
      <c r="S1388" s="4">
        <v>10768</v>
      </c>
      <c r="T1388" s="4">
        <v>31</v>
      </c>
      <c r="U1388" s="4">
        <v>12.5</v>
      </c>
      <c r="V1388" s="4">
        <v>50</v>
      </c>
      <c r="W1388" s="4">
        <v>0</v>
      </c>
      <c r="X1388" s="6">
        <v>625</v>
      </c>
    </row>
    <row r="1389" spans="19:24" x14ac:dyDescent="0.25">
      <c r="S1389" s="5">
        <v>10768</v>
      </c>
      <c r="T1389" s="5">
        <v>60</v>
      </c>
      <c r="U1389" s="5">
        <v>34</v>
      </c>
      <c r="V1389" s="5">
        <v>15</v>
      </c>
      <c r="W1389" s="5">
        <v>0</v>
      </c>
      <c r="X1389" s="7">
        <v>510</v>
      </c>
    </row>
    <row r="1390" spans="19:24" x14ac:dyDescent="0.25">
      <c r="S1390" s="4">
        <v>10768</v>
      </c>
      <c r="T1390" s="4">
        <v>71</v>
      </c>
      <c r="U1390" s="4">
        <v>21.5</v>
      </c>
      <c r="V1390" s="4">
        <v>12</v>
      </c>
      <c r="W1390" s="4">
        <v>0</v>
      </c>
      <c r="X1390" s="6">
        <v>258</v>
      </c>
    </row>
    <row r="1391" spans="19:24" x14ac:dyDescent="0.25">
      <c r="S1391" s="5">
        <v>10769</v>
      </c>
      <c r="T1391" s="5">
        <v>41</v>
      </c>
      <c r="U1391" s="5">
        <v>9.65</v>
      </c>
      <c r="V1391" s="5">
        <v>30</v>
      </c>
      <c r="W1391" s="5">
        <v>0.05</v>
      </c>
      <c r="X1391" s="7">
        <v>289.45</v>
      </c>
    </row>
    <row r="1392" spans="19:24" x14ac:dyDescent="0.25">
      <c r="S1392" s="4">
        <v>10769</v>
      </c>
      <c r="T1392" s="4">
        <v>52</v>
      </c>
      <c r="U1392" s="4">
        <v>7</v>
      </c>
      <c r="V1392" s="4">
        <v>15</v>
      </c>
      <c r="W1392" s="4">
        <v>0.05</v>
      </c>
      <c r="X1392" s="6">
        <v>104.95</v>
      </c>
    </row>
    <row r="1393" spans="19:24" x14ac:dyDescent="0.25">
      <c r="S1393" s="5">
        <v>10769</v>
      </c>
      <c r="T1393" s="5">
        <v>61</v>
      </c>
      <c r="U1393" s="5">
        <v>28.5</v>
      </c>
      <c r="V1393" s="5">
        <v>20</v>
      </c>
      <c r="W1393" s="5">
        <v>0</v>
      </c>
      <c r="X1393" s="7">
        <v>570</v>
      </c>
    </row>
    <row r="1394" spans="19:24" x14ac:dyDescent="0.25">
      <c r="S1394" s="4">
        <v>10769</v>
      </c>
      <c r="T1394" s="4">
        <v>62</v>
      </c>
      <c r="U1394" s="4">
        <v>49.3</v>
      </c>
      <c r="V1394" s="4">
        <v>15</v>
      </c>
      <c r="W1394" s="4">
        <v>0</v>
      </c>
      <c r="X1394" s="6">
        <v>739.5</v>
      </c>
    </row>
    <row r="1395" spans="19:24" x14ac:dyDescent="0.25">
      <c r="S1395" s="5">
        <v>10770</v>
      </c>
      <c r="T1395" s="5">
        <v>11</v>
      </c>
      <c r="U1395" s="5">
        <v>21</v>
      </c>
      <c r="V1395" s="5">
        <v>15</v>
      </c>
      <c r="W1395" s="5">
        <v>0.25</v>
      </c>
      <c r="X1395" s="7">
        <v>314.75</v>
      </c>
    </row>
    <row r="1396" spans="19:24" x14ac:dyDescent="0.25">
      <c r="S1396" s="4">
        <v>10771</v>
      </c>
      <c r="T1396" s="4">
        <v>71</v>
      </c>
      <c r="U1396" s="4">
        <v>21.5</v>
      </c>
      <c r="V1396" s="4">
        <v>16</v>
      </c>
      <c r="W1396" s="4">
        <v>0</v>
      </c>
      <c r="X1396" s="6">
        <v>344</v>
      </c>
    </row>
    <row r="1397" spans="19:24" x14ac:dyDescent="0.25">
      <c r="S1397" s="5">
        <v>10772</v>
      </c>
      <c r="T1397" s="5">
        <v>29</v>
      </c>
      <c r="U1397" s="5">
        <v>123.79</v>
      </c>
      <c r="V1397" s="5">
        <v>18</v>
      </c>
      <c r="W1397" s="5">
        <v>0</v>
      </c>
      <c r="X1397" s="7">
        <v>2228.2200000000003</v>
      </c>
    </row>
    <row r="1398" spans="19:24" x14ac:dyDescent="0.25">
      <c r="S1398" s="4">
        <v>10772</v>
      </c>
      <c r="T1398" s="4">
        <v>59</v>
      </c>
      <c r="U1398" s="4">
        <v>55</v>
      </c>
      <c r="V1398" s="4">
        <v>25</v>
      </c>
      <c r="W1398" s="4">
        <v>0</v>
      </c>
      <c r="X1398" s="6">
        <v>1375</v>
      </c>
    </row>
    <row r="1399" spans="19:24" x14ac:dyDescent="0.25">
      <c r="S1399" s="5">
        <v>10773</v>
      </c>
      <c r="T1399" s="5">
        <v>17</v>
      </c>
      <c r="U1399" s="5">
        <v>39</v>
      </c>
      <c r="V1399" s="5">
        <v>33</v>
      </c>
      <c r="W1399" s="5">
        <v>0</v>
      </c>
      <c r="X1399" s="7">
        <v>1287</v>
      </c>
    </row>
    <row r="1400" spans="19:24" x14ac:dyDescent="0.25">
      <c r="S1400" s="4">
        <v>10773</v>
      </c>
      <c r="T1400" s="4">
        <v>31</v>
      </c>
      <c r="U1400" s="4">
        <v>12.5</v>
      </c>
      <c r="V1400" s="4">
        <v>70</v>
      </c>
      <c r="W1400" s="4">
        <v>0.2</v>
      </c>
      <c r="X1400" s="6">
        <v>874.8</v>
      </c>
    </row>
    <row r="1401" spans="19:24" x14ac:dyDescent="0.25">
      <c r="S1401" s="5">
        <v>10773</v>
      </c>
      <c r="T1401" s="5">
        <v>75</v>
      </c>
      <c r="U1401" s="5">
        <v>7.75</v>
      </c>
      <c r="V1401" s="5">
        <v>7</v>
      </c>
      <c r="W1401" s="5">
        <v>0.2</v>
      </c>
      <c r="X1401" s="7">
        <v>54.05</v>
      </c>
    </row>
    <row r="1402" spans="19:24" x14ac:dyDescent="0.25">
      <c r="S1402" s="4">
        <v>10774</v>
      </c>
      <c r="T1402" s="4">
        <v>31</v>
      </c>
      <c r="U1402" s="4">
        <v>12.5</v>
      </c>
      <c r="V1402" s="4">
        <v>2</v>
      </c>
      <c r="W1402" s="4">
        <v>0.25</v>
      </c>
      <c r="X1402" s="6">
        <v>24.75</v>
      </c>
    </row>
    <row r="1403" spans="19:24" x14ac:dyDescent="0.25">
      <c r="S1403" s="5">
        <v>10774</v>
      </c>
      <c r="T1403" s="5">
        <v>66</v>
      </c>
      <c r="U1403" s="5">
        <v>17</v>
      </c>
      <c r="V1403" s="5">
        <v>50</v>
      </c>
      <c r="W1403" s="5">
        <v>0</v>
      </c>
      <c r="X1403" s="7">
        <v>850</v>
      </c>
    </row>
    <row r="1404" spans="19:24" x14ac:dyDescent="0.25">
      <c r="S1404" s="4">
        <v>10775</v>
      </c>
      <c r="T1404" s="4">
        <v>10</v>
      </c>
      <c r="U1404" s="4">
        <v>31</v>
      </c>
      <c r="V1404" s="4">
        <v>6</v>
      </c>
      <c r="W1404" s="4">
        <v>0</v>
      </c>
      <c r="X1404" s="6">
        <v>186</v>
      </c>
    </row>
    <row r="1405" spans="19:24" x14ac:dyDescent="0.25">
      <c r="S1405" s="5">
        <v>10775</v>
      </c>
      <c r="T1405" s="5">
        <v>67</v>
      </c>
      <c r="U1405" s="5">
        <v>14</v>
      </c>
      <c r="V1405" s="5">
        <v>3</v>
      </c>
      <c r="W1405" s="5">
        <v>0</v>
      </c>
      <c r="X1405" s="7">
        <v>42</v>
      </c>
    </row>
    <row r="1406" spans="19:24" x14ac:dyDescent="0.25">
      <c r="S1406" s="4">
        <v>10776</v>
      </c>
      <c r="T1406" s="4">
        <v>31</v>
      </c>
      <c r="U1406" s="4">
        <v>12.5</v>
      </c>
      <c r="V1406" s="4">
        <v>16</v>
      </c>
      <c r="W1406" s="4">
        <v>0.05</v>
      </c>
      <c r="X1406" s="6">
        <v>199.95</v>
      </c>
    </row>
    <row r="1407" spans="19:24" x14ac:dyDescent="0.25">
      <c r="S1407" s="5">
        <v>10776</v>
      </c>
      <c r="T1407" s="5">
        <v>42</v>
      </c>
      <c r="U1407" s="5">
        <v>14</v>
      </c>
      <c r="V1407" s="5">
        <v>12</v>
      </c>
      <c r="W1407" s="5">
        <v>0.05</v>
      </c>
      <c r="X1407" s="7">
        <v>167.95</v>
      </c>
    </row>
    <row r="1408" spans="19:24" x14ac:dyDescent="0.25">
      <c r="S1408" s="4">
        <v>10776</v>
      </c>
      <c r="T1408" s="4">
        <v>45</v>
      </c>
      <c r="U1408" s="4">
        <v>9.5</v>
      </c>
      <c r="V1408" s="4">
        <v>27</v>
      </c>
      <c r="W1408" s="4">
        <v>0.05</v>
      </c>
      <c r="X1408" s="6">
        <v>256.45</v>
      </c>
    </row>
    <row r="1409" spans="19:24" x14ac:dyDescent="0.25">
      <c r="S1409" s="5">
        <v>10776</v>
      </c>
      <c r="T1409" s="5">
        <v>51</v>
      </c>
      <c r="U1409" s="5">
        <v>53</v>
      </c>
      <c r="V1409" s="5">
        <v>120</v>
      </c>
      <c r="W1409" s="5">
        <v>0.05</v>
      </c>
      <c r="X1409" s="7">
        <v>6359.95</v>
      </c>
    </row>
    <row r="1410" spans="19:24" x14ac:dyDescent="0.25">
      <c r="S1410" s="4">
        <v>10777</v>
      </c>
      <c r="T1410" s="4">
        <v>42</v>
      </c>
      <c r="U1410" s="4">
        <v>14</v>
      </c>
      <c r="V1410" s="4">
        <v>20</v>
      </c>
      <c r="W1410" s="4">
        <v>0.2</v>
      </c>
      <c r="X1410" s="6">
        <v>279.8</v>
      </c>
    </row>
    <row r="1411" spans="19:24" x14ac:dyDescent="0.25">
      <c r="S1411" s="5">
        <v>10778</v>
      </c>
      <c r="T1411" s="5">
        <v>41</v>
      </c>
      <c r="U1411" s="5">
        <v>9.65</v>
      </c>
      <c r="V1411" s="5">
        <v>10</v>
      </c>
      <c r="W1411" s="5">
        <v>0</v>
      </c>
      <c r="X1411" s="7">
        <v>96.5</v>
      </c>
    </row>
    <row r="1412" spans="19:24" x14ac:dyDescent="0.25">
      <c r="S1412" s="4">
        <v>10779</v>
      </c>
      <c r="T1412" s="4">
        <v>16</v>
      </c>
      <c r="U1412" s="4">
        <v>17.45</v>
      </c>
      <c r="V1412" s="4">
        <v>20</v>
      </c>
      <c r="W1412" s="4">
        <v>0</v>
      </c>
      <c r="X1412" s="6">
        <v>349</v>
      </c>
    </row>
    <row r="1413" spans="19:24" x14ac:dyDescent="0.25">
      <c r="S1413" s="5">
        <v>10779</v>
      </c>
      <c r="T1413" s="5">
        <v>62</v>
      </c>
      <c r="U1413" s="5">
        <v>49.3</v>
      </c>
      <c r="V1413" s="5">
        <v>20</v>
      </c>
      <c r="W1413" s="5">
        <v>0</v>
      </c>
      <c r="X1413" s="7">
        <v>986</v>
      </c>
    </row>
    <row r="1414" spans="19:24" x14ac:dyDescent="0.25">
      <c r="S1414" s="4">
        <v>10780</v>
      </c>
      <c r="T1414" s="4">
        <v>70</v>
      </c>
      <c r="U1414" s="4">
        <v>15</v>
      </c>
      <c r="V1414" s="4">
        <v>35</v>
      </c>
      <c r="W1414" s="4">
        <v>0</v>
      </c>
      <c r="X1414" s="6">
        <v>525</v>
      </c>
    </row>
    <row r="1415" spans="19:24" x14ac:dyDescent="0.25">
      <c r="S1415" s="5">
        <v>10780</v>
      </c>
      <c r="T1415" s="5">
        <v>77</v>
      </c>
      <c r="U1415" s="5">
        <v>13</v>
      </c>
      <c r="V1415" s="5">
        <v>15</v>
      </c>
      <c r="W1415" s="5">
        <v>0</v>
      </c>
      <c r="X1415" s="7">
        <v>195</v>
      </c>
    </row>
    <row r="1416" spans="19:24" x14ac:dyDescent="0.25">
      <c r="S1416" s="4">
        <v>10781</v>
      </c>
      <c r="T1416" s="4">
        <v>54</v>
      </c>
      <c r="U1416" s="4">
        <v>7.45</v>
      </c>
      <c r="V1416" s="4">
        <v>3</v>
      </c>
      <c r="W1416" s="4">
        <v>0.2</v>
      </c>
      <c r="X1416" s="6">
        <v>22.150000000000002</v>
      </c>
    </row>
    <row r="1417" spans="19:24" x14ac:dyDescent="0.25">
      <c r="S1417" s="5">
        <v>10781</v>
      </c>
      <c r="T1417" s="5">
        <v>56</v>
      </c>
      <c r="U1417" s="5">
        <v>38</v>
      </c>
      <c r="V1417" s="5">
        <v>20</v>
      </c>
      <c r="W1417" s="5">
        <v>0.2</v>
      </c>
      <c r="X1417" s="7">
        <v>759.8</v>
      </c>
    </row>
    <row r="1418" spans="19:24" x14ac:dyDescent="0.25">
      <c r="S1418" s="4">
        <v>10781</v>
      </c>
      <c r="T1418" s="4">
        <v>74</v>
      </c>
      <c r="U1418" s="4">
        <v>10</v>
      </c>
      <c r="V1418" s="4">
        <v>35</v>
      </c>
      <c r="W1418" s="4">
        <v>0</v>
      </c>
      <c r="X1418" s="6">
        <v>350</v>
      </c>
    </row>
    <row r="1419" spans="19:24" x14ac:dyDescent="0.25">
      <c r="S1419" s="5">
        <v>10782</v>
      </c>
      <c r="T1419" s="5">
        <v>31</v>
      </c>
      <c r="U1419" s="5">
        <v>12.5</v>
      </c>
      <c r="V1419" s="5">
        <v>1</v>
      </c>
      <c r="W1419" s="5">
        <v>0</v>
      </c>
      <c r="X1419" s="7">
        <v>12.5</v>
      </c>
    </row>
    <row r="1420" spans="19:24" x14ac:dyDescent="0.25">
      <c r="S1420" s="4">
        <v>10783</v>
      </c>
      <c r="T1420" s="4">
        <v>31</v>
      </c>
      <c r="U1420" s="4">
        <v>12.5</v>
      </c>
      <c r="V1420" s="4">
        <v>10</v>
      </c>
      <c r="W1420" s="4">
        <v>0</v>
      </c>
      <c r="X1420" s="6">
        <v>125</v>
      </c>
    </row>
    <row r="1421" spans="19:24" x14ac:dyDescent="0.25">
      <c r="S1421" s="5">
        <v>10783</v>
      </c>
      <c r="T1421" s="5">
        <v>38</v>
      </c>
      <c r="U1421" s="5">
        <v>263.5</v>
      </c>
      <c r="V1421" s="5">
        <v>5</v>
      </c>
      <c r="W1421" s="5">
        <v>0</v>
      </c>
      <c r="X1421" s="7">
        <v>1317.5</v>
      </c>
    </row>
    <row r="1422" spans="19:24" x14ac:dyDescent="0.25">
      <c r="S1422" s="4">
        <v>10784</v>
      </c>
      <c r="T1422" s="4">
        <v>36</v>
      </c>
      <c r="U1422" s="4">
        <v>19</v>
      </c>
      <c r="V1422" s="4">
        <v>30</v>
      </c>
      <c r="W1422" s="4">
        <v>0</v>
      </c>
      <c r="X1422" s="6">
        <v>570</v>
      </c>
    </row>
    <row r="1423" spans="19:24" x14ac:dyDescent="0.25">
      <c r="S1423" s="5">
        <v>10784</v>
      </c>
      <c r="T1423" s="5">
        <v>39</v>
      </c>
      <c r="U1423" s="5">
        <v>18</v>
      </c>
      <c r="V1423" s="5">
        <v>2</v>
      </c>
      <c r="W1423" s="5">
        <v>0.15</v>
      </c>
      <c r="X1423" s="7">
        <v>35.85</v>
      </c>
    </row>
    <row r="1424" spans="19:24" x14ac:dyDescent="0.25">
      <c r="S1424" s="4">
        <v>10784</v>
      </c>
      <c r="T1424" s="4">
        <v>72</v>
      </c>
      <c r="U1424" s="4">
        <v>34.799999999999997</v>
      </c>
      <c r="V1424" s="4">
        <v>30</v>
      </c>
      <c r="W1424" s="4">
        <v>0.15</v>
      </c>
      <c r="X1424" s="6">
        <v>1043.8499999999999</v>
      </c>
    </row>
    <row r="1425" spans="19:24" x14ac:dyDescent="0.25">
      <c r="S1425" s="5">
        <v>10785</v>
      </c>
      <c r="T1425" s="5">
        <v>10</v>
      </c>
      <c r="U1425" s="5">
        <v>31</v>
      </c>
      <c r="V1425" s="5">
        <v>10</v>
      </c>
      <c r="W1425" s="5">
        <v>0</v>
      </c>
      <c r="X1425" s="7">
        <v>310</v>
      </c>
    </row>
    <row r="1426" spans="19:24" x14ac:dyDescent="0.25">
      <c r="S1426" s="4">
        <v>10785</v>
      </c>
      <c r="T1426" s="4">
        <v>75</v>
      </c>
      <c r="U1426" s="4">
        <v>7.75</v>
      </c>
      <c r="V1426" s="4">
        <v>10</v>
      </c>
      <c r="W1426" s="4">
        <v>0</v>
      </c>
      <c r="X1426" s="6">
        <v>77.5</v>
      </c>
    </row>
    <row r="1427" spans="19:24" x14ac:dyDescent="0.25">
      <c r="S1427" s="5">
        <v>10786</v>
      </c>
      <c r="T1427" s="5">
        <v>8</v>
      </c>
      <c r="U1427" s="5">
        <v>40</v>
      </c>
      <c r="V1427" s="5">
        <v>30</v>
      </c>
      <c r="W1427" s="5">
        <v>0.2</v>
      </c>
      <c r="X1427" s="7">
        <v>1199.8</v>
      </c>
    </row>
    <row r="1428" spans="19:24" x14ac:dyDescent="0.25">
      <c r="S1428" s="4">
        <v>10786</v>
      </c>
      <c r="T1428" s="4">
        <v>30</v>
      </c>
      <c r="U1428" s="4">
        <v>25.89</v>
      </c>
      <c r="V1428" s="4">
        <v>15</v>
      </c>
      <c r="W1428" s="4">
        <v>0.2</v>
      </c>
      <c r="X1428" s="6">
        <v>388.15000000000003</v>
      </c>
    </row>
    <row r="1429" spans="19:24" x14ac:dyDescent="0.25">
      <c r="S1429" s="5">
        <v>10786</v>
      </c>
      <c r="T1429" s="5">
        <v>75</v>
      </c>
      <c r="U1429" s="5">
        <v>7.75</v>
      </c>
      <c r="V1429" s="5">
        <v>42</v>
      </c>
      <c r="W1429" s="5">
        <v>0.2</v>
      </c>
      <c r="X1429" s="7">
        <v>325.3</v>
      </c>
    </row>
    <row r="1430" spans="19:24" x14ac:dyDescent="0.25">
      <c r="S1430" s="4">
        <v>10787</v>
      </c>
      <c r="T1430" s="4">
        <v>2</v>
      </c>
      <c r="U1430" s="4">
        <v>19</v>
      </c>
      <c r="V1430" s="4">
        <v>15</v>
      </c>
      <c r="W1430" s="4">
        <v>0.05</v>
      </c>
      <c r="X1430" s="6">
        <v>284.95</v>
      </c>
    </row>
    <row r="1431" spans="19:24" x14ac:dyDescent="0.25">
      <c r="S1431" s="5">
        <v>10787</v>
      </c>
      <c r="T1431" s="5">
        <v>29</v>
      </c>
      <c r="U1431" s="5">
        <v>123.79</v>
      </c>
      <c r="V1431" s="5">
        <v>20</v>
      </c>
      <c r="W1431" s="5">
        <v>0.05</v>
      </c>
      <c r="X1431" s="7">
        <v>2475.75</v>
      </c>
    </row>
    <row r="1432" spans="19:24" x14ac:dyDescent="0.25">
      <c r="S1432" s="4">
        <v>10788</v>
      </c>
      <c r="T1432" s="4">
        <v>19</v>
      </c>
      <c r="U1432" s="4">
        <v>9.1999999999999993</v>
      </c>
      <c r="V1432" s="4">
        <v>50</v>
      </c>
      <c r="W1432" s="4">
        <v>0.05</v>
      </c>
      <c r="X1432" s="6">
        <v>459.94999999999993</v>
      </c>
    </row>
    <row r="1433" spans="19:24" x14ac:dyDescent="0.25">
      <c r="S1433" s="5">
        <v>10788</v>
      </c>
      <c r="T1433" s="5">
        <v>75</v>
      </c>
      <c r="U1433" s="5">
        <v>7.75</v>
      </c>
      <c r="V1433" s="5">
        <v>40</v>
      </c>
      <c r="W1433" s="5">
        <v>0.05</v>
      </c>
      <c r="X1433" s="7">
        <v>309.95</v>
      </c>
    </row>
    <row r="1434" spans="19:24" x14ac:dyDescent="0.25">
      <c r="S1434" s="4">
        <v>10789</v>
      </c>
      <c r="T1434" s="4">
        <v>18</v>
      </c>
      <c r="U1434" s="4">
        <v>62.5</v>
      </c>
      <c r="V1434" s="4">
        <v>30</v>
      </c>
      <c r="W1434" s="4">
        <v>0</v>
      </c>
      <c r="X1434" s="6">
        <v>1875</v>
      </c>
    </row>
    <row r="1435" spans="19:24" x14ac:dyDescent="0.25">
      <c r="S1435" s="5">
        <v>10789</v>
      </c>
      <c r="T1435" s="5">
        <v>35</v>
      </c>
      <c r="U1435" s="5">
        <v>18</v>
      </c>
      <c r="V1435" s="5">
        <v>15</v>
      </c>
      <c r="W1435" s="5">
        <v>0</v>
      </c>
      <c r="X1435" s="7">
        <v>270</v>
      </c>
    </row>
    <row r="1436" spans="19:24" x14ac:dyDescent="0.25">
      <c r="S1436" s="4">
        <v>10789</v>
      </c>
      <c r="T1436" s="4">
        <v>63</v>
      </c>
      <c r="U1436" s="4">
        <v>43.9</v>
      </c>
      <c r="V1436" s="4">
        <v>30</v>
      </c>
      <c r="W1436" s="4">
        <v>0</v>
      </c>
      <c r="X1436" s="6">
        <v>1317</v>
      </c>
    </row>
    <row r="1437" spans="19:24" x14ac:dyDescent="0.25">
      <c r="S1437" s="5">
        <v>10789</v>
      </c>
      <c r="T1437" s="5">
        <v>68</v>
      </c>
      <c r="U1437" s="5">
        <v>12.5</v>
      </c>
      <c r="V1437" s="5">
        <v>18</v>
      </c>
      <c r="W1437" s="5">
        <v>0</v>
      </c>
      <c r="X1437" s="7">
        <v>225</v>
      </c>
    </row>
    <row r="1438" spans="19:24" x14ac:dyDescent="0.25">
      <c r="S1438" s="4">
        <v>10790</v>
      </c>
      <c r="T1438" s="4">
        <v>7</v>
      </c>
      <c r="U1438" s="4">
        <v>30</v>
      </c>
      <c r="V1438" s="4">
        <v>3</v>
      </c>
      <c r="W1438" s="4">
        <v>0.15</v>
      </c>
      <c r="X1438" s="6">
        <v>89.85</v>
      </c>
    </row>
    <row r="1439" spans="19:24" x14ac:dyDescent="0.25">
      <c r="S1439" s="5">
        <v>10790</v>
      </c>
      <c r="T1439" s="5">
        <v>56</v>
      </c>
      <c r="U1439" s="5">
        <v>38</v>
      </c>
      <c r="V1439" s="5">
        <v>20</v>
      </c>
      <c r="W1439" s="5">
        <v>0.15</v>
      </c>
      <c r="X1439" s="7">
        <v>759.85</v>
      </c>
    </row>
    <row r="1440" spans="19:24" x14ac:dyDescent="0.25">
      <c r="S1440" s="4">
        <v>10791</v>
      </c>
      <c r="T1440" s="4">
        <v>29</v>
      </c>
      <c r="U1440" s="4">
        <v>123.79</v>
      </c>
      <c r="V1440" s="4">
        <v>14</v>
      </c>
      <c r="W1440" s="4">
        <v>0.05</v>
      </c>
      <c r="X1440" s="6">
        <v>1733.0100000000002</v>
      </c>
    </row>
    <row r="1441" spans="19:24" x14ac:dyDescent="0.25">
      <c r="S1441" s="5">
        <v>10791</v>
      </c>
      <c r="T1441" s="5">
        <v>41</v>
      </c>
      <c r="U1441" s="5">
        <v>9.65</v>
      </c>
      <c r="V1441" s="5">
        <v>20</v>
      </c>
      <c r="W1441" s="5">
        <v>0.05</v>
      </c>
      <c r="X1441" s="7">
        <v>192.95</v>
      </c>
    </row>
    <row r="1442" spans="19:24" x14ac:dyDescent="0.25">
      <c r="S1442" s="4">
        <v>10792</v>
      </c>
      <c r="T1442" s="4">
        <v>2</v>
      </c>
      <c r="U1442" s="4">
        <v>19</v>
      </c>
      <c r="V1442" s="4">
        <v>10</v>
      </c>
      <c r="W1442" s="4">
        <v>0</v>
      </c>
      <c r="X1442" s="6">
        <v>190</v>
      </c>
    </row>
    <row r="1443" spans="19:24" x14ac:dyDescent="0.25">
      <c r="S1443" s="5">
        <v>10792</v>
      </c>
      <c r="T1443" s="5">
        <v>54</v>
      </c>
      <c r="U1443" s="5">
        <v>7.45</v>
      </c>
      <c r="V1443" s="5">
        <v>3</v>
      </c>
      <c r="W1443" s="5">
        <v>0</v>
      </c>
      <c r="X1443" s="7">
        <v>22.35</v>
      </c>
    </row>
    <row r="1444" spans="19:24" x14ac:dyDescent="0.25">
      <c r="S1444" s="4">
        <v>10792</v>
      </c>
      <c r="T1444" s="4">
        <v>68</v>
      </c>
      <c r="U1444" s="4">
        <v>12.5</v>
      </c>
      <c r="V1444" s="4">
        <v>15</v>
      </c>
      <c r="W1444" s="4">
        <v>0</v>
      </c>
      <c r="X1444" s="6">
        <v>187.5</v>
      </c>
    </row>
    <row r="1445" spans="19:24" x14ac:dyDescent="0.25">
      <c r="S1445" s="5">
        <v>10793</v>
      </c>
      <c r="T1445" s="5">
        <v>41</v>
      </c>
      <c r="U1445" s="5">
        <v>9.65</v>
      </c>
      <c r="V1445" s="5">
        <v>14</v>
      </c>
      <c r="W1445" s="5">
        <v>0</v>
      </c>
      <c r="X1445" s="7">
        <v>135.1</v>
      </c>
    </row>
    <row r="1446" spans="19:24" x14ac:dyDescent="0.25">
      <c r="S1446" s="4">
        <v>10793</v>
      </c>
      <c r="T1446" s="4">
        <v>52</v>
      </c>
      <c r="U1446" s="4">
        <v>7</v>
      </c>
      <c r="V1446" s="4">
        <v>8</v>
      </c>
      <c r="W1446" s="4">
        <v>0</v>
      </c>
      <c r="X1446" s="6">
        <v>56</v>
      </c>
    </row>
    <row r="1447" spans="19:24" x14ac:dyDescent="0.25">
      <c r="S1447" s="5">
        <v>10794</v>
      </c>
      <c r="T1447" s="5">
        <v>14</v>
      </c>
      <c r="U1447" s="5">
        <v>23.25</v>
      </c>
      <c r="V1447" s="5">
        <v>15</v>
      </c>
      <c r="W1447" s="5">
        <v>0.2</v>
      </c>
      <c r="X1447" s="7">
        <v>348.55</v>
      </c>
    </row>
    <row r="1448" spans="19:24" x14ac:dyDescent="0.25">
      <c r="S1448" s="4">
        <v>10794</v>
      </c>
      <c r="T1448" s="4">
        <v>54</v>
      </c>
      <c r="U1448" s="4">
        <v>7.45</v>
      </c>
      <c r="V1448" s="4">
        <v>6</v>
      </c>
      <c r="W1448" s="4">
        <v>0.2</v>
      </c>
      <c r="X1448" s="6">
        <v>44.5</v>
      </c>
    </row>
    <row r="1449" spans="19:24" x14ac:dyDescent="0.25">
      <c r="S1449" s="5">
        <v>10795</v>
      </c>
      <c r="T1449" s="5">
        <v>16</v>
      </c>
      <c r="U1449" s="5">
        <v>17.45</v>
      </c>
      <c r="V1449" s="5">
        <v>65</v>
      </c>
      <c r="W1449" s="5">
        <v>0</v>
      </c>
      <c r="X1449" s="7">
        <v>1134.25</v>
      </c>
    </row>
    <row r="1450" spans="19:24" x14ac:dyDescent="0.25">
      <c r="S1450" s="4">
        <v>10795</v>
      </c>
      <c r="T1450" s="4">
        <v>17</v>
      </c>
      <c r="U1450" s="4">
        <v>39</v>
      </c>
      <c r="V1450" s="4">
        <v>35</v>
      </c>
      <c r="W1450" s="4">
        <v>0.25</v>
      </c>
      <c r="X1450" s="6">
        <v>1364.75</v>
      </c>
    </row>
    <row r="1451" spans="19:24" x14ac:dyDescent="0.25">
      <c r="S1451" s="5">
        <v>10796</v>
      </c>
      <c r="T1451" s="5">
        <v>26</v>
      </c>
      <c r="U1451" s="5">
        <v>31.23</v>
      </c>
      <c r="V1451" s="5">
        <v>21</v>
      </c>
      <c r="W1451" s="5">
        <v>0.2</v>
      </c>
      <c r="X1451" s="7">
        <v>655.63</v>
      </c>
    </row>
    <row r="1452" spans="19:24" x14ac:dyDescent="0.25">
      <c r="S1452" s="4">
        <v>10796</v>
      </c>
      <c r="T1452" s="4">
        <v>44</v>
      </c>
      <c r="U1452" s="4">
        <v>19.45</v>
      </c>
      <c r="V1452" s="4">
        <v>10</v>
      </c>
      <c r="W1452" s="4">
        <v>0</v>
      </c>
      <c r="X1452" s="6">
        <v>194.5</v>
      </c>
    </row>
    <row r="1453" spans="19:24" x14ac:dyDescent="0.25">
      <c r="S1453" s="5">
        <v>10796</v>
      </c>
      <c r="T1453" s="5">
        <v>64</v>
      </c>
      <c r="U1453" s="5">
        <v>33.25</v>
      </c>
      <c r="V1453" s="5">
        <v>35</v>
      </c>
      <c r="W1453" s="5">
        <v>0.2</v>
      </c>
      <c r="X1453" s="7">
        <v>1163.55</v>
      </c>
    </row>
    <row r="1454" spans="19:24" x14ac:dyDescent="0.25">
      <c r="S1454" s="4">
        <v>10796</v>
      </c>
      <c r="T1454" s="4">
        <v>69</v>
      </c>
      <c r="U1454" s="4">
        <v>36</v>
      </c>
      <c r="V1454" s="4">
        <v>24</v>
      </c>
      <c r="W1454" s="4">
        <v>0.2</v>
      </c>
      <c r="X1454" s="6">
        <v>863.8</v>
      </c>
    </row>
    <row r="1455" spans="19:24" x14ac:dyDescent="0.25">
      <c r="S1455" s="5">
        <v>10797</v>
      </c>
      <c r="T1455" s="5">
        <v>11</v>
      </c>
      <c r="U1455" s="5">
        <v>21</v>
      </c>
      <c r="V1455" s="5">
        <v>20</v>
      </c>
      <c r="W1455" s="5">
        <v>0</v>
      </c>
      <c r="X1455" s="7">
        <v>420</v>
      </c>
    </row>
    <row r="1456" spans="19:24" x14ac:dyDescent="0.25">
      <c r="S1456" s="4">
        <v>10798</v>
      </c>
      <c r="T1456" s="4">
        <v>62</v>
      </c>
      <c r="U1456" s="4">
        <v>49.3</v>
      </c>
      <c r="V1456" s="4">
        <v>2</v>
      </c>
      <c r="W1456" s="4">
        <v>0</v>
      </c>
      <c r="X1456" s="6">
        <v>98.6</v>
      </c>
    </row>
    <row r="1457" spans="19:24" x14ac:dyDescent="0.25">
      <c r="S1457" s="5">
        <v>10798</v>
      </c>
      <c r="T1457" s="5">
        <v>72</v>
      </c>
      <c r="U1457" s="5">
        <v>34.799999999999997</v>
      </c>
      <c r="V1457" s="5">
        <v>10</v>
      </c>
      <c r="W1457" s="5">
        <v>0</v>
      </c>
      <c r="X1457" s="7">
        <v>348</v>
      </c>
    </row>
    <row r="1458" spans="19:24" x14ac:dyDescent="0.25">
      <c r="S1458" s="4">
        <v>10799</v>
      </c>
      <c r="T1458" s="4">
        <v>13</v>
      </c>
      <c r="U1458" s="4">
        <v>6</v>
      </c>
      <c r="V1458" s="4">
        <v>20</v>
      </c>
      <c r="W1458" s="4">
        <v>0.15</v>
      </c>
      <c r="X1458" s="6">
        <v>119.85</v>
      </c>
    </row>
    <row r="1459" spans="19:24" x14ac:dyDescent="0.25">
      <c r="S1459" s="5">
        <v>10799</v>
      </c>
      <c r="T1459" s="5">
        <v>24</v>
      </c>
      <c r="U1459" s="5">
        <v>4.5</v>
      </c>
      <c r="V1459" s="5">
        <v>20</v>
      </c>
      <c r="W1459" s="5">
        <v>0.15</v>
      </c>
      <c r="X1459" s="7">
        <v>89.85</v>
      </c>
    </row>
    <row r="1460" spans="19:24" x14ac:dyDescent="0.25">
      <c r="S1460" s="4">
        <v>10799</v>
      </c>
      <c r="T1460" s="4">
        <v>59</v>
      </c>
      <c r="U1460" s="4">
        <v>55</v>
      </c>
      <c r="V1460" s="4">
        <v>25</v>
      </c>
      <c r="W1460" s="4">
        <v>0</v>
      </c>
      <c r="X1460" s="6">
        <v>1375</v>
      </c>
    </row>
    <row r="1461" spans="19:24" x14ac:dyDescent="0.25">
      <c r="S1461" s="5">
        <v>10800</v>
      </c>
      <c r="T1461" s="5">
        <v>11</v>
      </c>
      <c r="U1461" s="5">
        <v>21</v>
      </c>
      <c r="V1461" s="5">
        <v>50</v>
      </c>
      <c r="W1461" s="5">
        <v>0.1</v>
      </c>
      <c r="X1461" s="7">
        <v>1049.9000000000001</v>
      </c>
    </row>
    <row r="1462" spans="19:24" x14ac:dyDescent="0.25">
      <c r="S1462" s="4">
        <v>10800</v>
      </c>
      <c r="T1462" s="4">
        <v>51</v>
      </c>
      <c r="U1462" s="4">
        <v>53</v>
      </c>
      <c r="V1462" s="4">
        <v>10</v>
      </c>
      <c r="W1462" s="4">
        <v>0.1</v>
      </c>
      <c r="X1462" s="6">
        <v>529.9</v>
      </c>
    </row>
    <row r="1463" spans="19:24" x14ac:dyDescent="0.25">
      <c r="S1463" s="5">
        <v>10800</v>
      </c>
      <c r="T1463" s="5">
        <v>54</v>
      </c>
      <c r="U1463" s="5">
        <v>7.45</v>
      </c>
      <c r="V1463" s="5">
        <v>7</v>
      </c>
      <c r="W1463" s="5">
        <v>0.1</v>
      </c>
      <c r="X1463" s="7">
        <v>52.05</v>
      </c>
    </row>
    <row r="1464" spans="19:24" x14ac:dyDescent="0.25">
      <c r="S1464" s="4">
        <v>10801</v>
      </c>
      <c r="T1464" s="4">
        <v>17</v>
      </c>
      <c r="U1464" s="4">
        <v>39</v>
      </c>
      <c r="V1464" s="4">
        <v>40</v>
      </c>
      <c r="W1464" s="4">
        <v>0.25</v>
      </c>
      <c r="X1464" s="6">
        <v>1559.75</v>
      </c>
    </row>
    <row r="1465" spans="19:24" x14ac:dyDescent="0.25">
      <c r="S1465" s="5">
        <v>10801</v>
      </c>
      <c r="T1465" s="5">
        <v>29</v>
      </c>
      <c r="U1465" s="5">
        <v>123.79</v>
      </c>
      <c r="V1465" s="5">
        <v>20</v>
      </c>
      <c r="W1465" s="5">
        <v>0.25</v>
      </c>
      <c r="X1465" s="7">
        <v>2475.5500000000002</v>
      </c>
    </row>
    <row r="1466" spans="19:24" x14ac:dyDescent="0.25">
      <c r="S1466" s="4">
        <v>10802</v>
      </c>
      <c r="T1466" s="4">
        <v>30</v>
      </c>
      <c r="U1466" s="4">
        <v>25.89</v>
      </c>
      <c r="V1466" s="4">
        <v>25</v>
      </c>
      <c r="W1466" s="4">
        <v>0.25</v>
      </c>
      <c r="X1466" s="6">
        <v>647</v>
      </c>
    </row>
    <row r="1467" spans="19:24" x14ac:dyDescent="0.25">
      <c r="S1467" s="5">
        <v>10802</v>
      </c>
      <c r="T1467" s="5">
        <v>51</v>
      </c>
      <c r="U1467" s="5">
        <v>53</v>
      </c>
      <c r="V1467" s="5">
        <v>30</v>
      </c>
      <c r="W1467" s="5">
        <v>0.25</v>
      </c>
      <c r="X1467" s="7">
        <v>1589.75</v>
      </c>
    </row>
    <row r="1468" spans="19:24" x14ac:dyDescent="0.25">
      <c r="S1468" s="4">
        <v>10802</v>
      </c>
      <c r="T1468" s="4">
        <v>55</v>
      </c>
      <c r="U1468" s="4">
        <v>24</v>
      </c>
      <c r="V1468" s="4">
        <v>60</v>
      </c>
      <c r="W1468" s="4">
        <v>0.25</v>
      </c>
      <c r="X1468" s="6">
        <v>1439.75</v>
      </c>
    </row>
    <row r="1469" spans="19:24" x14ac:dyDescent="0.25">
      <c r="S1469" s="5">
        <v>10802</v>
      </c>
      <c r="T1469" s="5">
        <v>62</v>
      </c>
      <c r="U1469" s="5">
        <v>49.3</v>
      </c>
      <c r="V1469" s="5">
        <v>5</v>
      </c>
      <c r="W1469" s="5">
        <v>0.25</v>
      </c>
      <c r="X1469" s="7">
        <v>246.25</v>
      </c>
    </row>
    <row r="1470" spans="19:24" x14ac:dyDescent="0.25">
      <c r="S1470" s="4">
        <v>10803</v>
      </c>
      <c r="T1470" s="4">
        <v>19</v>
      </c>
      <c r="U1470" s="4">
        <v>9.1999999999999993</v>
      </c>
      <c r="V1470" s="4">
        <v>24</v>
      </c>
      <c r="W1470" s="4">
        <v>0.05</v>
      </c>
      <c r="X1470" s="6">
        <v>220.74999999999997</v>
      </c>
    </row>
    <row r="1471" spans="19:24" x14ac:dyDescent="0.25">
      <c r="S1471" s="5">
        <v>10803</v>
      </c>
      <c r="T1471" s="5">
        <v>25</v>
      </c>
      <c r="U1471" s="5">
        <v>14</v>
      </c>
      <c r="V1471" s="5">
        <v>15</v>
      </c>
      <c r="W1471" s="5">
        <v>0.05</v>
      </c>
      <c r="X1471" s="7">
        <v>209.95</v>
      </c>
    </row>
    <row r="1472" spans="19:24" x14ac:dyDescent="0.25">
      <c r="S1472" s="4">
        <v>10803</v>
      </c>
      <c r="T1472" s="4">
        <v>59</v>
      </c>
      <c r="U1472" s="4">
        <v>55</v>
      </c>
      <c r="V1472" s="4">
        <v>15</v>
      </c>
      <c r="W1472" s="4">
        <v>0.05</v>
      </c>
      <c r="X1472" s="6">
        <v>824.95</v>
      </c>
    </row>
    <row r="1473" spans="19:24" x14ac:dyDescent="0.25">
      <c r="S1473" s="5">
        <v>10804</v>
      </c>
      <c r="T1473" s="5">
        <v>10</v>
      </c>
      <c r="U1473" s="5">
        <v>31</v>
      </c>
      <c r="V1473" s="5">
        <v>36</v>
      </c>
      <c r="W1473" s="5">
        <v>0</v>
      </c>
      <c r="X1473" s="7">
        <v>1116</v>
      </c>
    </row>
    <row r="1474" spans="19:24" x14ac:dyDescent="0.25">
      <c r="S1474" s="4">
        <v>10804</v>
      </c>
      <c r="T1474" s="4">
        <v>28</v>
      </c>
      <c r="U1474" s="4">
        <v>45.6</v>
      </c>
      <c r="V1474" s="4">
        <v>24</v>
      </c>
      <c r="W1474" s="4">
        <v>0</v>
      </c>
      <c r="X1474" s="6">
        <v>1094.4000000000001</v>
      </c>
    </row>
    <row r="1475" spans="19:24" x14ac:dyDescent="0.25">
      <c r="S1475" s="5">
        <v>10804</v>
      </c>
      <c r="T1475" s="5">
        <v>49</v>
      </c>
      <c r="U1475" s="5">
        <v>20</v>
      </c>
      <c r="V1475" s="5">
        <v>4</v>
      </c>
      <c r="W1475" s="5">
        <v>0.15</v>
      </c>
      <c r="X1475" s="7">
        <v>79.849999999999994</v>
      </c>
    </row>
    <row r="1476" spans="19:24" x14ac:dyDescent="0.25">
      <c r="S1476" s="4">
        <v>10805</v>
      </c>
      <c r="T1476" s="4">
        <v>34</v>
      </c>
      <c r="U1476" s="4">
        <v>14</v>
      </c>
      <c r="V1476" s="4">
        <v>10</v>
      </c>
      <c r="W1476" s="4">
        <v>0</v>
      </c>
      <c r="X1476" s="6">
        <v>140</v>
      </c>
    </row>
    <row r="1477" spans="19:24" x14ac:dyDescent="0.25">
      <c r="S1477" s="5">
        <v>10805</v>
      </c>
      <c r="T1477" s="5">
        <v>38</v>
      </c>
      <c r="U1477" s="5">
        <v>263.5</v>
      </c>
      <c r="V1477" s="5">
        <v>10</v>
      </c>
      <c r="W1477" s="5">
        <v>0</v>
      </c>
      <c r="X1477" s="7">
        <v>2635</v>
      </c>
    </row>
    <row r="1478" spans="19:24" x14ac:dyDescent="0.25">
      <c r="S1478" s="4">
        <v>10806</v>
      </c>
      <c r="T1478" s="4">
        <v>2</v>
      </c>
      <c r="U1478" s="4">
        <v>19</v>
      </c>
      <c r="V1478" s="4">
        <v>20</v>
      </c>
      <c r="W1478" s="4">
        <v>0.25</v>
      </c>
      <c r="X1478" s="6">
        <v>379.75</v>
      </c>
    </row>
    <row r="1479" spans="19:24" x14ac:dyDescent="0.25">
      <c r="S1479" s="5">
        <v>10806</v>
      </c>
      <c r="T1479" s="5">
        <v>65</v>
      </c>
      <c r="U1479" s="5">
        <v>21.05</v>
      </c>
      <c r="V1479" s="5">
        <v>2</v>
      </c>
      <c r="W1479" s="5">
        <v>0</v>
      </c>
      <c r="X1479" s="7">
        <v>42.1</v>
      </c>
    </row>
    <row r="1480" spans="19:24" x14ac:dyDescent="0.25">
      <c r="S1480" s="4">
        <v>10806</v>
      </c>
      <c r="T1480" s="4">
        <v>74</v>
      </c>
      <c r="U1480" s="4">
        <v>10</v>
      </c>
      <c r="V1480" s="4">
        <v>15</v>
      </c>
      <c r="W1480" s="4">
        <v>0.25</v>
      </c>
      <c r="X1480" s="6">
        <v>149.75</v>
      </c>
    </row>
    <row r="1481" spans="19:24" x14ac:dyDescent="0.25">
      <c r="S1481" s="5">
        <v>10807</v>
      </c>
      <c r="T1481" s="5">
        <v>40</v>
      </c>
      <c r="U1481" s="5">
        <v>18.399999999999999</v>
      </c>
      <c r="V1481" s="5">
        <v>1</v>
      </c>
      <c r="W1481" s="5">
        <v>0</v>
      </c>
      <c r="X1481" s="7">
        <v>18.399999999999999</v>
      </c>
    </row>
    <row r="1482" spans="19:24" x14ac:dyDescent="0.25">
      <c r="S1482" s="4">
        <v>10808</v>
      </c>
      <c r="T1482" s="4">
        <v>56</v>
      </c>
      <c r="U1482" s="4">
        <v>38</v>
      </c>
      <c r="V1482" s="4">
        <v>20</v>
      </c>
      <c r="W1482" s="4">
        <v>0.15</v>
      </c>
      <c r="X1482" s="6">
        <v>759.85</v>
      </c>
    </row>
    <row r="1483" spans="19:24" x14ac:dyDescent="0.25">
      <c r="S1483" s="5">
        <v>10808</v>
      </c>
      <c r="T1483" s="5">
        <v>76</v>
      </c>
      <c r="U1483" s="5">
        <v>18</v>
      </c>
      <c r="V1483" s="5">
        <v>50</v>
      </c>
      <c r="W1483" s="5">
        <v>0.15</v>
      </c>
      <c r="X1483" s="7">
        <v>899.85</v>
      </c>
    </row>
    <row r="1484" spans="19:24" x14ac:dyDescent="0.25">
      <c r="S1484" s="4">
        <v>10809</v>
      </c>
      <c r="T1484" s="4">
        <v>52</v>
      </c>
      <c r="U1484" s="4">
        <v>7</v>
      </c>
      <c r="V1484" s="4">
        <v>20</v>
      </c>
      <c r="W1484" s="4">
        <v>0</v>
      </c>
      <c r="X1484" s="6">
        <v>140</v>
      </c>
    </row>
    <row r="1485" spans="19:24" x14ac:dyDescent="0.25">
      <c r="S1485" s="5">
        <v>10810</v>
      </c>
      <c r="T1485" s="5">
        <v>13</v>
      </c>
      <c r="U1485" s="5">
        <v>6</v>
      </c>
      <c r="V1485" s="5">
        <v>7</v>
      </c>
      <c r="W1485" s="5">
        <v>0</v>
      </c>
      <c r="X1485" s="7">
        <v>42</v>
      </c>
    </row>
    <row r="1486" spans="19:24" x14ac:dyDescent="0.25">
      <c r="S1486" s="4">
        <v>10810</v>
      </c>
      <c r="T1486" s="4">
        <v>25</v>
      </c>
      <c r="U1486" s="4">
        <v>14</v>
      </c>
      <c r="V1486" s="4">
        <v>5</v>
      </c>
      <c r="W1486" s="4">
        <v>0</v>
      </c>
      <c r="X1486" s="6">
        <v>70</v>
      </c>
    </row>
    <row r="1487" spans="19:24" x14ac:dyDescent="0.25">
      <c r="S1487" s="5">
        <v>10810</v>
      </c>
      <c r="T1487" s="5">
        <v>70</v>
      </c>
      <c r="U1487" s="5">
        <v>15</v>
      </c>
      <c r="V1487" s="5">
        <v>5</v>
      </c>
      <c r="W1487" s="5">
        <v>0</v>
      </c>
      <c r="X1487" s="7">
        <v>75</v>
      </c>
    </row>
    <row r="1488" spans="19:24" x14ac:dyDescent="0.25">
      <c r="S1488" s="4">
        <v>10811</v>
      </c>
      <c r="T1488" s="4">
        <v>19</v>
      </c>
      <c r="U1488" s="4">
        <v>9.1999999999999993</v>
      </c>
      <c r="V1488" s="4">
        <v>15</v>
      </c>
      <c r="W1488" s="4">
        <v>0</v>
      </c>
      <c r="X1488" s="6">
        <v>138</v>
      </c>
    </row>
    <row r="1489" spans="19:24" x14ac:dyDescent="0.25">
      <c r="S1489" s="5">
        <v>10811</v>
      </c>
      <c r="T1489" s="5">
        <v>23</v>
      </c>
      <c r="U1489" s="5">
        <v>9</v>
      </c>
      <c r="V1489" s="5">
        <v>18</v>
      </c>
      <c r="W1489" s="5">
        <v>0</v>
      </c>
      <c r="X1489" s="7">
        <v>162</v>
      </c>
    </row>
    <row r="1490" spans="19:24" x14ac:dyDescent="0.25">
      <c r="S1490" s="4">
        <v>10811</v>
      </c>
      <c r="T1490" s="4">
        <v>40</v>
      </c>
      <c r="U1490" s="4">
        <v>18.399999999999999</v>
      </c>
      <c r="V1490" s="4">
        <v>30</v>
      </c>
      <c r="W1490" s="4">
        <v>0</v>
      </c>
      <c r="X1490" s="6">
        <v>552</v>
      </c>
    </row>
    <row r="1491" spans="19:24" x14ac:dyDescent="0.25">
      <c r="S1491" s="5">
        <v>10812</v>
      </c>
      <c r="T1491" s="5">
        <v>31</v>
      </c>
      <c r="U1491" s="5">
        <v>12.5</v>
      </c>
      <c r="V1491" s="5">
        <v>16</v>
      </c>
      <c r="W1491" s="5">
        <v>0.1</v>
      </c>
      <c r="X1491" s="7">
        <v>199.9</v>
      </c>
    </row>
    <row r="1492" spans="19:24" x14ac:dyDescent="0.25">
      <c r="S1492" s="4">
        <v>10812</v>
      </c>
      <c r="T1492" s="4">
        <v>72</v>
      </c>
      <c r="U1492" s="4">
        <v>34.799999999999997</v>
      </c>
      <c r="V1492" s="4">
        <v>40</v>
      </c>
      <c r="W1492" s="4">
        <v>0.1</v>
      </c>
      <c r="X1492" s="6">
        <v>1391.9</v>
      </c>
    </row>
    <row r="1493" spans="19:24" x14ac:dyDescent="0.25">
      <c r="S1493" s="5">
        <v>10812</v>
      </c>
      <c r="T1493" s="5">
        <v>77</v>
      </c>
      <c r="U1493" s="5">
        <v>13</v>
      </c>
      <c r="V1493" s="5">
        <v>20</v>
      </c>
      <c r="W1493" s="5">
        <v>0</v>
      </c>
      <c r="X1493" s="7">
        <v>260</v>
      </c>
    </row>
    <row r="1494" spans="19:24" x14ac:dyDescent="0.25">
      <c r="S1494" s="4">
        <v>10813</v>
      </c>
      <c r="T1494" s="4">
        <v>2</v>
      </c>
      <c r="U1494" s="4">
        <v>19</v>
      </c>
      <c r="V1494" s="4">
        <v>12</v>
      </c>
      <c r="W1494" s="4">
        <v>0.2</v>
      </c>
      <c r="X1494" s="6">
        <v>227.8</v>
      </c>
    </row>
    <row r="1495" spans="19:24" x14ac:dyDescent="0.25">
      <c r="S1495" s="5">
        <v>10813</v>
      </c>
      <c r="T1495" s="5">
        <v>46</v>
      </c>
      <c r="U1495" s="5">
        <v>12</v>
      </c>
      <c r="V1495" s="5">
        <v>35</v>
      </c>
      <c r="W1495" s="5">
        <v>0</v>
      </c>
      <c r="X1495" s="7">
        <v>420</v>
      </c>
    </row>
    <row r="1496" spans="19:24" x14ac:dyDescent="0.25">
      <c r="S1496" s="4">
        <v>10814</v>
      </c>
      <c r="T1496" s="4">
        <v>41</v>
      </c>
      <c r="U1496" s="4">
        <v>9.65</v>
      </c>
      <c r="V1496" s="4">
        <v>20</v>
      </c>
      <c r="W1496" s="4">
        <v>0</v>
      </c>
      <c r="X1496" s="6">
        <v>193</v>
      </c>
    </row>
    <row r="1497" spans="19:24" x14ac:dyDescent="0.25">
      <c r="S1497" s="5">
        <v>10814</v>
      </c>
      <c r="T1497" s="5">
        <v>43</v>
      </c>
      <c r="U1497" s="5">
        <v>46</v>
      </c>
      <c r="V1497" s="5">
        <v>20</v>
      </c>
      <c r="W1497" s="5">
        <v>0.15</v>
      </c>
      <c r="X1497" s="7">
        <v>919.85</v>
      </c>
    </row>
    <row r="1498" spans="19:24" x14ac:dyDescent="0.25">
      <c r="S1498" s="4">
        <v>10814</v>
      </c>
      <c r="T1498" s="4">
        <v>48</v>
      </c>
      <c r="U1498" s="4">
        <v>12.75</v>
      </c>
      <c r="V1498" s="4">
        <v>8</v>
      </c>
      <c r="W1498" s="4">
        <v>0.15</v>
      </c>
      <c r="X1498" s="6">
        <v>101.85</v>
      </c>
    </row>
    <row r="1499" spans="19:24" x14ac:dyDescent="0.25">
      <c r="S1499" s="5">
        <v>10814</v>
      </c>
      <c r="T1499" s="5">
        <v>61</v>
      </c>
      <c r="U1499" s="5">
        <v>28.5</v>
      </c>
      <c r="V1499" s="5">
        <v>30</v>
      </c>
      <c r="W1499" s="5">
        <v>0.15</v>
      </c>
      <c r="X1499" s="7">
        <v>854.85</v>
      </c>
    </row>
    <row r="1500" spans="19:24" x14ac:dyDescent="0.25">
      <c r="S1500" s="4">
        <v>10815</v>
      </c>
      <c r="T1500" s="4">
        <v>33</v>
      </c>
      <c r="U1500" s="4">
        <v>2.5</v>
      </c>
      <c r="V1500" s="4">
        <v>16</v>
      </c>
      <c r="W1500" s="4">
        <v>0</v>
      </c>
      <c r="X1500" s="6">
        <v>40</v>
      </c>
    </row>
    <row r="1501" spans="19:24" x14ac:dyDescent="0.25">
      <c r="S1501" s="5">
        <v>10816</v>
      </c>
      <c r="T1501" s="5">
        <v>38</v>
      </c>
      <c r="U1501" s="5">
        <v>263.5</v>
      </c>
      <c r="V1501" s="5">
        <v>30</v>
      </c>
      <c r="W1501" s="5">
        <v>0.05</v>
      </c>
      <c r="X1501" s="7">
        <v>7904.95</v>
      </c>
    </row>
    <row r="1502" spans="19:24" x14ac:dyDescent="0.25">
      <c r="S1502" s="4">
        <v>10816</v>
      </c>
      <c r="T1502" s="4">
        <v>62</v>
      </c>
      <c r="U1502" s="4">
        <v>49.3</v>
      </c>
      <c r="V1502" s="4">
        <v>20</v>
      </c>
      <c r="W1502" s="4">
        <v>0.05</v>
      </c>
      <c r="X1502" s="6">
        <v>985.95</v>
      </c>
    </row>
    <row r="1503" spans="19:24" x14ac:dyDescent="0.25">
      <c r="S1503" s="5">
        <v>10817</v>
      </c>
      <c r="T1503" s="5">
        <v>26</v>
      </c>
      <c r="U1503" s="5">
        <v>31.23</v>
      </c>
      <c r="V1503" s="5">
        <v>40</v>
      </c>
      <c r="W1503" s="5">
        <v>0.15</v>
      </c>
      <c r="X1503" s="7">
        <v>1249.05</v>
      </c>
    </row>
    <row r="1504" spans="19:24" x14ac:dyDescent="0.25">
      <c r="S1504" s="4">
        <v>10817</v>
      </c>
      <c r="T1504" s="4">
        <v>38</v>
      </c>
      <c r="U1504" s="4">
        <v>263.5</v>
      </c>
      <c r="V1504" s="4">
        <v>30</v>
      </c>
      <c r="W1504" s="4">
        <v>0</v>
      </c>
      <c r="X1504" s="6">
        <v>7905</v>
      </c>
    </row>
    <row r="1505" spans="19:24" x14ac:dyDescent="0.25">
      <c r="S1505" s="5">
        <v>10817</v>
      </c>
      <c r="T1505" s="5">
        <v>40</v>
      </c>
      <c r="U1505" s="5">
        <v>18.399999999999999</v>
      </c>
      <c r="V1505" s="5">
        <v>60</v>
      </c>
      <c r="W1505" s="5">
        <v>0.15</v>
      </c>
      <c r="X1505" s="7">
        <v>1103.8499999999999</v>
      </c>
    </row>
    <row r="1506" spans="19:24" x14ac:dyDescent="0.25">
      <c r="S1506" s="4">
        <v>10817</v>
      </c>
      <c r="T1506" s="4">
        <v>62</v>
      </c>
      <c r="U1506" s="4">
        <v>49.3</v>
      </c>
      <c r="V1506" s="4">
        <v>25</v>
      </c>
      <c r="W1506" s="4">
        <v>0.15</v>
      </c>
      <c r="X1506" s="6">
        <v>1232.3499999999999</v>
      </c>
    </row>
    <row r="1507" spans="19:24" x14ac:dyDescent="0.25">
      <c r="S1507" s="5">
        <v>10818</v>
      </c>
      <c r="T1507" s="5">
        <v>32</v>
      </c>
      <c r="U1507" s="5">
        <v>32</v>
      </c>
      <c r="V1507" s="5">
        <v>20</v>
      </c>
      <c r="W1507" s="5">
        <v>0</v>
      </c>
      <c r="X1507" s="7">
        <v>640</v>
      </c>
    </row>
    <row r="1508" spans="19:24" x14ac:dyDescent="0.25">
      <c r="S1508" s="4">
        <v>10818</v>
      </c>
      <c r="T1508" s="4">
        <v>41</v>
      </c>
      <c r="U1508" s="4">
        <v>9.65</v>
      </c>
      <c r="V1508" s="4">
        <v>20</v>
      </c>
      <c r="W1508" s="4">
        <v>0</v>
      </c>
      <c r="X1508" s="6">
        <v>193</v>
      </c>
    </row>
    <row r="1509" spans="19:24" x14ac:dyDescent="0.25">
      <c r="S1509" s="5">
        <v>10819</v>
      </c>
      <c r="T1509" s="5">
        <v>43</v>
      </c>
      <c r="U1509" s="5">
        <v>46</v>
      </c>
      <c r="V1509" s="5">
        <v>7</v>
      </c>
      <c r="W1509" s="5">
        <v>0</v>
      </c>
      <c r="X1509" s="7">
        <v>322</v>
      </c>
    </row>
    <row r="1510" spans="19:24" x14ac:dyDescent="0.25">
      <c r="S1510" s="4">
        <v>10819</v>
      </c>
      <c r="T1510" s="4">
        <v>75</v>
      </c>
      <c r="U1510" s="4">
        <v>7.75</v>
      </c>
      <c r="V1510" s="4">
        <v>20</v>
      </c>
      <c r="W1510" s="4">
        <v>0</v>
      </c>
      <c r="X1510" s="6">
        <v>155</v>
      </c>
    </row>
    <row r="1511" spans="19:24" x14ac:dyDescent="0.25">
      <c r="S1511" s="5">
        <v>10820</v>
      </c>
      <c r="T1511" s="5">
        <v>56</v>
      </c>
      <c r="U1511" s="5">
        <v>38</v>
      </c>
      <c r="V1511" s="5">
        <v>30</v>
      </c>
      <c r="W1511" s="5">
        <v>0</v>
      </c>
      <c r="X1511" s="7">
        <v>1140</v>
      </c>
    </row>
    <row r="1512" spans="19:24" x14ac:dyDescent="0.25">
      <c r="S1512" s="4">
        <v>10821</v>
      </c>
      <c r="T1512" s="4">
        <v>35</v>
      </c>
      <c r="U1512" s="4">
        <v>18</v>
      </c>
      <c r="V1512" s="4">
        <v>20</v>
      </c>
      <c r="W1512" s="4">
        <v>0</v>
      </c>
      <c r="X1512" s="6">
        <v>360</v>
      </c>
    </row>
    <row r="1513" spans="19:24" x14ac:dyDescent="0.25">
      <c r="S1513" s="5">
        <v>10821</v>
      </c>
      <c r="T1513" s="5">
        <v>51</v>
      </c>
      <c r="U1513" s="5">
        <v>53</v>
      </c>
      <c r="V1513" s="5">
        <v>6</v>
      </c>
      <c r="W1513" s="5">
        <v>0</v>
      </c>
      <c r="X1513" s="7">
        <v>318</v>
      </c>
    </row>
    <row r="1514" spans="19:24" x14ac:dyDescent="0.25">
      <c r="S1514" s="4">
        <v>10822</v>
      </c>
      <c r="T1514" s="4">
        <v>62</v>
      </c>
      <c r="U1514" s="4">
        <v>49.3</v>
      </c>
      <c r="V1514" s="4">
        <v>3</v>
      </c>
      <c r="W1514" s="4">
        <v>0</v>
      </c>
      <c r="X1514" s="6">
        <v>147.89999999999998</v>
      </c>
    </row>
    <row r="1515" spans="19:24" x14ac:dyDescent="0.25">
      <c r="S1515" s="5">
        <v>10822</v>
      </c>
      <c r="T1515" s="5">
        <v>70</v>
      </c>
      <c r="U1515" s="5">
        <v>15</v>
      </c>
      <c r="V1515" s="5">
        <v>6</v>
      </c>
      <c r="W1515" s="5">
        <v>0</v>
      </c>
      <c r="X1515" s="7">
        <v>90</v>
      </c>
    </row>
    <row r="1516" spans="19:24" x14ac:dyDescent="0.25">
      <c r="S1516" s="4">
        <v>10823</v>
      </c>
      <c r="T1516" s="4">
        <v>11</v>
      </c>
      <c r="U1516" s="4">
        <v>21</v>
      </c>
      <c r="V1516" s="4">
        <v>20</v>
      </c>
      <c r="W1516" s="4">
        <v>0.1</v>
      </c>
      <c r="X1516" s="6">
        <v>419.9</v>
      </c>
    </row>
    <row r="1517" spans="19:24" x14ac:dyDescent="0.25">
      <c r="S1517" s="5">
        <v>10823</v>
      </c>
      <c r="T1517" s="5">
        <v>57</v>
      </c>
      <c r="U1517" s="5">
        <v>19.5</v>
      </c>
      <c r="V1517" s="5">
        <v>15</v>
      </c>
      <c r="W1517" s="5">
        <v>0</v>
      </c>
      <c r="X1517" s="7">
        <v>292.5</v>
      </c>
    </row>
    <row r="1518" spans="19:24" x14ac:dyDescent="0.25">
      <c r="S1518" s="4">
        <v>10823</v>
      </c>
      <c r="T1518" s="4">
        <v>59</v>
      </c>
      <c r="U1518" s="4">
        <v>55</v>
      </c>
      <c r="V1518" s="4">
        <v>40</v>
      </c>
      <c r="W1518" s="4">
        <v>0.1</v>
      </c>
      <c r="X1518" s="6">
        <v>2199.9</v>
      </c>
    </row>
    <row r="1519" spans="19:24" x14ac:dyDescent="0.25">
      <c r="S1519" s="5">
        <v>10823</v>
      </c>
      <c r="T1519" s="5">
        <v>77</v>
      </c>
      <c r="U1519" s="5">
        <v>13</v>
      </c>
      <c r="V1519" s="5">
        <v>15</v>
      </c>
      <c r="W1519" s="5">
        <v>0.1</v>
      </c>
      <c r="X1519" s="7">
        <v>194.9</v>
      </c>
    </row>
    <row r="1520" spans="19:24" x14ac:dyDescent="0.25">
      <c r="S1520" s="4">
        <v>10824</v>
      </c>
      <c r="T1520" s="4">
        <v>41</v>
      </c>
      <c r="U1520" s="4">
        <v>9.65</v>
      </c>
      <c r="V1520" s="4">
        <v>12</v>
      </c>
      <c r="W1520" s="4">
        <v>0</v>
      </c>
      <c r="X1520" s="6">
        <v>115.80000000000001</v>
      </c>
    </row>
    <row r="1521" spans="19:24" x14ac:dyDescent="0.25">
      <c r="S1521" s="5">
        <v>10824</v>
      </c>
      <c r="T1521" s="5">
        <v>70</v>
      </c>
      <c r="U1521" s="5">
        <v>15</v>
      </c>
      <c r="V1521" s="5">
        <v>9</v>
      </c>
      <c r="W1521" s="5">
        <v>0</v>
      </c>
      <c r="X1521" s="7">
        <v>135</v>
      </c>
    </row>
    <row r="1522" spans="19:24" x14ac:dyDescent="0.25">
      <c r="S1522" s="4">
        <v>10825</v>
      </c>
      <c r="T1522" s="4">
        <v>26</v>
      </c>
      <c r="U1522" s="4">
        <v>31.23</v>
      </c>
      <c r="V1522" s="4">
        <v>12</v>
      </c>
      <c r="W1522" s="4">
        <v>0</v>
      </c>
      <c r="X1522" s="6">
        <v>374.76</v>
      </c>
    </row>
    <row r="1523" spans="19:24" x14ac:dyDescent="0.25">
      <c r="S1523" s="5">
        <v>10825</v>
      </c>
      <c r="T1523" s="5">
        <v>53</v>
      </c>
      <c r="U1523" s="5">
        <v>32.799999999999997</v>
      </c>
      <c r="V1523" s="5">
        <v>20</v>
      </c>
      <c r="W1523" s="5">
        <v>0</v>
      </c>
      <c r="X1523" s="7">
        <v>656</v>
      </c>
    </row>
    <row r="1524" spans="19:24" x14ac:dyDescent="0.25">
      <c r="S1524" s="4">
        <v>10826</v>
      </c>
      <c r="T1524" s="4">
        <v>31</v>
      </c>
      <c r="U1524" s="4">
        <v>12.5</v>
      </c>
      <c r="V1524" s="4">
        <v>35</v>
      </c>
      <c r="W1524" s="4">
        <v>0</v>
      </c>
      <c r="X1524" s="6">
        <v>437.5</v>
      </c>
    </row>
    <row r="1525" spans="19:24" x14ac:dyDescent="0.25">
      <c r="S1525" s="5">
        <v>10826</v>
      </c>
      <c r="T1525" s="5">
        <v>57</v>
      </c>
      <c r="U1525" s="5">
        <v>19.5</v>
      </c>
      <c r="V1525" s="5">
        <v>15</v>
      </c>
      <c r="W1525" s="5">
        <v>0</v>
      </c>
      <c r="X1525" s="7">
        <v>292.5</v>
      </c>
    </row>
    <row r="1526" spans="19:24" x14ac:dyDescent="0.25">
      <c r="S1526" s="4">
        <v>10827</v>
      </c>
      <c r="T1526" s="4">
        <v>10</v>
      </c>
      <c r="U1526" s="4">
        <v>31</v>
      </c>
      <c r="V1526" s="4">
        <v>15</v>
      </c>
      <c r="W1526" s="4">
        <v>0</v>
      </c>
      <c r="X1526" s="6">
        <v>465</v>
      </c>
    </row>
    <row r="1527" spans="19:24" x14ac:dyDescent="0.25">
      <c r="S1527" s="5">
        <v>10827</v>
      </c>
      <c r="T1527" s="5">
        <v>39</v>
      </c>
      <c r="U1527" s="5">
        <v>18</v>
      </c>
      <c r="V1527" s="5">
        <v>21</v>
      </c>
      <c r="W1527" s="5">
        <v>0</v>
      </c>
      <c r="X1527" s="7">
        <v>378</v>
      </c>
    </row>
    <row r="1528" spans="19:24" x14ac:dyDescent="0.25">
      <c r="S1528" s="4">
        <v>10828</v>
      </c>
      <c r="T1528" s="4">
        <v>20</v>
      </c>
      <c r="U1528" s="4">
        <v>81</v>
      </c>
      <c r="V1528" s="4">
        <v>5</v>
      </c>
      <c r="W1528" s="4">
        <v>0</v>
      </c>
      <c r="X1528" s="6">
        <v>405</v>
      </c>
    </row>
    <row r="1529" spans="19:24" x14ac:dyDescent="0.25">
      <c r="S1529" s="5">
        <v>10828</v>
      </c>
      <c r="T1529" s="5">
        <v>38</v>
      </c>
      <c r="U1529" s="5">
        <v>263.5</v>
      </c>
      <c r="V1529" s="5">
        <v>2</v>
      </c>
      <c r="W1529" s="5">
        <v>0</v>
      </c>
      <c r="X1529" s="7">
        <v>527</v>
      </c>
    </row>
    <row r="1530" spans="19:24" x14ac:dyDescent="0.25">
      <c r="S1530" s="4">
        <v>10829</v>
      </c>
      <c r="T1530" s="4">
        <v>2</v>
      </c>
      <c r="U1530" s="4">
        <v>19</v>
      </c>
      <c r="V1530" s="4">
        <v>10</v>
      </c>
      <c r="W1530" s="4">
        <v>0</v>
      </c>
      <c r="X1530" s="6">
        <v>190</v>
      </c>
    </row>
    <row r="1531" spans="19:24" x14ac:dyDescent="0.25">
      <c r="S1531" s="5">
        <v>10829</v>
      </c>
      <c r="T1531" s="5">
        <v>8</v>
      </c>
      <c r="U1531" s="5">
        <v>40</v>
      </c>
      <c r="V1531" s="5">
        <v>20</v>
      </c>
      <c r="W1531" s="5">
        <v>0</v>
      </c>
      <c r="X1531" s="7">
        <v>800</v>
      </c>
    </row>
    <row r="1532" spans="19:24" x14ac:dyDescent="0.25">
      <c r="S1532" s="4">
        <v>10829</v>
      </c>
      <c r="T1532" s="4">
        <v>13</v>
      </c>
      <c r="U1532" s="4">
        <v>6</v>
      </c>
      <c r="V1532" s="4">
        <v>10</v>
      </c>
      <c r="W1532" s="4">
        <v>0</v>
      </c>
      <c r="X1532" s="6">
        <v>60</v>
      </c>
    </row>
    <row r="1533" spans="19:24" x14ac:dyDescent="0.25">
      <c r="S1533" s="5">
        <v>10829</v>
      </c>
      <c r="T1533" s="5">
        <v>60</v>
      </c>
      <c r="U1533" s="5">
        <v>34</v>
      </c>
      <c r="V1533" s="5">
        <v>21</v>
      </c>
      <c r="W1533" s="5">
        <v>0</v>
      </c>
      <c r="X1533" s="7">
        <v>714</v>
      </c>
    </row>
    <row r="1534" spans="19:24" x14ac:dyDescent="0.25">
      <c r="S1534" s="4">
        <v>10830</v>
      </c>
      <c r="T1534" s="4">
        <v>6</v>
      </c>
      <c r="U1534" s="4">
        <v>25</v>
      </c>
      <c r="V1534" s="4">
        <v>6</v>
      </c>
      <c r="W1534" s="4">
        <v>0</v>
      </c>
      <c r="X1534" s="6">
        <v>150</v>
      </c>
    </row>
    <row r="1535" spans="19:24" x14ac:dyDescent="0.25">
      <c r="S1535" s="5">
        <v>10830</v>
      </c>
      <c r="T1535" s="5">
        <v>39</v>
      </c>
      <c r="U1535" s="5">
        <v>18</v>
      </c>
      <c r="V1535" s="5">
        <v>28</v>
      </c>
      <c r="W1535" s="5">
        <v>0</v>
      </c>
      <c r="X1535" s="7">
        <v>504</v>
      </c>
    </row>
    <row r="1536" spans="19:24" x14ac:dyDescent="0.25">
      <c r="S1536" s="4">
        <v>10830</v>
      </c>
      <c r="T1536" s="4">
        <v>60</v>
      </c>
      <c r="U1536" s="4">
        <v>34</v>
      </c>
      <c r="V1536" s="4">
        <v>30</v>
      </c>
      <c r="W1536" s="4">
        <v>0</v>
      </c>
      <c r="X1536" s="6">
        <v>1020</v>
      </c>
    </row>
    <row r="1537" spans="19:24" x14ac:dyDescent="0.25">
      <c r="S1537" s="5">
        <v>10830</v>
      </c>
      <c r="T1537" s="5">
        <v>68</v>
      </c>
      <c r="U1537" s="5">
        <v>12.5</v>
      </c>
      <c r="V1537" s="5">
        <v>24</v>
      </c>
      <c r="W1537" s="5">
        <v>0</v>
      </c>
      <c r="X1537" s="7">
        <v>300</v>
      </c>
    </row>
    <row r="1538" spans="19:24" x14ac:dyDescent="0.25">
      <c r="S1538" s="4">
        <v>10831</v>
      </c>
      <c r="T1538" s="4">
        <v>19</v>
      </c>
      <c r="U1538" s="4">
        <v>9.1999999999999993</v>
      </c>
      <c r="V1538" s="4">
        <v>2</v>
      </c>
      <c r="W1538" s="4">
        <v>0</v>
      </c>
      <c r="X1538" s="6">
        <v>18.399999999999999</v>
      </c>
    </row>
    <row r="1539" spans="19:24" x14ac:dyDescent="0.25">
      <c r="S1539" s="5">
        <v>10831</v>
      </c>
      <c r="T1539" s="5">
        <v>35</v>
      </c>
      <c r="U1539" s="5">
        <v>18</v>
      </c>
      <c r="V1539" s="5">
        <v>8</v>
      </c>
      <c r="W1539" s="5">
        <v>0</v>
      </c>
      <c r="X1539" s="7">
        <v>144</v>
      </c>
    </row>
    <row r="1540" spans="19:24" x14ac:dyDescent="0.25">
      <c r="S1540" s="4">
        <v>10831</v>
      </c>
      <c r="T1540" s="4">
        <v>38</v>
      </c>
      <c r="U1540" s="4">
        <v>263.5</v>
      </c>
      <c r="V1540" s="4">
        <v>8</v>
      </c>
      <c r="W1540" s="4">
        <v>0</v>
      </c>
      <c r="X1540" s="6">
        <v>2108</v>
      </c>
    </row>
    <row r="1541" spans="19:24" x14ac:dyDescent="0.25">
      <c r="S1541" s="5">
        <v>10831</v>
      </c>
      <c r="T1541" s="5">
        <v>43</v>
      </c>
      <c r="U1541" s="5">
        <v>46</v>
      </c>
      <c r="V1541" s="5">
        <v>9</v>
      </c>
      <c r="W1541" s="5">
        <v>0</v>
      </c>
      <c r="X1541" s="7">
        <v>414</v>
      </c>
    </row>
    <row r="1542" spans="19:24" x14ac:dyDescent="0.25">
      <c r="S1542" s="4">
        <v>10832</v>
      </c>
      <c r="T1542" s="4">
        <v>13</v>
      </c>
      <c r="U1542" s="4">
        <v>6</v>
      </c>
      <c r="V1542" s="4">
        <v>3</v>
      </c>
      <c r="W1542" s="4">
        <v>0.2</v>
      </c>
      <c r="X1542" s="6">
        <v>17.8</v>
      </c>
    </row>
    <row r="1543" spans="19:24" x14ac:dyDescent="0.25">
      <c r="S1543" s="5">
        <v>10832</v>
      </c>
      <c r="T1543" s="5">
        <v>25</v>
      </c>
      <c r="U1543" s="5">
        <v>14</v>
      </c>
      <c r="V1543" s="5">
        <v>10</v>
      </c>
      <c r="W1543" s="5">
        <v>0.2</v>
      </c>
      <c r="X1543" s="7">
        <v>139.80000000000001</v>
      </c>
    </row>
    <row r="1544" spans="19:24" x14ac:dyDescent="0.25">
      <c r="S1544" s="4">
        <v>10832</v>
      </c>
      <c r="T1544" s="4">
        <v>44</v>
      </c>
      <c r="U1544" s="4">
        <v>19.45</v>
      </c>
      <c r="V1544" s="4">
        <v>16</v>
      </c>
      <c r="W1544" s="4">
        <v>0.2</v>
      </c>
      <c r="X1544" s="6">
        <v>311</v>
      </c>
    </row>
    <row r="1545" spans="19:24" x14ac:dyDescent="0.25">
      <c r="S1545" s="5">
        <v>10832</v>
      </c>
      <c r="T1545" s="5">
        <v>64</v>
      </c>
      <c r="U1545" s="5">
        <v>33.25</v>
      </c>
      <c r="V1545" s="5">
        <v>3</v>
      </c>
      <c r="W1545" s="5">
        <v>0</v>
      </c>
      <c r="X1545" s="7">
        <v>99.75</v>
      </c>
    </row>
    <row r="1546" spans="19:24" x14ac:dyDescent="0.25">
      <c r="S1546" s="4">
        <v>10833</v>
      </c>
      <c r="T1546" s="4">
        <v>7</v>
      </c>
      <c r="U1546" s="4">
        <v>30</v>
      </c>
      <c r="V1546" s="4">
        <v>20</v>
      </c>
      <c r="W1546" s="4">
        <v>0.1</v>
      </c>
      <c r="X1546" s="6">
        <v>599.9</v>
      </c>
    </row>
    <row r="1547" spans="19:24" x14ac:dyDescent="0.25">
      <c r="S1547" s="5">
        <v>10833</v>
      </c>
      <c r="T1547" s="5">
        <v>31</v>
      </c>
      <c r="U1547" s="5">
        <v>12.5</v>
      </c>
      <c r="V1547" s="5">
        <v>9</v>
      </c>
      <c r="W1547" s="5">
        <v>0.1</v>
      </c>
      <c r="X1547" s="7">
        <v>112.4</v>
      </c>
    </row>
    <row r="1548" spans="19:24" x14ac:dyDescent="0.25">
      <c r="S1548" s="4">
        <v>10833</v>
      </c>
      <c r="T1548" s="4">
        <v>53</v>
      </c>
      <c r="U1548" s="4">
        <v>32.799999999999997</v>
      </c>
      <c r="V1548" s="4">
        <v>9</v>
      </c>
      <c r="W1548" s="4">
        <v>0.1</v>
      </c>
      <c r="X1548" s="6">
        <v>295.09999999999997</v>
      </c>
    </row>
    <row r="1549" spans="19:24" x14ac:dyDescent="0.25">
      <c r="S1549" s="5">
        <v>10834</v>
      </c>
      <c r="T1549" s="5">
        <v>29</v>
      </c>
      <c r="U1549" s="5">
        <v>123.79</v>
      </c>
      <c r="V1549" s="5">
        <v>8</v>
      </c>
      <c r="W1549" s="5">
        <v>0.05</v>
      </c>
      <c r="X1549" s="7">
        <v>990.2700000000001</v>
      </c>
    </row>
    <row r="1550" spans="19:24" x14ac:dyDescent="0.25">
      <c r="S1550" s="4">
        <v>10834</v>
      </c>
      <c r="T1550" s="4">
        <v>30</v>
      </c>
      <c r="U1550" s="4">
        <v>25.89</v>
      </c>
      <c r="V1550" s="4">
        <v>20</v>
      </c>
      <c r="W1550" s="4">
        <v>0.05</v>
      </c>
      <c r="X1550" s="6">
        <v>517.75</v>
      </c>
    </row>
    <row r="1551" spans="19:24" x14ac:dyDescent="0.25">
      <c r="S1551" s="5">
        <v>10835</v>
      </c>
      <c r="T1551" s="5">
        <v>59</v>
      </c>
      <c r="U1551" s="5">
        <v>55</v>
      </c>
      <c r="V1551" s="5">
        <v>15</v>
      </c>
      <c r="W1551" s="5">
        <v>0</v>
      </c>
      <c r="X1551" s="7">
        <v>825</v>
      </c>
    </row>
    <row r="1552" spans="19:24" x14ac:dyDescent="0.25">
      <c r="S1552" s="4">
        <v>10835</v>
      </c>
      <c r="T1552" s="4">
        <v>77</v>
      </c>
      <c r="U1552" s="4">
        <v>13</v>
      </c>
      <c r="V1552" s="4">
        <v>2</v>
      </c>
      <c r="W1552" s="4">
        <v>0.2</v>
      </c>
      <c r="X1552" s="6">
        <v>25.8</v>
      </c>
    </row>
    <row r="1553" spans="19:24" x14ac:dyDescent="0.25">
      <c r="S1553" s="5">
        <v>10836</v>
      </c>
      <c r="T1553" s="5">
        <v>22</v>
      </c>
      <c r="U1553" s="5">
        <v>21</v>
      </c>
      <c r="V1553" s="5">
        <v>52</v>
      </c>
      <c r="W1553" s="5">
        <v>0</v>
      </c>
      <c r="X1553" s="7">
        <v>1092</v>
      </c>
    </row>
    <row r="1554" spans="19:24" x14ac:dyDescent="0.25">
      <c r="S1554" s="4">
        <v>10836</v>
      </c>
      <c r="T1554" s="4">
        <v>35</v>
      </c>
      <c r="U1554" s="4">
        <v>18</v>
      </c>
      <c r="V1554" s="4">
        <v>6</v>
      </c>
      <c r="W1554" s="4">
        <v>0</v>
      </c>
      <c r="X1554" s="6">
        <v>108</v>
      </c>
    </row>
    <row r="1555" spans="19:24" x14ac:dyDescent="0.25">
      <c r="S1555" s="5">
        <v>10836</v>
      </c>
      <c r="T1555" s="5">
        <v>57</v>
      </c>
      <c r="U1555" s="5">
        <v>19.5</v>
      </c>
      <c r="V1555" s="5">
        <v>24</v>
      </c>
      <c r="W1555" s="5">
        <v>0</v>
      </c>
      <c r="X1555" s="7">
        <v>468</v>
      </c>
    </row>
    <row r="1556" spans="19:24" x14ac:dyDescent="0.25">
      <c r="S1556" s="4">
        <v>10836</v>
      </c>
      <c r="T1556" s="4">
        <v>60</v>
      </c>
      <c r="U1556" s="4">
        <v>34</v>
      </c>
      <c r="V1556" s="4">
        <v>60</v>
      </c>
      <c r="W1556" s="4">
        <v>0</v>
      </c>
      <c r="X1556" s="6">
        <v>2040</v>
      </c>
    </row>
    <row r="1557" spans="19:24" x14ac:dyDescent="0.25">
      <c r="S1557" s="5">
        <v>10836</v>
      </c>
      <c r="T1557" s="5">
        <v>64</v>
      </c>
      <c r="U1557" s="5">
        <v>33.25</v>
      </c>
      <c r="V1557" s="5">
        <v>30</v>
      </c>
      <c r="W1557" s="5">
        <v>0</v>
      </c>
      <c r="X1557" s="7">
        <v>997.5</v>
      </c>
    </row>
    <row r="1558" spans="19:24" x14ac:dyDescent="0.25">
      <c r="S1558" s="4">
        <v>10837</v>
      </c>
      <c r="T1558" s="4">
        <v>13</v>
      </c>
      <c r="U1558" s="4">
        <v>6</v>
      </c>
      <c r="V1558" s="4">
        <v>6</v>
      </c>
      <c r="W1558" s="4">
        <v>0</v>
      </c>
      <c r="X1558" s="6">
        <v>36</v>
      </c>
    </row>
    <row r="1559" spans="19:24" x14ac:dyDescent="0.25">
      <c r="S1559" s="5">
        <v>10837</v>
      </c>
      <c r="T1559" s="5">
        <v>40</v>
      </c>
      <c r="U1559" s="5">
        <v>18.399999999999999</v>
      </c>
      <c r="V1559" s="5">
        <v>25</v>
      </c>
      <c r="W1559" s="5">
        <v>0</v>
      </c>
      <c r="X1559" s="7">
        <v>459.99999999999994</v>
      </c>
    </row>
    <row r="1560" spans="19:24" x14ac:dyDescent="0.25">
      <c r="S1560" s="4">
        <v>10837</v>
      </c>
      <c r="T1560" s="4">
        <v>47</v>
      </c>
      <c r="U1560" s="4">
        <v>9.5</v>
      </c>
      <c r="V1560" s="4">
        <v>40</v>
      </c>
      <c r="W1560" s="4">
        <v>0.25</v>
      </c>
      <c r="X1560" s="6">
        <v>379.75</v>
      </c>
    </row>
    <row r="1561" spans="19:24" x14ac:dyDescent="0.25">
      <c r="S1561" s="5">
        <v>10837</v>
      </c>
      <c r="T1561" s="5">
        <v>76</v>
      </c>
      <c r="U1561" s="5">
        <v>18</v>
      </c>
      <c r="V1561" s="5">
        <v>21</v>
      </c>
      <c r="W1561" s="5">
        <v>0.25</v>
      </c>
      <c r="X1561" s="7">
        <v>377.75</v>
      </c>
    </row>
    <row r="1562" spans="19:24" x14ac:dyDescent="0.25">
      <c r="S1562" s="4">
        <v>10838</v>
      </c>
      <c r="T1562" s="4">
        <v>1</v>
      </c>
      <c r="U1562" s="4">
        <v>18</v>
      </c>
      <c r="V1562" s="4">
        <v>4</v>
      </c>
      <c r="W1562" s="4">
        <v>0.25</v>
      </c>
      <c r="X1562" s="6">
        <v>71.75</v>
      </c>
    </row>
    <row r="1563" spans="19:24" x14ac:dyDescent="0.25">
      <c r="S1563" s="5">
        <v>10838</v>
      </c>
      <c r="T1563" s="5">
        <v>18</v>
      </c>
      <c r="U1563" s="5">
        <v>62.5</v>
      </c>
      <c r="V1563" s="5">
        <v>25</v>
      </c>
      <c r="W1563" s="5">
        <v>0.25</v>
      </c>
      <c r="X1563" s="7">
        <v>1562.25</v>
      </c>
    </row>
    <row r="1564" spans="19:24" x14ac:dyDescent="0.25">
      <c r="S1564" s="4">
        <v>10838</v>
      </c>
      <c r="T1564" s="4">
        <v>36</v>
      </c>
      <c r="U1564" s="4">
        <v>19</v>
      </c>
      <c r="V1564" s="4">
        <v>50</v>
      </c>
      <c r="W1564" s="4">
        <v>0.25</v>
      </c>
      <c r="X1564" s="6">
        <v>949.75</v>
      </c>
    </row>
    <row r="1565" spans="19:24" x14ac:dyDescent="0.25">
      <c r="S1565" s="5">
        <v>10839</v>
      </c>
      <c r="T1565" s="5">
        <v>58</v>
      </c>
      <c r="U1565" s="5">
        <v>13.25</v>
      </c>
      <c r="V1565" s="5">
        <v>30</v>
      </c>
      <c r="W1565" s="5">
        <v>0.1</v>
      </c>
      <c r="X1565" s="7">
        <v>397.4</v>
      </c>
    </row>
    <row r="1566" spans="19:24" x14ac:dyDescent="0.25">
      <c r="S1566" s="4">
        <v>10839</v>
      </c>
      <c r="T1566" s="4">
        <v>72</v>
      </c>
      <c r="U1566" s="4">
        <v>34.799999999999997</v>
      </c>
      <c r="V1566" s="4">
        <v>15</v>
      </c>
      <c r="W1566" s="4">
        <v>0.1</v>
      </c>
      <c r="X1566" s="6">
        <v>521.9</v>
      </c>
    </row>
    <row r="1567" spans="19:24" x14ac:dyDescent="0.25">
      <c r="S1567" s="5">
        <v>10840</v>
      </c>
      <c r="T1567" s="5">
        <v>25</v>
      </c>
      <c r="U1567" s="5">
        <v>14</v>
      </c>
      <c r="V1567" s="5">
        <v>6</v>
      </c>
      <c r="W1567" s="5">
        <v>0.2</v>
      </c>
      <c r="X1567" s="7">
        <v>83.8</v>
      </c>
    </row>
    <row r="1568" spans="19:24" x14ac:dyDescent="0.25">
      <c r="S1568" s="4">
        <v>10840</v>
      </c>
      <c r="T1568" s="4">
        <v>39</v>
      </c>
      <c r="U1568" s="4">
        <v>18</v>
      </c>
      <c r="V1568" s="4">
        <v>10</v>
      </c>
      <c r="W1568" s="4">
        <v>0.2</v>
      </c>
      <c r="X1568" s="6">
        <v>179.8</v>
      </c>
    </row>
    <row r="1569" spans="19:24" x14ac:dyDescent="0.25">
      <c r="S1569" s="5">
        <v>10841</v>
      </c>
      <c r="T1569" s="5">
        <v>10</v>
      </c>
      <c r="U1569" s="5">
        <v>31</v>
      </c>
      <c r="V1569" s="5">
        <v>16</v>
      </c>
      <c r="W1569" s="5">
        <v>0</v>
      </c>
      <c r="X1569" s="7">
        <v>496</v>
      </c>
    </row>
    <row r="1570" spans="19:24" x14ac:dyDescent="0.25">
      <c r="S1570" s="4">
        <v>10841</v>
      </c>
      <c r="T1570" s="4">
        <v>56</v>
      </c>
      <c r="U1570" s="4">
        <v>38</v>
      </c>
      <c r="V1570" s="4">
        <v>30</v>
      </c>
      <c r="W1570" s="4">
        <v>0</v>
      </c>
      <c r="X1570" s="6">
        <v>1140</v>
      </c>
    </row>
    <row r="1571" spans="19:24" x14ac:dyDescent="0.25">
      <c r="S1571" s="5">
        <v>10841</v>
      </c>
      <c r="T1571" s="5">
        <v>59</v>
      </c>
      <c r="U1571" s="5">
        <v>55</v>
      </c>
      <c r="V1571" s="5">
        <v>50</v>
      </c>
      <c r="W1571" s="5">
        <v>0</v>
      </c>
      <c r="X1571" s="7">
        <v>2750</v>
      </c>
    </row>
    <row r="1572" spans="19:24" x14ac:dyDescent="0.25">
      <c r="S1572" s="4">
        <v>10841</v>
      </c>
      <c r="T1572" s="4">
        <v>77</v>
      </c>
      <c r="U1572" s="4">
        <v>13</v>
      </c>
      <c r="V1572" s="4">
        <v>15</v>
      </c>
      <c r="W1572" s="4">
        <v>0</v>
      </c>
      <c r="X1572" s="6">
        <v>195</v>
      </c>
    </row>
    <row r="1573" spans="19:24" x14ac:dyDescent="0.25">
      <c r="S1573" s="5">
        <v>10842</v>
      </c>
      <c r="T1573" s="5">
        <v>11</v>
      </c>
      <c r="U1573" s="5">
        <v>21</v>
      </c>
      <c r="V1573" s="5">
        <v>15</v>
      </c>
      <c r="W1573" s="5">
        <v>0</v>
      </c>
      <c r="X1573" s="7">
        <v>315</v>
      </c>
    </row>
    <row r="1574" spans="19:24" x14ac:dyDescent="0.25">
      <c r="S1574" s="4">
        <v>10842</v>
      </c>
      <c r="T1574" s="4">
        <v>43</v>
      </c>
      <c r="U1574" s="4">
        <v>46</v>
      </c>
      <c r="V1574" s="4">
        <v>5</v>
      </c>
      <c r="W1574" s="4">
        <v>0</v>
      </c>
      <c r="X1574" s="6">
        <v>230</v>
      </c>
    </row>
    <row r="1575" spans="19:24" x14ac:dyDescent="0.25">
      <c r="S1575" s="5">
        <v>10842</v>
      </c>
      <c r="T1575" s="5">
        <v>68</v>
      </c>
      <c r="U1575" s="5">
        <v>12.5</v>
      </c>
      <c r="V1575" s="5">
        <v>20</v>
      </c>
      <c r="W1575" s="5">
        <v>0</v>
      </c>
      <c r="X1575" s="7">
        <v>250</v>
      </c>
    </row>
    <row r="1576" spans="19:24" x14ac:dyDescent="0.25">
      <c r="S1576" s="4">
        <v>10842</v>
      </c>
      <c r="T1576" s="4">
        <v>70</v>
      </c>
      <c r="U1576" s="4">
        <v>15</v>
      </c>
      <c r="V1576" s="4">
        <v>12</v>
      </c>
      <c r="W1576" s="4">
        <v>0</v>
      </c>
      <c r="X1576" s="6">
        <v>180</v>
      </c>
    </row>
    <row r="1577" spans="19:24" x14ac:dyDescent="0.25">
      <c r="S1577" s="5">
        <v>10843</v>
      </c>
      <c r="T1577" s="5">
        <v>51</v>
      </c>
      <c r="U1577" s="5">
        <v>53</v>
      </c>
      <c r="V1577" s="5">
        <v>4</v>
      </c>
      <c r="W1577" s="5">
        <v>0.25</v>
      </c>
      <c r="X1577" s="7">
        <v>211.75</v>
      </c>
    </row>
    <row r="1578" spans="19:24" x14ac:dyDescent="0.25">
      <c r="S1578" s="4">
        <v>10844</v>
      </c>
      <c r="T1578" s="4">
        <v>22</v>
      </c>
      <c r="U1578" s="4">
        <v>21</v>
      </c>
      <c r="V1578" s="4">
        <v>35</v>
      </c>
      <c r="W1578" s="4">
        <v>0</v>
      </c>
      <c r="X1578" s="6">
        <v>735</v>
      </c>
    </row>
    <row r="1579" spans="19:24" x14ac:dyDescent="0.25">
      <c r="S1579" s="5">
        <v>10845</v>
      </c>
      <c r="T1579" s="5">
        <v>23</v>
      </c>
      <c r="U1579" s="5">
        <v>9</v>
      </c>
      <c r="V1579" s="5">
        <v>70</v>
      </c>
      <c r="W1579" s="5">
        <v>0.1</v>
      </c>
      <c r="X1579" s="7">
        <v>629.9</v>
      </c>
    </row>
    <row r="1580" spans="19:24" x14ac:dyDescent="0.25">
      <c r="S1580" s="4">
        <v>10845</v>
      </c>
      <c r="T1580" s="4">
        <v>35</v>
      </c>
      <c r="U1580" s="4">
        <v>18</v>
      </c>
      <c r="V1580" s="4">
        <v>25</v>
      </c>
      <c r="W1580" s="4">
        <v>0.1</v>
      </c>
      <c r="X1580" s="6">
        <v>449.9</v>
      </c>
    </row>
    <row r="1581" spans="19:24" x14ac:dyDescent="0.25">
      <c r="S1581" s="5">
        <v>10845</v>
      </c>
      <c r="T1581" s="5">
        <v>42</v>
      </c>
      <c r="U1581" s="5">
        <v>14</v>
      </c>
      <c r="V1581" s="5">
        <v>42</v>
      </c>
      <c r="W1581" s="5">
        <v>0.1</v>
      </c>
      <c r="X1581" s="7">
        <v>587.9</v>
      </c>
    </row>
    <row r="1582" spans="19:24" x14ac:dyDescent="0.25">
      <c r="S1582" s="4">
        <v>10845</v>
      </c>
      <c r="T1582" s="4">
        <v>58</v>
      </c>
      <c r="U1582" s="4">
        <v>13.25</v>
      </c>
      <c r="V1582" s="4">
        <v>60</v>
      </c>
      <c r="W1582" s="4">
        <v>0.1</v>
      </c>
      <c r="X1582" s="6">
        <v>794.9</v>
      </c>
    </row>
    <row r="1583" spans="19:24" x14ac:dyDescent="0.25">
      <c r="S1583" s="5">
        <v>10845</v>
      </c>
      <c r="T1583" s="5">
        <v>64</v>
      </c>
      <c r="U1583" s="5">
        <v>33.25</v>
      </c>
      <c r="V1583" s="5">
        <v>48</v>
      </c>
      <c r="W1583" s="5">
        <v>0</v>
      </c>
      <c r="X1583" s="7">
        <v>1596</v>
      </c>
    </row>
    <row r="1584" spans="19:24" x14ac:dyDescent="0.25">
      <c r="S1584" s="4">
        <v>10846</v>
      </c>
      <c r="T1584" s="4">
        <v>4</v>
      </c>
      <c r="U1584" s="4">
        <v>22</v>
      </c>
      <c r="V1584" s="4">
        <v>21</v>
      </c>
      <c r="W1584" s="4">
        <v>0</v>
      </c>
      <c r="X1584" s="6">
        <v>462</v>
      </c>
    </row>
    <row r="1585" spans="19:24" x14ac:dyDescent="0.25">
      <c r="S1585" s="5">
        <v>10846</v>
      </c>
      <c r="T1585" s="5">
        <v>70</v>
      </c>
      <c r="U1585" s="5">
        <v>15</v>
      </c>
      <c r="V1585" s="5">
        <v>30</v>
      </c>
      <c r="W1585" s="5">
        <v>0</v>
      </c>
      <c r="X1585" s="7">
        <v>450</v>
      </c>
    </row>
    <row r="1586" spans="19:24" x14ac:dyDescent="0.25">
      <c r="S1586" s="4">
        <v>10846</v>
      </c>
      <c r="T1586" s="4">
        <v>74</v>
      </c>
      <c r="U1586" s="4">
        <v>10</v>
      </c>
      <c r="V1586" s="4">
        <v>20</v>
      </c>
      <c r="W1586" s="4">
        <v>0</v>
      </c>
      <c r="X1586" s="6">
        <v>200</v>
      </c>
    </row>
    <row r="1587" spans="19:24" x14ac:dyDescent="0.25">
      <c r="S1587" s="5">
        <v>10847</v>
      </c>
      <c r="T1587" s="5">
        <v>1</v>
      </c>
      <c r="U1587" s="5">
        <v>18</v>
      </c>
      <c r="V1587" s="5">
        <v>80</v>
      </c>
      <c r="W1587" s="5">
        <v>0.2</v>
      </c>
      <c r="X1587" s="7">
        <v>1439.8</v>
      </c>
    </row>
    <row r="1588" spans="19:24" x14ac:dyDescent="0.25">
      <c r="S1588" s="4">
        <v>10847</v>
      </c>
      <c r="T1588" s="4">
        <v>19</v>
      </c>
      <c r="U1588" s="4">
        <v>9.1999999999999993</v>
      </c>
      <c r="V1588" s="4">
        <v>12</v>
      </c>
      <c r="W1588" s="4">
        <v>0.2</v>
      </c>
      <c r="X1588" s="6">
        <v>110.19999999999999</v>
      </c>
    </row>
    <row r="1589" spans="19:24" x14ac:dyDescent="0.25">
      <c r="S1589" s="5">
        <v>10847</v>
      </c>
      <c r="T1589" s="5">
        <v>37</v>
      </c>
      <c r="U1589" s="5">
        <v>26</v>
      </c>
      <c r="V1589" s="5">
        <v>60</v>
      </c>
      <c r="W1589" s="5">
        <v>0.2</v>
      </c>
      <c r="X1589" s="7">
        <v>1559.8</v>
      </c>
    </row>
    <row r="1590" spans="19:24" x14ac:dyDescent="0.25">
      <c r="S1590" s="4">
        <v>10847</v>
      </c>
      <c r="T1590" s="4">
        <v>45</v>
      </c>
      <c r="U1590" s="4">
        <v>9.5</v>
      </c>
      <c r="V1590" s="4">
        <v>36</v>
      </c>
      <c r="W1590" s="4">
        <v>0.2</v>
      </c>
      <c r="X1590" s="6">
        <v>341.8</v>
      </c>
    </row>
    <row r="1591" spans="19:24" x14ac:dyDescent="0.25">
      <c r="S1591" s="5">
        <v>10847</v>
      </c>
      <c r="T1591" s="5">
        <v>60</v>
      </c>
      <c r="U1591" s="5">
        <v>34</v>
      </c>
      <c r="V1591" s="5">
        <v>45</v>
      </c>
      <c r="W1591" s="5">
        <v>0.2</v>
      </c>
      <c r="X1591" s="7">
        <v>1529.8</v>
      </c>
    </row>
    <row r="1592" spans="19:24" x14ac:dyDescent="0.25">
      <c r="S1592" s="4">
        <v>10847</v>
      </c>
      <c r="T1592" s="4">
        <v>71</v>
      </c>
      <c r="U1592" s="4">
        <v>21.5</v>
      </c>
      <c r="V1592" s="4">
        <v>55</v>
      </c>
      <c r="W1592" s="4">
        <v>0.2</v>
      </c>
      <c r="X1592" s="6">
        <v>1182.3</v>
      </c>
    </row>
    <row r="1593" spans="19:24" x14ac:dyDescent="0.25">
      <c r="S1593" s="5">
        <v>10848</v>
      </c>
      <c r="T1593" s="5">
        <v>5</v>
      </c>
      <c r="U1593" s="5">
        <v>21.35</v>
      </c>
      <c r="V1593" s="5">
        <v>30</v>
      </c>
      <c r="W1593" s="5">
        <v>0</v>
      </c>
      <c r="X1593" s="7">
        <v>640.5</v>
      </c>
    </row>
    <row r="1594" spans="19:24" x14ac:dyDescent="0.25">
      <c r="S1594" s="4">
        <v>10848</v>
      </c>
      <c r="T1594" s="4">
        <v>9</v>
      </c>
      <c r="U1594" s="4">
        <v>97</v>
      </c>
      <c r="V1594" s="4">
        <v>3</v>
      </c>
      <c r="W1594" s="4">
        <v>0</v>
      </c>
      <c r="X1594" s="6">
        <v>291</v>
      </c>
    </row>
    <row r="1595" spans="19:24" x14ac:dyDescent="0.25">
      <c r="S1595" s="5">
        <v>10849</v>
      </c>
      <c r="T1595" s="5">
        <v>3</v>
      </c>
      <c r="U1595" s="5">
        <v>10</v>
      </c>
      <c r="V1595" s="5">
        <v>49</v>
      </c>
      <c r="W1595" s="5">
        <v>0</v>
      </c>
      <c r="X1595" s="7">
        <v>490</v>
      </c>
    </row>
    <row r="1596" spans="19:24" x14ac:dyDescent="0.25">
      <c r="S1596" s="4">
        <v>10849</v>
      </c>
      <c r="T1596" s="4">
        <v>26</v>
      </c>
      <c r="U1596" s="4">
        <v>31.23</v>
      </c>
      <c r="V1596" s="4">
        <v>18</v>
      </c>
      <c r="W1596" s="4">
        <v>0.15</v>
      </c>
      <c r="X1596" s="6">
        <v>561.99</v>
      </c>
    </row>
    <row r="1597" spans="19:24" x14ac:dyDescent="0.25">
      <c r="S1597" s="5">
        <v>10850</v>
      </c>
      <c r="T1597" s="5">
        <v>25</v>
      </c>
      <c r="U1597" s="5">
        <v>14</v>
      </c>
      <c r="V1597" s="5">
        <v>20</v>
      </c>
      <c r="W1597" s="5">
        <v>0.15</v>
      </c>
      <c r="X1597" s="7">
        <v>279.85000000000002</v>
      </c>
    </row>
    <row r="1598" spans="19:24" x14ac:dyDescent="0.25">
      <c r="S1598" s="4">
        <v>10850</v>
      </c>
      <c r="T1598" s="4">
        <v>33</v>
      </c>
      <c r="U1598" s="4">
        <v>2.5</v>
      </c>
      <c r="V1598" s="4">
        <v>4</v>
      </c>
      <c r="W1598" s="4">
        <v>0.15</v>
      </c>
      <c r="X1598" s="6">
        <v>9.85</v>
      </c>
    </row>
    <row r="1599" spans="19:24" x14ac:dyDescent="0.25">
      <c r="S1599" s="5">
        <v>10850</v>
      </c>
      <c r="T1599" s="5">
        <v>70</v>
      </c>
      <c r="U1599" s="5">
        <v>15</v>
      </c>
      <c r="V1599" s="5">
        <v>30</v>
      </c>
      <c r="W1599" s="5">
        <v>0.15</v>
      </c>
      <c r="X1599" s="7">
        <v>449.85</v>
      </c>
    </row>
    <row r="1600" spans="19:24" x14ac:dyDescent="0.25">
      <c r="S1600" s="4">
        <v>10851</v>
      </c>
      <c r="T1600" s="4">
        <v>2</v>
      </c>
      <c r="U1600" s="4">
        <v>19</v>
      </c>
      <c r="V1600" s="4">
        <v>5</v>
      </c>
      <c r="W1600" s="4">
        <v>0.05</v>
      </c>
      <c r="X1600" s="6">
        <v>94.95</v>
      </c>
    </row>
    <row r="1601" spans="19:24" x14ac:dyDescent="0.25">
      <c r="S1601" s="5">
        <v>10851</v>
      </c>
      <c r="T1601" s="5">
        <v>25</v>
      </c>
      <c r="U1601" s="5">
        <v>14</v>
      </c>
      <c r="V1601" s="5">
        <v>10</v>
      </c>
      <c r="W1601" s="5">
        <v>0.05</v>
      </c>
      <c r="X1601" s="7">
        <v>139.94999999999999</v>
      </c>
    </row>
    <row r="1602" spans="19:24" x14ac:dyDescent="0.25">
      <c r="S1602" s="4">
        <v>10851</v>
      </c>
      <c r="T1602" s="4">
        <v>57</v>
      </c>
      <c r="U1602" s="4">
        <v>19.5</v>
      </c>
      <c r="V1602" s="4">
        <v>10</v>
      </c>
      <c r="W1602" s="4">
        <v>0.05</v>
      </c>
      <c r="X1602" s="6">
        <v>194.95</v>
      </c>
    </row>
    <row r="1603" spans="19:24" x14ac:dyDescent="0.25">
      <c r="S1603" s="5">
        <v>10851</v>
      </c>
      <c r="T1603" s="5">
        <v>59</v>
      </c>
      <c r="U1603" s="5">
        <v>55</v>
      </c>
      <c r="V1603" s="5">
        <v>42</v>
      </c>
      <c r="W1603" s="5">
        <v>0.05</v>
      </c>
      <c r="X1603" s="7">
        <v>2309.9499999999998</v>
      </c>
    </row>
    <row r="1604" spans="19:24" x14ac:dyDescent="0.25">
      <c r="S1604" s="4">
        <v>10852</v>
      </c>
      <c r="T1604" s="4">
        <v>2</v>
      </c>
      <c r="U1604" s="4">
        <v>19</v>
      </c>
      <c r="V1604" s="4">
        <v>15</v>
      </c>
      <c r="W1604" s="4">
        <v>0</v>
      </c>
      <c r="X1604" s="6">
        <v>285</v>
      </c>
    </row>
    <row r="1605" spans="19:24" x14ac:dyDescent="0.25">
      <c r="S1605" s="5">
        <v>10852</v>
      </c>
      <c r="T1605" s="5">
        <v>17</v>
      </c>
      <c r="U1605" s="5">
        <v>39</v>
      </c>
      <c r="V1605" s="5">
        <v>6</v>
      </c>
      <c r="W1605" s="5">
        <v>0</v>
      </c>
      <c r="X1605" s="7">
        <v>234</v>
      </c>
    </row>
    <row r="1606" spans="19:24" x14ac:dyDescent="0.25">
      <c r="S1606" s="4">
        <v>10852</v>
      </c>
      <c r="T1606" s="4">
        <v>62</v>
      </c>
      <c r="U1606" s="4">
        <v>49.3</v>
      </c>
      <c r="V1606" s="4">
        <v>50</v>
      </c>
      <c r="W1606" s="4">
        <v>0</v>
      </c>
      <c r="X1606" s="6">
        <v>2465</v>
      </c>
    </row>
    <row r="1607" spans="19:24" x14ac:dyDescent="0.25">
      <c r="S1607" s="5">
        <v>10853</v>
      </c>
      <c r="T1607" s="5">
        <v>18</v>
      </c>
      <c r="U1607" s="5">
        <v>62.5</v>
      </c>
      <c r="V1607" s="5">
        <v>10</v>
      </c>
      <c r="W1607" s="5">
        <v>0</v>
      </c>
      <c r="X1607" s="7">
        <v>625</v>
      </c>
    </row>
    <row r="1608" spans="19:24" x14ac:dyDescent="0.25">
      <c r="S1608" s="4">
        <v>10854</v>
      </c>
      <c r="T1608" s="4">
        <v>10</v>
      </c>
      <c r="U1608" s="4">
        <v>31</v>
      </c>
      <c r="V1608" s="4">
        <v>100</v>
      </c>
      <c r="W1608" s="4">
        <v>0.15</v>
      </c>
      <c r="X1608" s="6">
        <v>3099.85</v>
      </c>
    </row>
    <row r="1609" spans="19:24" x14ac:dyDescent="0.25">
      <c r="S1609" s="5">
        <v>10854</v>
      </c>
      <c r="T1609" s="5">
        <v>13</v>
      </c>
      <c r="U1609" s="5">
        <v>6</v>
      </c>
      <c r="V1609" s="5">
        <v>65</v>
      </c>
      <c r="W1609" s="5">
        <v>0.15</v>
      </c>
      <c r="X1609" s="7">
        <v>389.85</v>
      </c>
    </row>
    <row r="1610" spans="19:24" x14ac:dyDescent="0.25">
      <c r="S1610" s="4">
        <v>10855</v>
      </c>
      <c r="T1610" s="4">
        <v>16</v>
      </c>
      <c r="U1610" s="4">
        <v>17.45</v>
      </c>
      <c r="V1610" s="4">
        <v>50</v>
      </c>
      <c r="W1610" s="4">
        <v>0</v>
      </c>
      <c r="X1610" s="6">
        <v>872.5</v>
      </c>
    </row>
    <row r="1611" spans="19:24" x14ac:dyDescent="0.25">
      <c r="S1611" s="5">
        <v>10855</v>
      </c>
      <c r="T1611" s="5">
        <v>31</v>
      </c>
      <c r="U1611" s="5">
        <v>12.5</v>
      </c>
      <c r="V1611" s="5">
        <v>14</v>
      </c>
      <c r="W1611" s="5">
        <v>0</v>
      </c>
      <c r="X1611" s="7">
        <v>175</v>
      </c>
    </row>
    <row r="1612" spans="19:24" x14ac:dyDescent="0.25">
      <c r="S1612" s="4">
        <v>10855</v>
      </c>
      <c r="T1612" s="4">
        <v>56</v>
      </c>
      <c r="U1612" s="4">
        <v>38</v>
      </c>
      <c r="V1612" s="4">
        <v>24</v>
      </c>
      <c r="W1612" s="4">
        <v>0</v>
      </c>
      <c r="X1612" s="6">
        <v>912</v>
      </c>
    </row>
    <row r="1613" spans="19:24" x14ac:dyDescent="0.25">
      <c r="S1613" s="5">
        <v>10855</v>
      </c>
      <c r="T1613" s="5">
        <v>65</v>
      </c>
      <c r="U1613" s="5">
        <v>21.05</v>
      </c>
      <c r="V1613" s="5">
        <v>15</v>
      </c>
      <c r="W1613" s="5">
        <v>0.15</v>
      </c>
      <c r="X1613" s="7">
        <v>315.60000000000002</v>
      </c>
    </row>
    <row r="1614" spans="19:24" x14ac:dyDescent="0.25">
      <c r="S1614" s="4">
        <v>10856</v>
      </c>
      <c r="T1614" s="4">
        <v>2</v>
      </c>
      <c r="U1614" s="4">
        <v>19</v>
      </c>
      <c r="V1614" s="4">
        <v>20</v>
      </c>
      <c r="W1614" s="4">
        <v>0</v>
      </c>
      <c r="X1614" s="6">
        <v>380</v>
      </c>
    </row>
    <row r="1615" spans="19:24" x14ac:dyDescent="0.25">
      <c r="S1615" s="5">
        <v>10856</v>
      </c>
      <c r="T1615" s="5">
        <v>42</v>
      </c>
      <c r="U1615" s="5">
        <v>14</v>
      </c>
      <c r="V1615" s="5">
        <v>20</v>
      </c>
      <c r="W1615" s="5">
        <v>0</v>
      </c>
      <c r="X1615" s="7">
        <v>280</v>
      </c>
    </row>
    <row r="1616" spans="19:24" x14ac:dyDescent="0.25">
      <c r="S1616" s="4">
        <v>10857</v>
      </c>
      <c r="T1616" s="4">
        <v>3</v>
      </c>
      <c r="U1616" s="4">
        <v>10</v>
      </c>
      <c r="V1616" s="4">
        <v>30</v>
      </c>
      <c r="W1616" s="4">
        <v>0</v>
      </c>
      <c r="X1616" s="6">
        <v>300</v>
      </c>
    </row>
    <row r="1617" spans="19:24" x14ac:dyDescent="0.25">
      <c r="S1617" s="5">
        <v>10857</v>
      </c>
      <c r="T1617" s="5">
        <v>26</v>
      </c>
      <c r="U1617" s="5">
        <v>31.23</v>
      </c>
      <c r="V1617" s="5">
        <v>35</v>
      </c>
      <c r="W1617" s="5">
        <v>0.25</v>
      </c>
      <c r="X1617" s="7">
        <v>1092.8</v>
      </c>
    </row>
    <row r="1618" spans="19:24" x14ac:dyDescent="0.25">
      <c r="S1618" s="4">
        <v>10857</v>
      </c>
      <c r="T1618" s="4">
        <v>29</v>
      </c>
      <c r="U1618" s="4">
        <v>123.79</v>
      </c>
      <c r="V1618" s="4">
        <v>10</v>
      </c>
      <c r="W1618" s="4">
        <v>0.25</v>
      </c>
      <c r="X1618" s="6">
        <v>1237.6500000000001</v>
      </c>
    </row>
    <row r="1619" spans="19:24" x14ac:dyDescent="0.25">
      <c r="S1619" s="5">
        <v>10858</v>
      </c>
      <c r="T1619" s="5">
        <v>7</v>
      </c>
      <c r="U1619" s="5">
        <v>30</v>
      </c>
      <c r="V1619" s="5">
        <v>5</v>
      </c>
      <c r="W1619" s="5">
        <v>0</v>
      </c>
      <c r="X1619" s="7">
        <v>150</v>
      </c>
    </row>
    <row r="1620" spans="19:24" x14ac:dyDescent="0.25">
      <c r="S1620" s="4">
        <v>10858</v>
      </c>
      <c r="T1620" s="4">
        <v>27</v>
      </c>
      <c r="U1620" s="4">
        <v>43.9</v>
      </c>
      <c r="V1620" s="4">
        <v>10</v>
      </c>
      <c r="W1620" s="4">
        <v>0</v>
      </c>
      <c r="X1620" s="6">
        <v>439</v>
      </c>
    </row>
    <row r="1621" spans="19:24" x14ac:dyDescent="0.25">
      <c r="S1621" s="5">
        <v>10858</v>
      </c>
      <c r="T1621" s="5">
        <v>70</v>
      </c>
      <c r="U1621" s="5">
        <v>15</v>
      </c>
      <c r="V1621" s="5">
        <v>4</v>
      </c>
      <c r="W1621" s="5">
        <v>0</v>
      </c>
      <c r="X1621" s="7">
        <v>60</v>
      </c>
    </row>
    <row r="1622" spans="19:24" x14ac:dyDescent="0.25">
      <c r="S1622" s="4">
        <v>10859</v>
      </c>
      <c r="T1622" s="4">
        <v>24</v>
      </c>
      <c r="U1622" s="4">
        <v>4.5</v>
      </c>
      <c r="V1622" s="4">
        <v>40</v>
      </c>
      <c r="W1622" s="4">
        <v>0.25</v>
      </c>
      <c r="X1622" s="6">
        <v>179.75</v>
      </c>
    </row>
    <row r="1623" spans="19:24" x14ac:dyDescent="0.25">
      <c r="S1623" s="5">
        <v>10859</v>
      </c>
      <c r="T1623" s="5">
        <v>54</v>
      </c>
      <c r="U1623" s="5">
        <v>7.45</v>
      </c>
      <c r="V1623" s="5">
        <v>35</v>
      </c>
      <c r="W1623" s="5">
        <v>0.25</v>
      </c>
      <c r="X1623" s="7">
        <v>260.5</v>
      </c>
    </row>
    <row r="1624" spans="19:24" x14ac:dyDescent="0.25">
      <c r="S1624" s="4">
        <v>10859</v>
      </c>
      <c r="T1624" s="4">
        <v>64</v>
      </c>
      <c r="U1624" s="4">
        <v>33.25</v>
      </c>
      <c r="V1624" s="4">
        <v>30</v>
      </c>
      <c r="W1624" s="4">
        <v>0.25</v>
      </c>
      <c r="X1624" s="6">
        <v>997.25</v>
      </c>
    </row>
    <row r="1625" spans="19:24" x14ac:dyDescent="0.25">
      <c r="S1625" s="5">
        <v>10860</v>
      </c>
      <c r="T1625" s="5">
        <v>51</v>
      </c>
      <c r="U1625" s="5">
        <v>53</v>
      </c>
      <c r="V1625" s="5">
        <v>3</v>
      </c>
      <c r="W1625" s="5">
        <v>0</v>
      </c>
      <c r="X1625" s="7">
        <v>159</v>
      </c>
    </row>
    <row r="1626" spans="19:24" x14ac:dyDescent="0.25">
      <c r="S1626" s="4">
        <v>10860</v>
      </c>
      <c r="T1626" s="4">
        <v>76</v>
      </c>
      <c r="U1626" s="4">
        <v>18</v>
      </c>
      <c r="V1626" s="4">
        <v>20</v>
      </c>
      <c r="W1626" s="4">
        <v>0</v>
      </c>
      <c r="X1626" s="6">
        <v>360</v>
      </c>
    </row>
    <row r="1627" spans="19:24" x14ac:dyDescent="0.25">
      <c r="S1627" s="5">
        <v>10861</v>
      </c>
      <c r="T1627" s="5">
        <v>17</v>
      </c>
      <c r="U1627" s="5">
        <v>39</v>
      </c>
      <c r="V1627" s="5">
        <v>42</v>
      </c>
      <c r="W1627" s="5">
        <v>0</v>
      </c>
      <c r="X1627" s="7">
        <v>1638</v>
      </c>
    </row>
    <row r="1628" spans="19:24" x14ac:dyDescent="0.25">
      <c r="S1628" s="4">
        <v>10861</v>
      </c>
      <c r="T1628" s="4">
        <v>18</v>
      </c>
      <c r="U1628" s="4">
        <v>62.5</v>
      </c>
      <c r="V1628" s="4">
        <v>20</v>
      </c>
      <c r="W1628" s="4">
        <v>0</v>
      </c>
      <c r="X1628" s="6">
        <v>1250</v>
      </c>
    </row>
    <row r="1629" spans="19:24" x14ac:dyDescent="0.25">
      <c r="S1629" s="5">
        <v>10861</v>
      </c>
      <c r="T1629" s="5">
        <v>21</v>
      </c>
      <c r="U1629" s="5">
        <v>10</v>
      </c>
      <c r="V1629" s="5">
        <v>40</v>
      </c>
      <c r="W1629" s="5">
        <v>0</v>
      </c>
      <c r="X1629" s="7">
        <v>400</v>
      </c>
    </row>
    <row r="1630" spans="19:24" x14ac:dyDescent="0.25">
      <c r="S1630" s="4">
        <v>10861</v>
      </c>
      <c r="T1630" s="4">
        <v>33</v>
      </c>
      <c r="U1630" s="4">
        <v>2.5</v>
      </c>
      <c r="V1630" s="4">
        <v>35</v>
      </c>
      <c r="W1630" s="4">
        <v>0</v>
      </c>
      <c r="X1630" s="6">
        <v>87.5</v>
      </c>
    </row>
    <row r="1631" spans="19:24" x14ac:dyDescent="0.25">
      <c r="S1631" s="5">
        <v>10861</v>
      </c>
      <c r="T1631" s="5">
        <v>62</v>
      </c>
      <c r="U1631" s="5">
        <v>49.3</v>
      </c>
      <c r="V1631" s="5">
        <v>3</v>
      </c>
      <c r="W1631" s="5">
        <v>0</v>
      </c>
      <c r="X1631" s="7">
        <v>147.89999999999998</v>
      </c>
    </row>
    <row r="1632" spans="19:24" x14ac:dyDescent="0.25">
      <c r="S1632" s="4">
        <v>10862</v>
      </c>
      <c r="T1632" s="4">
        <v>11</v>
      </c>
      <c r="U1632" s="4">
        <v>21</v>
      </c>
      <c r="V1632" s="4">
        <v>25</v>
      </c>
      <c r="W1632" s="4">
        <v>0</v>
      </c>
      <c r="X1632" s="6">
        <v>525</v>
      </c>
    </row>
    <row r="1633" spans="19:24" x14ac:dyDescent="0.25">
      <c r="S1633" s="5">
        <v>10862</v>
      </c>
      <c r="T1633" s="5">
        <v>52</v>
      </c>
      <c r="U1633" s="5">
        <v>7</v>
      </c>
      <c r="V1633" s="5">
        <v>8</v>
      </c>
      <c r="W1633" s="5">
        <v>0</v>
      </c>
      <c r="X1633" s="7">
        <v>56</v>
      </c>
    </row>
    <row r="1634" spans="19:24" x14ac:dyDescent="0.25">
      <c r="S1634" s="4">
        <v>10863</v>
      </c>
      <c r="T1634" s="4">
        <v>1</v>
      </c>
      <c r="U1634" s="4">
        <v>18</v>
      </c>
      <c r="V1634" s="4">
        <v>20</v>
      </c>
      <c r="W1634" s="4">
        <v>0.15</v>
      </c>
      <c r="X1634" s="6">
        <v>359.85</v>
      </c>
    </row>
    <row r="1635" spans="19:24" x14ac:dyDescent="0.25">
      <c r="S1635" s="5">
        <v>10863</v>
      </c>
      <c r="T1635" s="5">
        <v>58</v>
      </c>
      <c r="U1635" s="5">
        <v>13.25</v>
      </c>
      <c r="V1635" s="5">
        <v>12</v>
      </c>
      <c r="W1635" s="5">
        <v>0.15</v>
      </c>
      <c r="X1635" s="7">
        <v>158.85</v>
      </c>
    </row>
    <row r="1636" spans="19:24" x14ac:dyDescent="0.25">
      <c r="S1636" s="4">
        <v>10864</v>
      </c>
      <c r="T1636" s="4">
        <v>35</v>
      </c>
      <c r="U1636" s="4">
        <v>18</v>
      </c>
      <c r="V1636" s="4">
        <v>4</v>
      </c>
      <c r="W1636" s="4">
        <v>0</v>
      </c>
      <c r="X1636" s="6">
        <v>72</v>
      </c>
    </row>
    <row r="1637" spans="19:24" x14ac:dyDescent="0.25">
      <c r="S1637" s="5">
        <v>10864</v>
      </c>
      <c r="T1637" s="5">
        <v>67</v>
      </c>
      <c r="U1637" s="5">
        <v>14</v>
      </c>
      <c r="V1637" s="5">
        <v>15</v>
      </c>
      <c r="W1637" s="5">
        <v>0</v>
      </c>
      <c r="X1637" s="7">
        <v>210</v>
      </c>
    </row>
    <row r="1638" spans="19:24" x14ac:dyDescent="0.25">
      <c r="S1638" s="4">
        <v>10865</v>
      </c>
      <c r="T1638" s="4">
        <v>38</v>
      </c>
      <c r="U1638" s="4">
        <v>263.5</v>
      </c>
      <c r="V1638" s="4">
        <v>60</v>
      </c>
      <c r="W1638" s="4">
        <v>0.05</v>
      </c>
      <c r="X1638" s="6">
        <v>15809.95</v>
      </c>
    </row>
    <row r="1639" spans="19:24" x14ac:dyDescent="0.25">
      <c r="S1639" s="5">
        <v>10865</v>
      </c>
      <c r="T1639" s="5">
        <v>39</v>
      </c>
      <c r="U1639" s="5">
        <v>18</v>
      </c>
      <c r="V1639" s="5">
        <v>80</v>
      </c>
      <c r="W1639" s="5">
        <v>0.05</v>
      </c>
      <c r="X1639" s="7">
        <v>1439.95</v>
      </c>
    </row>
    <row r="1640" spans="19:24" x14ac:dyDescent="0.25">
      <c r="S1640" s="4">
        <v>10866</v>
      </c>
      <c r="T1640" s="4">
        <v>2</v>
      </c>
      <c r="U1640" s="4">
        <v>19</v>
      </c>
      <c r="V1640" s="4">
        <v>21</v>
      </c>
      <c r="W1640" s="4">
        <v>0.25</v>
      </c>
      <c r="X1640" s="6">
        <v>398.75</v>
      </c>
    </row>
    <row r="1641" spans="19:24" x14ac:dyDescent="0.25">
      <c r="S1641" s="5">
        <v>10866</v>
      </c>
      <c r="T1641" s="5">
        <v>24</v>
      </c>
      <c r="U1641" s="5">
        <v>4.5</v>
      </c>
      <c r="V1641" s="5">
        <v>6</v>
      </c>
      <c r="W1641" s="5">
        <v>0.25</v>
      </c>
      <c r="X1641" s="7">
        <v>26.75</v>
      </c>
    </row>
    <row r="1642" spans="19:24" x14ac:dyDescent="0.25">
      <c r="S1642" s="4">
        <v>10866</v>
      </c>
      <c r="T1642" s="4">
        <v>30</v>
      </c>
      <c r="U1642" s="4">
        <v>25.89</v>
      </c>
      <c r="V1642" s="4">
        <v>40</v>
      </c>
      <c r="W1642" s="4">
        <v>0.25</v>
      </c>
      <c r="X1642" s="6">
        <v>1035.3499999999999</v>
      </c>
    </row>
    <row r="1643" spans="19:24" x14ac:dyDescent="0.25">
      <c r="S1643" s="5">
        <v>10867</v>
      </c>
      <c r="T1643" s="5">
        <v>53</v>
      </c>
      <c r="U1643" s="5">
        <v>32.799999999999997</v>
      </c>
      <c r="V1643" s="5">
        <v>3</v>
      </c>
      <c r="W1643" s="5">
        <v>0</v>
      </c>
      <c r="X1643" s="7">
        <v>98.399999999999991</v>
      </c>
    </row>
    <row r="1644" spans="19:24" x14ac:dyDescent="0.25">
      <c r="S1644" s="4">
        <v>10868</v>
      </c>
      <c r="T1644" s="4">
        <v>26</v>
      </c>
      <c r="U1644" s="4">
        <v>31.23</v>
      </c>
      <c r="V1644" s="4">
        <v>20</v>
      </c>
      <c r="W1644" s="4">
        <v>0</v>
      </c>
      <c r="X1644" s="6">
        <v>624.6</v>
      </c>
    </row>
    <row r="1645" spans="19:24" x14ac:dyDescent="0.25">
      <c r="S1645" s="5">
        <v>10868</v>
      </c>
      <c r="T1645" s="5">
        <v>35</v>
      </c>
      <c r="U1645" s="5">
        <v>18</v>
      </c>
      <c r="V1645" s="5">
        <v>30</v>
      </c>
      <c r="W1645" s="5">
        <v>0</v>
      </c>
      <c r="X1645" s="7">
        <v>540</v>
      </c>
    </row>
    <row r="1646" spans="19:24" x14ac:dyDescent="0.25">
      <c r="S1646" s="4">
        <v>10868</v>
      </c>
      <c r="T1646" s="4">
        <v>49</v>
      </c>
      <c r="U1646" s="4">
        <v>20</v>
      </c>
      <c r="V1646" s="4">
        <v>42</v>
      </c>
      <c r="W1646" s="4">
        <v>0.1</v>
      </c>
      <c r="X1646" s="6">
        <v>839.9</v>
      </c>
    </row>
    <row r="1647" spans="19:24" x14ac:dyDescent="0.25">
      <c r="S1647" s="5">
        <v>10869</v>
      </c>
      <c r="T1647" s="5">
        <v>1</v>
      </c>
      <c r="U1647" s="5">
        <v>18</v>
      </c>
      <c r="V1647" s="5">
        <v>40</v>
      </c>
      <c r="W1647" s="5">
        <v>0</v>
      </c>
      <c r="X1647" s="7">
        <v>720</v>
      </c>
    </row>
    <row r="1648" spans="19:24" x14ac:dyDescent="0.25">
      <c r="S1648" s="4">
        <v>10869</v>
      </c>
      <c r="T1648" s="4">
        <v>11</v>
      </c>
      <c r="U1648" s="4">
        <v>21</v>
      </c>
      <c r="V1648" s="4">
        <v>10</v>
      </c>
      <c r="W1648" s="4">
        <v>0</v>
      </c>
      <c r="X1648" s="6">
        <v>210</v>
      </c>
    </row>
    <row r="1649" spans="19:24" x14ac:dyDescent="0.25">
      <c r="S1649" s="5">
        <v>10869</v>
      </c>
      <c r="T1649" s="5">
        <v>23</v>
      </c>
      <c r="U1649" s="5">
        <v>9</v>
      </c>
      <c r="V1649" s="5">
        <v>50</v>
      </c>
      <c r="W1649" s="5">
        <v>0</v>
      </c>
      <c r="X1649" s="7">
        <v>450</v>
      </c>
    </row>
    <row r="1650" spans="19:24" x14ac:dyDescent="0.25">
      <c r="S1650" s="4">
        <v>10869</v>
      </c>
      <c r="T1650" s="4">
        <v>68</v>
      </c>
      <c r="U1650" s="4">
        <v>12.5</v>
      </c>
      <c r="V1650" s="4">
        <v>20</v>
      </c>
      <c r="W1650" s="4">
        <v>0</v>
      </c>
      <c r="X1650" s="6">
        <v>250</v>
      </c>
    </row>
    <row r="1651" spans="19:24" x14ac:dyDescent="0.25">
      <c r="S1651" s="5">
        <v>10870</v>
      </c>
      <c r="T1651" s="5">
        <v>35</v>
      </c>
      <c r="U1651" s="5">
        <v>18</v>
      </c>
      <c r="V1651" s="5">
        <v>3</v>
      </c>
      <c r="W1651" s="5">
        <v>0</v>
      </c>
      <c r="X1651" s="7">
        <v>54</v>
      </c>
    </row>
    <row r="1652" spans="19:24" x14ac:dyDescent="0.25">
      <c r="S1652" s="4">
        <v>10870</v>
      </c>
      <c r="T1652" s="4">
        <v>51</v>
      </c>
      <c r="U1652" s="4">
        <v>53</v>
      </c>
      <c r="V1652" s="4">
        <v>2</v>
      </c>
      <c r="W1652" s="4">
        <v>0</v>
      </c>
      <c r="X1652" s="6">
        <v>106</v>
      </c>
    </row>
    <row r="1653" spans="19:24" x14ac:dyDescent="0.25">
      <c r="S1653" s="5">
        <v>10871</v>
      </c>
      <c r="T1653" s="5">
        <v>6</v>
      </c>
      <c r="U1653" s="5">
        <v>25</v>
      </c>
      <c r="V1653" s="5">
        <v>50</v>
      </c>
      <c r="W1653" s="5">
        <v>0.05</v>
      </c>
      <c r="X1653" s="7">
        <v>1249.95</v>
      </c>
    </row>
    <row r="1654" spans="19:24" x14ac:dyDescent="0.25">
      <c r="S1654" s="4">
        <v>10871</v>
      </c>
      <c r="T1654" s="4">
        <v>16</v>
      </c>
      <c r="U1654" s="4">
        <v>17.45</v>
      </c>
      <c r="V1654" s="4">
        <v>12</v>
      </c>
      <c r="W1654" s="4">
        <v>0.05</v>
      </c>
      <c r="X1654" s="6">
        <v>209.34999999999997</v>
      </c>
    </row>
    <row r="1655" spans="19:24" x14ac:dyDescent="0.25">
      <c r="S1655" s="5">
        <v>10871</v>
      </c>
      <c r="T1655" s="5">
        <v>17</v>
      </c>
      <c r="U1655" s="5">
        <v>39</v>
      </c>
      <c r="V1655" s="5">
        <v>16</v>
      </c>
      <c r="W1655" s="5">
        <v>0.05</v>
      </c>
      <c r="X1655" s="7">
        <v>623.95000000000005</v>
      </c>
    </row>
    <row r="1656" spans="19:24" x14ac:dyDescent="0.25">
      <c r="S1656" s="4">
        <v>10872</v>
      </c>
      <c r="T1656" s="4">
        <v>55</v>
      </c>
      <c r="U1656" s="4">
        <v>24</v>
      </c>
      <c r="V1656" s="4">
        <v>10</v>
      </c>
      <c r="W1656" s="4">
        <v>0.05</v>
      </c>
      <c r="X1656" s="6">
        <v>239.95</v>
      </c>
    </row>
    <row r="1657" spans="19:24" x14ac:dyDescent="0.25">
      <c r="S1657" s="5">
        <v>10872</v>
      </c>
      <c r="T1657" s="5">
        <v>62</v>
      </c>
      <c r="U1657" s="5">
        <v>49.3</v>
      </c>
      <c r="V1657" s="5">
        <v>20</v>
      </c>
      <c r="W1657" s="5">
        <v>0.05</v>
      </c>
      <c r="X1657" s="7">
        <v>985.95</v>
      </c>
    </row>
    <row r="1658" spans="19:24" x14ac:dyDescent="0.25">
      <c r="S1658" s="4">
        <v>10872</v>
      </c>
      <c r="T1658" s="4">
        <v>64</v>
      </c>
      <c r="U1658" s="4">
        <v>33.25</v>
      </c>
      <c r="V1658" s="4">
        <v>15</v>
      </c>
      <c r="W1658" s="4">
        <v>0.05</v>
      </c>
      <c r="X1658" s="6">
        <v>498.7</v>
      </c>
    </row>
    <row r="1659" spans="19:24" x14ac:dyDescent="0.25">
      <c r="S1659" s="5">
        <v>10872</v>
      </c>
      <c r="T1659" s="5">
        <v>65</v>
      </c>
      <c r="U1659" s="5">
        <v>21.05</v>
      </c>
      <c r="V1659" s="5">
        <v>21</v>
      </c>
      <c r="W1659" s="5">
        <v>0.05</v>
      </c>
      <c r="X1659" s="7">
        <v>442</v>
      </c>
    </row>
    <row r="1660" spans="19:24" x14ac:dyDescent="0.25">
      <c r="S1660" s="4">
        <v>10873</v>
      </c>
      <c r="T1660" s="4">
        <v>21</v>
      </c>
      <c r="U1660" s="4">
        <v>10</v>
      </c>
      <c r="V1660" s="4">
        <v>20</v>
      </c>
      <c r="W1660" s="4">
        <v>0</v>
      </c>
      <c r="X1660" s="6">
        <v>200</v>
      </c>
    </row>
    <row r="1661" spans="19:24" x14ac:dyDescent="0.25">
      <c r="S1661" s="5">
        <v>10873</v>
      </c>
      <c r="T1661" s="5">
        <v>28</v>
      </c>
      <c r="U1661" s="5">
        <v>45.6</v>
      </c>
      <c r="V1661" s="5">
        <v>3</v>
      </c>
      <c r="W1661" s="5">
        <v>0</v>
      </c>
      <c r="X1661" s="7">
        <v>136.80000000000001</v>
      </c>
    </row>
    <row r="1662" spans="19:24" x14ac:dyDescent="0.25">
      <c r="S1662" s="4">
        <v>10874</v>
      </c>
      <c r="T1662" s="4">
        <v>10</v>
      </c>
      <c r="U1662" s="4">
        <v>31</v>
      </c>
      <c r="V1662" s="4">
        <v>10</v>
      </c>
      <c r="W1662" s="4">
        <v>0</v>
      </c>
      <c r="X1662" s="6">
        <v>310</v>
      </c>
    </row>
    <row r="1663" spans="19:24" x14ac:dyDescent="0.25">
      <c r="S1663" s="5">
        <v>10875</v>
      </c>
      <c r="T1663" s="5">
        <v>19</v>
      </c>
      <c r="U1663" s="5">
        <v>9.1999999999999993</v>
      </c>
      <c r="V1663" s="5">
        <v>25</v>
      </c>
      <c r="W1663" s="5">
        <v>0</v>
      </c>
      <c r="X1663" s="7">
        <v>229.99999999999997</v>
      </c>
    </row>
    <row r="1664" spans="19:24" x14ac:dyDescent="0.25">
      <c r="S1664" s="4">
        <v>10875</v>
      </c>
      <c r="T1664" s="4">
        <v>47</v>
      </c>
      <c r="U1664" s="4">
        <v>9.5</v>
      </c>
      <c r="V1664" s="4">
        <v>21</v>
      </c>
      <c r="W1664" s="4">
        <v>0.1</v>
      </c>
      <c r="X1664" s="6">
        <v>199.4</v>
      </c>
    </row>
    <row r="1665" spans="19:24" x14ac:dyDescent="0.25">
      <c r="S1665" s="5">
        <v>10875</v>
      </c>
      <c r="T1665" s="5">
        <v>49</v>
      </c>
      <c r="U1665" s="5">
        <v>20</v>
      </c>
      <c r="V1665" s="5">
        <v>15</v>
      </c>
      <c r="W1665" s="5">
        <v>0</v>
      </c>
      <c r="X1665" s="7">
        <v>300</v>
      </c>
    </row>
    <row r="1666" spans="19:24" x14ac:dyDescent="0.25">
      <c r="S1666" s="4">
        <v>10876</v>
      </c>
      <c r="T1666" s="4">
        <v>46</v>
      </c>
      <c r="U1666" s="4">
        <v>12</v>
      </c>
      <c r="V1666" s="4">
        <v>21</v>
      </c>
      <c r="W1666" s="4">
        <v>0</v>
      </c>
      <c r="X1666" s="6">
        <v>252</v>
      </c>
    </row>
    <row r="1667" spans="19:24" x14ac:dyDescent="0.25">
      <c r="S1667" s="5">
        <v>10876</v>
      </c>
      <c r="T1667" s="5">
        <v>64</v>
      </c>
      <c r="U1667" s="5">
        <v>33.25</v>
      </c>
      <c r="V1667" s="5">
        <v>20</v>
      </c>
      <c r="W1667" s="5">
        <v>0</v>
      </c>
      <c r="X1667" s="7">
        <v>665</v>
      </c>
    </row>
    <row r="1668" spans="19:24" x14ac:dyDescent="0.25">
      <c r="S1668" s="4">
        <v>10877</v>
      </c>
      <c r="T1668" s="4">
        <v>16</v>
      </c>
      <c r="U1668" s="4">
        <v>17.45</v>
      </c>
      <c r="V1668" s="4">
        <v>30</v>
      </c>
      <c r="W1668" s="4">
        <v>0.25</v>
      </c>
      <c r="X1668" s="6">
        <v>523.25</v>
      </c>
    </row>
    <row r="1669" spans="19:24" x14ac:dyDescent="0.25">
      <c r="S1669" s="5">
        <v>10877</v>
      </c>
      <c r="T1669" s="5">
        <v>18</v>
      </c>
      <c r="U1669" s="5">
        <v>62.5</v>
      </c>
      <c r="V1669" s="5">
        <v>25</v>
      </c>
      <c r="W1669" s="5">
        <v>0</v>
      </c>
      <c r="X1669" s="7">
        <v>1562.5</v>
      </c>
    </row>
    <row r="1670" spans="19:24" x14ac:dyDescent="0.25">
      <c r="S1670" s="4">
        <v>10878</v>
      </c>
      <c r="T1670" s="4">
        <v>20</v>
      </c>
      <c r="U1670" s="4">
        <v>81</v>
      </c>
      <c r="V1670" s="4">
        <v>20</v>
      </c>
      <c r="W1670" s="4">
        <v>0.05</v>
      </c>
      <c r="X1670" s="6">
        <v>1619.95</v>
      </c>
    </row>
    <row r="1671" spans="19:24" x14ac:dyDescent="0.25">
      <c r="S1671" s="5">
        <v>10879</v>
      </c>
      <c r="T1671" s="5">
        <v>40</v>
      </c>
      <c r="U1671" s="5">
        <v>18.399999999999999</v>
      </c>
      <c r="V1671" s="5">
        <v>12</v>
      </c>
      <c r="W1671" s="5">
        <v>0</v>
      </c>
      <c r="X1671" s="7">
        <v>220.79999999999998</v>
      </c>
    </row>
    <row r="1672" spans="19:24" x14ac:dyDescent="0.25">
      <c r="S1672" s="4">
        <v>10879</v>
      </c>
      <c r="T1672" s="4">
        <v>65</v>
      </c>
      <c r="U1672" s="4">
        <v>21.05</v>
      </c>
      <c r="V1672" s="4">
        <v>10</v>
      </c>
      <c r="W1672" s="4">
        <v>0</v>
      </c>
      <c r="X1672" s="6">
        <v>210.5</v>
      </c>
    </row>
    <row r="1673" spans="19:24" x14ac:dyDescent="0.25">
      <c r="S1673" s="5">
        <v>10879</v>
      </c>
      <c r="T1673" s="5">
        <v>76</v>
      </c>
      <c r="U1673" s="5">
        <v>18</v>
      </c>
      <c r="V1673" s="5">
        <v>10</v>
      </c>
      <c r="W1673" s="5">
        <v>0</v>
      </c>
      <c r="X1673" s="7">
        <v>180</v>
      </c>
    </row>
    <row r="1674" spans="19:24" x14ac:dyDescent="0.25">
      <c r="S1674" s="4">
        <v>10880</v>
      </c>
      <c r="T1674" s="4">
        <v>23</v>
      </c>
      <c r="U1674" s="4">
        <v>9</v>
      </c>
      <c r="V1674" s="4">
        <v>30</v>
      </c>
      <c r="W1674" s="4">
        <v>0.2</v>
      </c>
      <c r="X1674" s="6">
        <v>269.8</v>
      </c>
    </row>
    <row r="1675" spans="19:24" x14ac:dyDescent="0.25">
      <c r="S1675" s="5">
        <v>10880</v>
      </c>
      <c r="T1675" s="5">
        <v>61</v>
      </c>
      <c r="U1675" s="5">
        <v>28.5</v>
      </c>
      <c r="V1675" s="5">
        <v>30</v>
      </c>
      <c r="W1675" s="5">
        <v>0.2</v>
      </c>
      <c r="X1675" s="7">
        <v>854.8</v>
      </c>
    </row>
    <row r="1676" spans="19:24" x14ac:dyDescent="0.25">
      <c r="S1676" s="4">
        <v>10880</v>
      </c>
      <c r="T1676" s="4">
        <v>70</v>
      </c>
      <c r="U1676" s="4">
        <v>15</v>
      </c>
      <c r="V1676" s="4">
        <v>50</v>
      </c>
      <c r="W1676" s="4">
        <v>0.2</v>
      </c>
      <c r="X1676" s="6">
        <v>749.8</v>
      </c>
    </row>
    <row r="1677" spans="19:24" x14ac:dyDescent="0.25">
      <c r="S1677" s="5">
        <v>10881</v>
      </c>
      <c r="T1677" s="5">
        <v>73</v>
      </c>
      <c r="U1677" s="5">
        <v>15</v>
      </c>
      <c r="V1677" s="5">
        <v>10</v>
      </c>
      <c r="W1677" s="5">
        <v>0</v>
      </c>
      <c r="X1677" s="7">
        <v>150</v>
      </c>
    </row>
    <row r="1678" spans="19:24" x14ac:dyDescent="0.25">
      <c r="S1678" s="4">
        <v>10882</v>
      </c>
      <c r="T1678" s="4">
        <v>42</v>
      </c>
      <c r="U1678" s="4">
        <v>14</v>
      </c>
      <c r="V1678" s="4">
        <v>25</v>
      </c>
      <c r="W1678" s="4">
        <v>0</v>
      </c>
      <c r="X1678" s="6">
        <v>350</v>
      </c>
    </row>
    <row r="1679" spans="19:24" x14ac:dyDescent="0.25">
      <c r="S1679" s="5">
        <v>10882</v>
      </c>
      <c r="T1679" s="5">
        <v>49</v>
      </c>
      <c r="U1679" s="5">
        <v>20</v>
      </c>
      <c r="V1679" s="5">
        <v>20</v>
      </c>
      <c r="W1679" s="5">
        <v>0.15</v>
      </c>
      <c r="X1679" s="7">
        <v>399.85</v>
      </c>
    </row>
    <row r="1680" spans="19:24" x14ac:dyDescent="0.25">
      <c r="S1680" s="4">
        <v>10882</v>
      </c>
      <c r="T1680" s="4">
        <v>54</v>
      </c>
      <c r="U1680" s="4">
        <v>7.45</v>
      </c>
      <c r="V1680" s="4">
        <v>32</v>
      </c>
      <c r="W1680" s="4">
        <v>0.15</v>
      </c>
      <c r="X1680" s="6">
        <v>238.25</v>
      </c>
    </row>
    <row r="1681" spans="19:24" x14ac:dyDescent="0.25">
      <c r="S1681" s="5">
        <v>10883</v>
      </c>
      <c r="T1681" s="5">
        <v>24</v>
      </c>
      <c r="U1681" s="5">
        <v>4.5</v>
      </c>
      <c r="V1681" s="5">
        <v>8</v>
      </c>
      <c r="W1681" s="5">
        <v>0</v>
      </c>
      <c r="X1681" s="7">
        <v>36</v>
      </c>
    </row>
    <row r="1682" spans="19:24" x14ac:dyDescent="0.25">
      <c r="S1682" s="4">
        <v>10884</v>
      </c>
      <c r="T1682" s="4">
        <v>21</v>
      </c>
      <c r="U1682" s="4">
        <v>10</v>
      </c>
      <c r="V1682" s="4">
        <v>40</v>
      </c>
      <c r="W1682" s="4">
        <v>0.05</v>
      </c>
      <c r="X1682" s="6">
        <v>399.95</v>
      </c>
    </row>
    <row r="1683" spans="19:24" x14ac:dyDescent="0.25">
      <c r="S1683" s="5">
        <v>10884</v>
      </c>
      <c r="T1683" s="5">
        <v>56</v>
      </c>
      <c r="U1683" s="5">
        <v>38</v>
      </c>
      <c r="V1683" s="5">
        <v>21</v>
      </c>
      <c r="W1683" s="5">
        <v>0.05</v>
      </c>
      <c r="X1683" s="7">
        <v>797.95</v>
      </c>
    </row>
    <row r="1684" spans="19:24" x14ac:dyDescent="0.25">
      <c r="S1684" s="4">
        <v>10884</v>
      </c>
      <c r="T1684" s="4">
        <v>65</v>
      </c>
      <c r="U1684" s="4">
        <v>21.05</v>
      </c>
      <c r="V1684" s="4">
        <v>12</v>
      </c>
      <c r="W1684" s="4">
        <v>0.05</v>
      </c>
      <c r="X1684" s="6">
        <v>252.55</v>
      </c>
    </row>
    <row r="1685" spans="19:24" x14ac:dyDescent="0.25">
      <c r="S1685" s="5">
        <v>10885</v>
      </c>
      <c r="T1685" s="5">
        <v>2</v>
      </c>
      <c r="U1685" s="5">
        <v>19</v>
      </c>
      <c r="V1685" s="5">
        <v>20</v>
      </c>
      <c r="W1685" s="5">
        <v>0</v>
      </c>
      <c r="X1685" s="7">
        <v>380</v>
      </c>
    </row>
    <row r="1686" spans="19:24" x14ac:dyDescent="0.25">
      <c r="S1686" s="4">
        <v>10885</v>
      </c>
      <c r="T1686" s="4">
        <v>24</v>
      </c>
      <c r="U1686" s="4">
        <v>4.5</v>
      </c>
      <c r="V1686" s="4">
        <v>12</v>
      </c>
      <c r="W1686" s="4">
        <v>0</v>
      </c>
      <c r="X1686" s="6">
        <v>54</v>
      </c>
    </row>
    <row r="1687" spans="19:24" x14ac:dyDescent="0.25">
      <c r="S1687" s="5">
        <v>10885</v>
      </c>
      <c r="T1687" s="5">
        <v>70</v>
      </c>
      <c r="U1687" s="5">
        <v>15</v>
      </c>
      <c r="V1687" s="5">
        <v>30</v>
      </c>
      <c r="W1687" s="5">
        <v>0</v>
      </c>
      <c r="X1687" s="7">
        <v>450</v>
      </c>
    </row>
    <row r="1688" spans="19:24" x14ac:dyDescent="0.25">
      <c r="S1688" s="4">
        <v>10885</v>
      </c>
      <c r="T1688" s="4">
        <v>77</v>
      </c>
      <c r="U1688" s="4">
        <v>13</v>
      </c>
      <c r="V1688" s="4">
        <v>25</v>
      </c>
      <c r="W1688" s="4">
        <v>0</v>
      </c>
      <c r="X1688" s="6">
        <v>325</v>
      </c>
    </row>
    <row r="1689" spans="19:24" x14ac:dyDescent="0.25">
      <c r="S1689" s="5">
        <v>10886</v>
      </c>
      <c r="T1689" s="5">
        <v>10</v>
      </c>
      <c r="U1689" s="5">
        <v>31</v>
      </c>
      <c r="V1689" s="5">
        <v>70</v>
      </c>
      <c r="W1689" s="5">
        <v>0</v>
      </c>
      <c r="X1689" s="7">
        <v>2170</v>
      </c>
    </row>
    <row r="1690" spans="19:24" x14ac:dyDescent="0.25">
      <c r="S1690" s="4">
        <v>10886</v>
      </c>
      <c r="T1690" s="4">
        <v>31</v>
      </c>
      <c r="U1690" s="4">
        <v>12.5</v>
      </c>
      <c r="V1690" s="4">
        <v>35</v>
      </c>
      <c r="W1690" s="4">
        <v>0</v>
      </c>
      <c r="X1690" s="6">
        <v>437.5</v>
      </c>
    </row>
    <row r="1691" spans="19:24" x14ac:dyDescent="0.25">
      <c r="S1691" s="5">
        <v>10886</v>
      </c>
      <c r="T1691" s="5">
        <v>77</v>
      </c>
      <c r="U1691" s="5">
        <v>13</v>
      </c>
      <c r="V1691" s="5">
        <v>40</v>
      </c>
      <c r="W1691" s="5">
        <v>0</v>
      </c>
      <c r="X1691" s="7">
        <v>520</v>
      </c>
    </row>
    <row r="1692" spans="19:24" x14ac:dyDescent="0.25">
      <c r="S1692" s="4">
        <v>10887</v>
      </c>
      <c r="T1692" s="4">
        <v>25</v>
      </c>
      <c r="U1692" s="4">
        <v>14</v>
      </c>
      <c r="V1692" s="4">
        <v>5</v>
      </c>
      <c r="W1692" s="4">
        <v>0</v>
      </c>
      <c r="X1692" s="6">
        <v>70</v>
      </c>
    </row>
    <row r="1693" spans="19:24" x14ac:dyDescent="0.25">
      <c r="S1693" s="5">
        <v>10888</v>
      </c>
      <c r="T1693" s="5">
        <v>2</v>
      </c>
      <c r="U1693" s="5">
        <v>19</v>
      </c>
      <c r="V1693" s="5">
        <v>20</v>
      </c>
      <c r="W1693" s="5">
        <v>0</v>
      </c>
      <c r="X1693" s="7">
        <v>380</v>
      </c>
    </row>
    <row r="1694" spans="19:24" x14ac:dyDescent="0.25">
      <c r="S1694" s="4">
        <v>10888</v>
      </c>
      <c r="T1694" s="4">
        <v>68</v>
      </c>
      <c r="U1694" s="4">
        <v>12.5</v>
      </c>
      <c r="V1694" s="4">
        <v>18</v>
      </c>
      <c r="W1694" s="4">
        <v>0</v>
      </c>
      <c r="X1694" s="6">
        <v>225</v>
      </c>
    </row>
    <row r="1695" spans="19:24" x14ac:dyDescent="0.25">
      <c r="S1695" s="5">
        <v>10889</v>
      </c>
      <c r="T1695" s="5">
        <v>11</v>
      </c>
      <c r="U1695" s="5">
        <v>21</v>
      </c>
      <c r="V1695" s="5">
        <v>40</v>
      </c>
      <c r="W1695" s="5">
        <v>0</v>
      </c>
      <c r="X1695" s="7">
        <v>840</v>
      </c>
    </row>
    <row r="1696" spans="19:24" x14ac:dyDescent="0.25">
      <c r="S1696" s="4">
        <v>10889</v>
      </c>
      <c r="T1696" s="4">
        <v>38</v>
      </c>
      <c r="U1696" s="4">
        <v>263.5</v>
      </c>
      <c r="V1696" s="4">
        <v>40</v>
      </c>
      <c r="W1696" s="4">
        <v>0</v>
      </c>
      <c r="X1696" s="6">
        <v>10540</v>
      </c>
    </row>
    <row r="1697" spans="19:24" x14ac:dyDescent="0.25">
      <c r="S1697" s="5">
        <v>10890</v>
      </c>
      <c r="T1697" s="5">
        <v>17</v>
      </c>
      <c r="U1697" s="5">
        <v>39</v>
      </c>
      <c r="V1697" s="5">
        <v>15</v>
      </c>
      <c r="W1697" s="5">
        <v>0</v>
      </c>
      <c r="X1697" s="7">
        <v>585</v>
      </c>
    </row>
    <row r="1698" spans="19:24" x14ac:dyDescent="0.25">
      <c r="S1698" s="4">
        <v>10890</v>
      </c>
      <c r="T1698" s="4">
        <v>34</v>
      </c>
      <c r="U1698" s="4">
        <v>14</v>
      </c>
      <c r="V1698" s="4">
        <v>10</v>
      </c>
      <c r="W1698" s="4">
        <v>0</v>
      </c>
      <c r="X1698" s="6">
        <v>140</v>
      </c>
    </row>
    <row r="1699" spans="19:24" x14ac:dyDescent="0.25">
      <c r="S1699" s="5">
        <v>10890</v>
      </c>
      <c r="T1699" s="5">
        <v>41</v>
      </c>
      <c r="U1699" s="5">
        <v>9.65</v>
      </c>
      <c r="V1699" s="5">
        <v>14</v>
      </c>
      <c r="W1699" s="5">
        <v>0</v>
      </c>
      <c r="X1699" s="7">
        <v>135.1</v>
      </c>
    </row>
    <row r="1700" spans="19:24" x14ac:dyDescent="0.25">
      <c r="S1700" s="4">
        <v>10891</v>
      </c>
      <c r="T1700" s="4">
        <v>30</v>
      </c>
      <c r="U1700" s="4">
        <v>25.89</v>
      </c>
      <c r="V1700" s="4">
        <v>15</v>
      </c>
      <c r="W1700" s="4">
        <v>0.05</v>
      </c>
      <c r="X1700" s="6">
        <v>388.3</v>
      </c>
    </row>
    <row r="1701" spans="19:24" x14ac:dyDescent="0.25">
      <c r="S1701" s="5">
        <v>10892</v>
      </c>
      <c r="T1701" s="5">
        <v>59</v>
      </c>
      <c r="U1701" s="5">
        <v>55</v>
      </c>
      <c r="V1701" s="5">
        <v>40</v>
      </c>
      <c r="W1701" s="5">
        <v>0.05</v>
      </c>
      <c r="X1701" s="7">
        <v>2199.9499999999998</v>
      </c>
    </row>
    <row r="1702" spans="19:24" x14ac:dyDescent="0.25">
      <c r="S1702" s="4">
        <v>10893</v>
      </c>
      <c r="T1702" s="4">
        <v>8</v>
      </c>
      <c r="U1702" s="4">
        <v>40</v>
      </c>
      <c r="V1702" s="4">
        <v>30</v>
      </c>
      <c r="W1702" s="4">
        <v>0</v>
      </c>
      <c r="X1702" s="6">
        <v>1200</v>
      </c>
    </row>
    <row r="1703" spans="19:24" x14ac:dyDescent="0.25">
      <c r="S1703" s="5">
        <v>10893</v>
      </c>
      <c r="T1703" s="5">
        <v>24</v>
      </c>
      <c r="U1703" s="5">
        <v>4.5</v>
      </c>
      <c r="V1703" s="5">
        <v>10</v>
      </c>
      <c r="W1703" s="5">
        <v>0</v>
      </c>
      <c r="X1703" s="7">
        <v>45</v>
      </c>
    </row>
    <row r="1704" spans="19:24" x14ac:dyDescent="0.25">
      <c r="S1704" s="4">
        <v>10893</v>
      </c>
      <c r="T1704" s="4">
        <v>29</v>
      </c>
      <c r="U1704" s="4">
        <v>123.79</v>
      </c>
      <c r="V1704" s="4">
        <v>24</v>
      </c>
      <c r="W1704" s="4">
        <v>0</v>
      </c>
      <c r="X1704" s="6">
        <v>2970.96</v>
      </c>
    </row>
    <row r="1705" spans="19:24" x14ac:dyDescent="0.25">
      <c r="S1705" s="5">
        <v>10893</v>
      </c>
      <c r="T1705" s="5">
        <v>30</v>
      </c>
      <c r="U1705" s="5">
        <v>25.89</v>
      </c>
      <c r="V1705" s="5">
        <v>35</v>
      </c>
      <c r="W1705" s="5">
        <v>0</v>
      </c>
      <c r="X1705" s="7">
        <v>906.15</v>
      </c>
    </row>
    <row r="1706" spans="19:24" x14ac:dyDescent="0.25">
      <c r="S1706" s="4">
        <v>10893</v>
      </c>
      <c r="T1706" s="4">
        <v>36</v>
      </c>
      <c r="U1706" s="4">
        <v>19</v>
      </c>
      <c r="V1706" s="4">
        <v>20</v>
      </c>
      <c r="W1706" s="4">
        <v>0</v>
      </c>
      <c r="X1706" s="6">
        <v>380</v>
      </c>
    </row>
    <row r="1707" spans="19:24" x14ac:dyDescent="0.25">
      <c r="S1707" s="5">
        <v>10894</v>
      </c>
      <c r="T1707" s="5">
        <v>13</v>
      </c>
      <c r="U1707" s="5">
        <v>6</v>
      </c>
      <c r="V1707" s="5">
        <v>28</v>
      </c>
      <c r="W1707" s="5">
        <v>0.05</v>
      </c>
      <c r="X1707" s="7">
        <v>167.95</v>
      </c>
    </row>
    <row r="1708" spans="19:24" x14ac:dyDescent="0.25">
      <c r="S1708" s="4">
        <v>10894</v>
      </c>
      <c r="T1708" s="4">
        <v>69</v>
      </c>
      <c r="U1708" s="4">
        <v>36</v>
      </c>
      <c r="V1708" s="4">
        <v>50</v>
      </c>
      <c r="W1708" s="4">
        <v>0.05</v>
      </c>
      <c r="X1708" s="6">
        <v>1799.95</v>
      </c>
    </row>
    <row r="1709" spans="19:24" x14ac:dyDescent="0.25">
      <c r="S1709" s="5">
        <v>10894</v>
      </c>
      <c r="T1709" s="5">
        <v>75</v>
      </c>
      <c r="U1709" s="5">
        <v>7.75</v>
      </c>
      <c r="V1709" s="5">
        <v>120</v>
      </c>
      <c r="W1709" s="5">
        <v>0.05</v>
      </c>
      <c r="X1709" s="7">
        <v>929.95</v>
      </c>
    </row>
    <row r="1710" spans="19:24" x14ac:dyDescent="0.25">
      <c r="S1710" s="4">
        <v>10895</v>
      </c>
      <c r="T1710" s="4">
        <v>24</v>
      </c>
      <c r="U1710" s="4">
        <v>4.5</v>
      </c>
      <c r="V1710" s="4">
        <v>110</v>
      </c>
      <c r="W1710" s="4">
        <v>0</v>
      </c>
      <c r="X1710" s="6">
        <v>495</v>
      </c>
    </row>
    <row r="1711" spans="19:24" x14ac:dyDescent="0.25">
      <c r="S1711" s="5">
        <v>10895</v>
      </c>
      <c r="T1711" s="5">
        <v>39</v>
      </c>
      <c r="U1711" s="5">
        <v>18</v>
      </c>
      <c r="V1711" s="5">
        <v>45</v>
      </c>
      <c r="W1711" s="5">
        <v>0</v>
      </c>
      <c r="X1711" s="7">
        <v>810</v>
      </c>
    </row>
    <row r="1712" spans="19:24" x14ac:dyDescent="0.25">
      <c r="S1712" s="4">
        <v>10895</v>
      </c>
      <c r="T1712" s="4">
        <v>40</v>
      </c>
      <c r="U1712" s="4">
        <v>18.399999999999999</v>
      </c>
      <c r="V1712" s="4">
        <v>91</v>
      </c>
      <c r="W1712" s="4">
        <v>0</v>
      </c>
      <c r="X1712" s="6">
        <v>1674.3999999999999</v>
      </c>
    </row>
    <row r="1713" spans="19:24" x14ac:dyDescent="0.25">
      <c r="S1713" s="5">
        <v>10895</v>
      </c>
      <c r="T1713" s="5">
        <v>60</v>
      </c>
      <c r="U1713" s="5">
        <v>34</v>
      </c>
      <c r="V1713" s="5">
        <v>100</v>
      </c>
      <c r="W1713" s="5">
        <v>0</v>
      </c>
      <c r="X1713" s="7">
        <v>3400</v>
      </c>
    </row>
    <row r="1714" spans="19:24" x14ac:dyDescent="0.25">
      <c r="S1714" s="4">
        <v>10896</v>
      </c>
      <c r="T1714" s="4">
        <v>45</v>
      </c>
      <c r="U1714" s="4">
        <v>9.5</v>
      </c>
      <c r="V1714" s="4">
        <v>15</v>
      </c>
      <c r="W1714" s="4">
        <v>0</v>
      </c>
      <c r="X1714" s="6">
        <v>142.5</v>
      </c>
    </row>
    <row r="1715" spans="19:24" x14ac:dyDescent="0.25">
      <c r="S1715" s="5">
        <v>10896</v>
      </c>
      <c r="T1715" s="5">
        <v>56</v>
      </c>
      <c r="U1715" s="5">
        <v>38</v>
      </c>
      <c r="V1715" s="5">
        <v>16</v>
      </c>
      <c r="W1715" s="5">
        <v>0</v>
      </c>
      <c r="X1715" s="7">
        <v>608</v>
      </c>
    </row>
    <row r="1716" spans="19:24" x14ac:dyDescent="0.25">
      <c r="S1716" s="4">
        <v>10897</v>
      </c>
      <c r="T1716" s="4">
        <v>29</v>
      </c>
      <c r="U1716" s="4">
        <v>123.79</v>
      </c>
      <c r="V1716" s="4">
        <v>80</v>
      </c>
      <c r="W1716" s="4">
        <v>0</v>
      </c>
      <c r="X1716" s="6">
        <v>9903.2000000000007</v>
      </c>
    </row>
    <row r="1717" spans="19:24" x14ac:dyDescent="0.25">
      <c r="S1717" s="5">
        <v>10897</v>
      </c>
      <c r="T1717" s="5">
        <v>30</v>
      </c>
      <c r="U1717" s="5">
        <v>25.89</v>
      </c>
      <c r="V1717" s="5">
        <v>36</v>
      </c>
      <c r="W1717" s="5">
        <v>0</v>
      </c>
      <c r="X1717" s="7">
        <v>932.04</v>
      </c>
    </row>
    <row r="1718" spans="19:24" x14ac:dyDescent="0.25">
      <c r="S1718" s="4">
        <v>10898</v>
      </c>
      <c r="T1718" s="4">
        <v>13</v>
      </c>
      <c r="U1718" s="4">
        <v>6</v>
      </c>
      <c r="V1718" s="4">
        <v>5</v>
      </c>
      <c r="W1718" s="4">
        <v>0</v>
      </c>
      <c r="X1718" s="6">
        <v>30</v>
      </c>
    </row>
    <row r="1719" spans="19:24" x14ac:dyDescent="0.25">
      <c r="S1719" s="5">
        <v>10899</v>
      </c>
      <c r="T1719" s="5">
        <v>39</v>
      </c>
      <c r="U1719" s="5">
        <v>18</v>
      </c>
      <c r="V1719" s="5">
        <v>8</v>
      </c>
      <c r="W1719" s="5">
        <v>0.15</v>
      </c>
      <c r="X1719" s="7">
        <v>143.85</v>
      </c>
    </row>
    <row r="1720" spans="19:24" x14ac:dyDescent="0.25">
      <c r="S1720" s="4">
        <v>10900</v>
      </c>
      <c r="T1720" s="4">
        <v>70</v>
      </c>
      <c r="U1720" s="4">
        <v>15</v>
      </c>
      <c r="V1720" s="4">
        <v>3</v>
      </c>
      <c r="W1720" s="4">
        <v>0.25</v>
      </c>
      <c r="X1720" s="6">
        <v>44.75</v>
      </c>
    </row>
    <row r="1721" spans="19:24" x14ac:dyDescent="0.25">
      <c r="S1721" s="5">
        <v>10901</v>
      </c>
      <c r="T1721" s="5">
        <v>41</v>
      </c>
      <c r="U1721" s="5">
        <v>9.65</v>
      </c>
      <c r="V1721" s="5">
        <v>30</v>
      </c>
      <c r="W1721" s="5">
        <v>0</v>
      </c>
      <c r="X1721" s="7">
        <v>289.5</v>
      </c>
    </row>
    <row r="1722" spans="19:24" x14ac:dyDescent="0.25">
      <c r="S1722" s="4">
        <v>10901</v>
      </c>
      <c r="T1722" s="4">
        <v>71</v>
      </c>
      <c r="U1722" s="4">
        <v>21.5</v>
      </c>
      <c r="V1722" s="4">
        <v>30</v>
      </c>
      <c r="W1722" s="4">
        <v>0</v>
      </c>
      <c r="X1722" s="6">
        <v>645</v>
      </c>
    </row>
    <row r="1723" spans="19:24" x14ac:dyDescent="0.25">
      <c r="S1723" s="5">
        <v>10902</v>
      </c>
      <c r="T1723" s="5">
        <v>55</v>
      </c>
      <c r="U1723" s="5">
        <v>24</v>
      </c>
      <c r="V1723" s="5">
        <v>30</v>
      </c>
      <c r="W1723" s="5">
        <v>0.15</v>
      </c>
      <c r="X1723" s="7">
        <v>719.85</v>
      </c>
    </row>
    <row r="1724" spans="19:24" x14ac:dyDescent="0.25">
      <c r="S1724" s="4">
        <v>10902</v>
      </c>
      <c r="T1724" s="4">
        <v>62</v>
      </c>
      <c r="U1724" s="4">
        <v>49.3</v>
      </c>
      <c r="V1724" s="4">
        <v>6</v>
      </c>
      <c r="W1724" s="4">
        <v>0.15</v>
      </c>
      <c r="X1724" s="6">
        <v>295.64999999999998</v>
      </c>
    </row>
    <row r="1725" spans="19:24" x14ac:dyDescent="0.25">
      <c r="S1725" s="5">
        <v>10903</v>
      </c>
      <c r="T1725" s="5">
        <v>13</v>
      </c>
      <c r="U1725" s="5">
        <v>6</v>
      </c>
      <c r="V1725" s="5">
        <v>40</v>
      </c>
      <c r="W1725" s="5">
        <v>0</v>
      </c>
      <c r="X1725" s="7">
        <v>240</v>
      </c>
    </row>
    <row r="1726" spans="19:24" x14ac:dyDescent="0.25">
      <c r="S1726" s="4">
        <v>10903</v>
      </c>
      <c r="T1726" s="4">
        <v>65</v>
      </c>
      <c r="U1726" s="4">
        <v>21.05</v>
      </c>
      <c r="V1726" s="4">
        <v>21</v>
      </c>
      <c r="W1726" s="4">
        <v>0</v>
      </c>
      <c r="X1726" s="6">
        <v>442.05</v>
      </c>
    </row>
    <row r="1727" spans="19:24" x14ac:dyDescent="0.25">
      <c r="S1727" s="5">
        <v>10903</v>
      </c>
      <c r="T1727" s="5">
        <v>68</v>
      </c>
      <c r="U1727" s="5">
        <v>12.5</v>
      </c>
      <c r="V1727" s="5">
        <v>20</v>
      </c>
      <c r="W1727" s="5">
        <v>0</v>
      </c>
      <c r="X1727" s="7">
        <v>250</v>
      </c>
    </row>
    <row r="1728" spans="19:24" x14ac:dyDescent="0.25">
      <c r="S1728" s="4">
        <v>10904</v>
      </c>
      <c r="T1728" s="4">
        <v>58</v>
      </c>
      <c r="U1728" s="4">
        <v>13.25</v>
      </c>
      <c r="V1728" s="4">
        <v>15</v>
      </c>
      <c r="W1728" s="4">
        <v>0</v>
      </c>
      <c r="X1728" s="6">
        <v>198.75</v>
      </c>
    </row>
    <row r="1729" spans="19:24" x14ac:dyDescent="0.25">
      <c r="S1729" s="5">
        <v>10904</v>
      </c>
      <c r="T1729" s="5">
        <v>62</v>
      </c>
      <c r="U1729" s="5">
        <v>49.3</v>
      </c>
      <c r="V1729" s="5">
        <v>35</v>
      </c>
      <c r="W1729" s="5">
        <v>0</v>
      </c>
      <c r="X1729" s="7">
        <v>1725.5</v>
      </c>
    </row>
    <row r="1730" spans="19:24" x14ac:dyDescent="0.25">
      <c r="S1730" s="4">
        <v>10905</v>
      </c>
      <c r="T1730" s="4">
        <v>1</v>
      </c>
      <c r="U1730" s="4">
        <v>18</v>
      </c>
      <c r="V1730" s="4">
        <v>20</v>
      </c>
      <c r="W1730" s="4">
        <v>0.05</v>
      </c>
      <c r="X1730" s="6">
        <v>359.95</v>
      </c>
    </row>
    <row r="1731" spans="19:24" x14ac:dyDescent="0.25">
      <c r="S1731" s="5">
        <v>10906</v>
      </c>
      <c r="T1731" s="5">
        <v>61</v>
      </c>
      <c r="U1731" s="5">
        <v>28.5</v>
      </c>
      <c r="V1731" s="5">
        <v>15</v>
      </c>
      <c r="W1731" s="5">
        <v>0</v>
      </c>
      <c r="X1731" s="7">
        <v>427.5</v>
      </c>
    </row>
    <row r="1732" spans="19:24" x14ac:dyDescent="0.25">
      <c r="S1732" s="4">
        <v>10907</v>
      </c>
      <c r="T1732" s="4">
        <v>75</v>
      </c>
      <c r="U1732" s="4">
        <v>7.75</v>
      </c>
      <c r="V1732" s="4">
        <v>14</v>
      </c>
      <c r="W1732" s="4">
        <v>0</v>
      </c>
      <c r="X1732" s="6">
        <v>108.5</v>
      </c>
    </row>
    <row r="1733" spans="19:24" x14ac:dyDescent="0.25">
      <c r="S1733" s="5">
        <v>10908</v>
      </c>
      <c r="T1733" s="5">
        <v>7</v>
      </c>
      <c r="U1733" s="5">
        <v>30</v>
      </c>
      <c r="V1733" s="5">
        <v>20</v>
      </c>
      <c r="W1733" s="5">
        <v>0.05</v>
      </c>
      <c r="X1733" s="7">
        <v>599.95000000000005</v>
      </c>
    </row>
    <row r="1734" spans="19:24" x14ac:dyDescent="0.25">
      <c r="S1734" s="4">
        <v>10908</v>
      </c>
      <c r="T1734" s="4">
        <v>52</v>
      </c>
      <c r="U1734" s="4">
        <v>7</v>
      </c>
      <c r="V1734" s="4">
        <v>14</v>
      </c>
      <c r="W1734" s="4">
        <v>0.05</v>
      </c>
      <c r="X1734" s="6">
        <v>97.95</v>
      </c>
    </row>
    <row r="1735" spans="19:24" x14ac:dyDescent="0.25">
      <c r="S1735" s="5">
        <v>10909</v>
      </c>
      <c r="T1735" s="5">
        <v>7</v>
      </c>
      <c r="U1735" s="5">
        <v>30</v>
      </c>
      <c r="V1735" s="5">
        <v>12</v>
      </c>
      <c r="W1735" s="5">
        <v>0</v>
      </c>
      <c r="X1735" s="7">
        <v>360</v>
      </c>
    </row>
    <row r="1736" spans="19:24" x14ac:dyDescent="0.25">
      <c r="S1736" s="4">
        <v>10909</v>
      </c>
      <c r="T1736" s="4">
        <v>16</v>
      </c>
      <c r="U1736" s="4">
        <v>17.45</v>
      </c>
      <c r="V1736" s="4">
        <v>15</v>
      </c>
      <c r="W1736" s="4">
        <v>0</v>
      </c>
      <c r="X1736" s="6">
        <v>261.75</v>
      </c>
    </row>
    <row r="1737" spans="19:24" x14ac:dyDescent="0.25">
      <c r="S1737" s="5">
        <v>10909</v>
      </c>
      <c r="T1737" s="5">
        <v>41</v>
      </c>
      <c r="U1737" s="5">
        <v>9.65</v>
      </c>
      <c r="V1737" s="5">
        <v>5</v>
      </c>
      <c r="W1737" s="5">
        <v>0</v>
      </c>
      <c r="X1737" s="7">
        <v>48.25</v>
      </c>
    </row>
    <row r="1738" spans="19:24" x14ac:dyDescent="0.25">
      <c r="S1738" s="4">
        <v>10910</v>
      </c>
      <c r="T1738" s="4">
        <v>19</v>
      </c>
      <c r="U1738" s="4">
        <v>9.1999999999999993</v>
      </c>
      <c r="V1738" s="4">
        <v>12</v>
      </c>
      <c r="W1738" s="4">
        <v>0</v>
      </c>
      <c r="X1738" s="6">
        <v>110.39999999999999</v>
      </c>
    </row>
    <row r="1739" spans="19:24" x14ac:dyDescent="0.25">
      <c r="S1739" s="5">
        <v>10910</v>
      </c>
      <c r="T1739" s="5">
        <v>49</v>
      </c>
      <c r="U1739" s="5">
        <v>20</v>
      </c>
      <c r="V1739" s="5">
        <v>10</v>
      </c>
      <c r="W1739" s="5">
        <v>0</v>
      </c>
      <c r="X1739" s="7">
        <v>200</v>
      </c>
    </row>
    <row r="1740" spans="19:24" x14ac:dyDescent="0.25">
      <c r="S1740" s="4">
        <v>10910</v>
      </c>
      <c r="T1740" s="4">
        <v>61</v>
      </c>
      <c r="U1740" s="4">
        <v>28.5</v>
      </c>
      <c r="V1740" s="4">
        <v>5</v>
      </c>
      <c r="W1740" s="4">
        <v>0</v>
      </c>
      <c r="X1740" s="6">
        <v>142.5</v>
      </c>
    </row>
    <row r="1741" spans="19:24" x14ac:dyDescent="0.25">
      <c r="S1741" s="5">
        <v>10911</v>
      </c>
      <c r="T1741" s="5">
        <v>1</v>
      </c>
      <c r="U1741" s="5">
        <v>18</v>
      </c>
      <c r="V1741" s="5">
        <v>10</v>
      </c>
      <c r="W1741" s="5">
        <v>0</v>
      </c>
      <c r="X1741" s="7">
        <v>180</v>
      </c>
    </row>
    <row r="1742" spans="19:24" x14ac:dyDescent="0.25">
      <c r="S1742" s="4">
        <v>10911</v>
      </c>
      <c r="T1742" s="4">
        <v>17</v>
      </c>
      <c r="U1742" s="4">
        <v>39</v>
      </c>
      <c r="V1742" s="4">
        <v>12</v>
      </c>
      <c r="W1742" s="4">
        <v>0</v>
      </c>
      <c r="X1742" s="6">
        <v>468</v>
      </c>
    </row>
    <row r="1743" spans="19:24" x14ac:dyDescent="0.25">
      <c r="S1743" s="5">
        <v>10911</v>
      </c>
      <c r="T1743" s="5">
        <v>67</v>
      </c>
      <c r="U1743" s="5">
        <v>14</v>
      </c>
      <c r="V1743" s="5">
        <v>15</v>
      </c>
      <c r="W1743" s="5">
        <v>0</v>
      </c>
      <c r="X1743" s="7">
        <v>210</v>
      </c>
    </row>
    <row r="1744" spans="19:24" x14ac:dyDescent="0.25">
      <c r="S1744" s="4">
        <v>10912</v>
      </c>
      <c r="T1744" s="4">
        <v>11</v>
      </c>
      <c r="U1744" s="4">
        <v>21</v>
      </c>
      <c r="V1744" s="4">
        <v>40</v>
      </c>
      <c r="W1744" s="4">
        <v>0.25</v>
      </c>
      <c r="X1744" s="6">
        <v>839.75</v>
      </c>
    </row>
    <row r="1745" spans="19:24" x14ac:dyDescent="0.25">
      <c r="S1745" s="5">
        <v>10912</v>
      </c>
      <c r="T1745" s="5">
        <v>29</v>
      </c>
      <c r="U1745" s="5">
        <v>123.79</v>
      </c>
      <c r="V1745" s="5">
        <v>60</v>
      </c>
      <c r="W1745" s="5">
        <v>0.25</v>
      </c>
      <c r="X1745" s="7">
        <v>7427.1500000000005</v>
      </c>
    </row>
    <row r="1746" spans="19:24" x14ac:dyDescent="0.25">
      <c r="S1746" s="4">
        <v>10913</v>
      </c>
      <c r="T1746" s="4">
        <v>4</v>
      </c>
      <c r="U1746" s="4">
        <v>22</v>
      </c>
      <c r="V1746" s="4">
        <v>30</v>
      </c>
      <c r="W1746" s="4">
        <v>0.25</v>
      </c>
      <c r="X1746" s="6">
        <v>659.75</v>
      </c>
    </row>
    <row r="1747" spans="19:24" x14ac:dyDescent="0.25">
      <c r="S1747" s="5">
        <v>10913</v>
      </c>
      <c r="T1747" s="5">
        <v>33</v>
      </c>
      <c r="U1747" s="5">
        <v>2.5</v>
      </c>
      <c r="V1747" s="5">
        <v>40</v>
      </c>
      <c r="W1747" s="5">
        <v>0.25</v>
      </c>
      <c r="X1747" s="7">
        <v>99.75</v>
      </c>
    </row>
    <row r="1748" spans="19:24" x14ac:dyDescent="0.25">
      <c r="S1748" s="4">
        <v>10913</v>
      </c>
      <c r="T1748" s="4">
        <v>58</v>
      </c>
      <c r="U1748" s="4">
        <v>13.25</v>
      </c>
      <c r="V1748" s="4">
        <v>15</v>
      </c>
      <c r="W1748" s="4">
        <v>0</v>
      </c>
      <c r="X1748" s="6">
        <v>198.75</v>
      </c>
    </row>
    <row r="1749" spans="19:24" x14ac:dyDescent="0.25">
      <c r="S1749" s="5">
        <v>10914</v>
      </c>
      <c r="T1749" s="5">
        <v>71</v>
      </c>
      <c r="U1749" s="5">
        <v>21.5</v>
      </c>
      <c r="V1749" s="5">
        <v>25</v>
      </c>
      <c r="W1749" s="5">
        <v>0</v>
      </c>
      <c r="X1749" s="7">
        <v>537.5</v>
      </c>
    </row>
    <row r="1750" spans="19:24" x14ac:dyDescent="0.25">
      <c r="S1750" s="4">
        <v>10915</v>
      </c>
      <c r="T1750" s="4">
        <v>17</v>
      </c>
      <c r="U1750" s="4">
        <v>39</v>
      </c>
      <c r="V1750" s="4">
        <v>10</v>
      </c>
      <c r="W1750" s="4">
        <v>0</v>
      </c>
      <c r="X1750" s="6">
        <v>390</v>
      </c>
    </row>
    <row r="1751" spans="19:24" x14ac:dyDescent="0.25">
      <c r="S1751" s="5">
        <v>10915</v>
      </c>
      <c r="T1751" s="5">
        <v>33</v>
      </c>
      <c r="U1751" s="5">
        <v>2.5</v>
      </c>
      <c r="V1751" s="5">
        <v>30</v>
      </c>
      <c r="W1751" s="5">
        <v>0</v>
      </c>
      <c r="X1751" s="7">
        <v>75</v>
      </c>
    </row>
    <row r="1752" spans="19:24" x14ac:dyDescent="0.25">
      <c r="S1752" s="4">
        <v>10915</v>
      </c>
      <c r="T1752" s="4">
        <v>54</v>
      </c>
      <c r="U1752" s="4">
        <v>7.45</v>
      </c>
      <c r="V1752" s="4">
        <v>10</v>
      </c>
      <c r="W1752" s="4">
        <v>0</v>
      </c>
      <c r="X1752" s="6">
        <v>74.5</v>
      </c>
    </row>
    <row r="1753" spans="19:24" x14ac:dyDescent="0.25">
      <c r="S1753" s="5">
        <v>10916</v>
      </c>
      <c r="T1753" s="5">
        <v>16</v>
      </c>
      <c r="U1753" s="5">
        <v>17.45</v>
      </c>
      <c r="V1753" s="5">
        <v>6</v>
      </c>
      <c r="W1753" s="5">
        <v>0</v>
      </c>
      <c r="X1753" s="7">
        <v>104.69999999999999</v>
      </c>
    </row>
    <row r="1754" spans="19:24" x14ac:dyDescent="0.25">
      <c r="S1754" s="4">
        <v>10916</v>
      </c>
      <c r="T1754" s="4">
        <v>32</v>
      </c>
      <c r="U1754" s="4">
        <v>32</v>
      </c>
      <c r="V1754" s="4">
        <v>6</v>
      </c>
      <c r="W1754" s="4">
        <v>0</v>
      </c>
      <c r="X1754" s="6">
        <v>192</v>
      </c>
    </row>
    <row r="1755" spans="19:24" x14ac:dyDescent="0.25">
      <c r="S1755" s="5">
        <v>10916</v>
      </c>
      <c r="T1755" s="5">
        <v>57</v>
      </c>
      <c r="U1755" s="5">
        <v>19.5</v>
      </c>
      <c r="V1755" s="5">
        <v>20</v>
      </c>
      <c r="W1755" s="5">
        <v>0</v>
      </c>
      <c r="X1755" s="7">
        <v>390</v>
      </c>
    </row>
    <row r="1756" spans="19:24" x14ac:dyDescent="0.25">
      <c r="S1756" s="4">
        <v>10917</v>
      </c>
      <c r="T1756" s="4">
        <v>30</v>
      </c>
      <c r="U1756" s="4">
        <v>25.89</v>
      </c>
      <c r="V1756" s="4">
        <v>1</v>
      </c>
      <c r="W1756" s="4">
        <v>0</v>
      </c>
      <c r="X1756" s="6">
        <v>25.89</v>
      </c>
    </row>
    <row r="1757" spans="19:24" x14ac:dyDescent="0.25">
      <c r="S1757" s="5">
        <v>10917</v>
      </c>
      <c r="T1757" s="5">
        <v>60</v>
      </c>
      <c r="U1757" s="5">
        <v>34</v>
      </c>
      <c r="V1757" s="5">
        <v>10</v>
      </c>
      <c r="W1757" s="5">
        <v>0</v>
      </c>
      <c r="X1757" s="7">
        <v>340</v>
      </c>
    </row>
    <row r="1758" spans="19:24" x14ac:dyDescent="0.25">
      <c r="S1758" s="4">
        <v>10918</v>
      </c>
      <c r="T1758" s="4">
        <v>1</v>
      </c>
      <c r="U1758" s="4">
        <v>18</v>
      </c>
      <c r="V1758" s="4">
        <v>60</v>
      </c>
      <c r="W1758" s="4">
        <v>0.25</v>
      </c>
      <c r="X1758" s="6">
        <v>1079.75</v>
      </c>
    </row>
    <row r="1759" spans="19:24" x14ac:dyDescent="0.25">
      <c r="S1759" s="5">
        <v>10918</v>
      </c>
      <c r="T1759" s="5">
        <v>60</v>
      </c>
      <c r="U1759" s="5">
        <v>34</v>
      </c>
      <c r="V1759" s="5">
        <v>25</v>
      </c>
      <c r="W1759" s="5">
        <v>0.25</v>
      </c>
      <c r="X1759" s="7">
        <v>849.75</v>
      </c>
    </row>
    <row r="1760" spans="19:24" x14ac:dyDescent="0.25">
      <c r="S1760" s="4">
        <v>10919</v>
      </c>
      <c r="T1760" s="4">
        <v>16</v>
      </c>
      <c r="U1760" s="4">
        <v>17.45</v>
      </c>
      <c r="V1760" s="4">
        <v>24</v>
      </c>
      <c r="W1760" s="4">
        <v>0</v>
      </c>
      <c r="X1760" s="6">
        <v>418.79999999999995</v>
      </c>
    </row>
    <row r="1761" spans="19:24" x14ac:dyDescent="0.25">
      <c r="S1761" s="5">
        <v>10919</v>
      </c>
      <c r="T1761" s="5">
        <v>25</v>
      </c>
      <c r="U1761" s="5">
        <v>14</v>
      </c>
      <c r="V1761" s="5">
        <v>24</v>
      </c>
      <c r="W1761" s="5">
        <v>0</v>
      </c>
      <c r="X1761" s="7">
        <v>336</v>
      </c>
    </row>
    <row r="1762" spans="19:24" x14ac:dyDescent="0.25">
      <c r="S1762" s="4">
        <v>10919</v>
      </c>
      <c r="T1762" s="4">
        <v>40</v>
      </c>
      <c r="U1762" s="4">
        <v>18.399999999999999</v>
      </c>
      <c r="V1762" s="4">
        <v>20</v>
      </c>
      <c r="W1762" s="4">
        <v>0</v>
      </c>
      <c r="X1762" s="6">
        <v>368</v>
      </c>
    </row>
    <row r="1763" spans="19:24" x14ac:dyDescent="0.25">
      <c r="S1763" s="5">
        <v>10920</v>
      </c>
      <c r="T1763" s="5">
        <v>50</v>
      </c>
      <c r="U1763" s="5">
        <v>16.25</v>
      </c>
      <c r="V1763" s="5">
        <v>24</v>
      </c>
      <c r="W1763" s="5">
        <v>0</v>
      </c>
      <c r="X1763" s="7">
        <v>390</v>
      </c>
    </row>
    <row r="1764" spans="19:24" x14ac:dyDescent="0.25">
      <c r="S1764" s="4">
        <v>10921</v>
      </c>
      <c r="T1764" s="4">
        <v>35</v>
      </c>
      <c r="U1764" s="4">
        <v>18</v>
      </c>
      <c r="V1764" s="4">
        <v>10</v>
      </c>
      <c r="W1764" s="4">
        <v>0</v>
      </c>
      <c r="X1764" s="6">
        <v>180</v>
      </c>
    </row>
    <row r="1765" spans="19:24" x14ac:dyDescent="0.25">
      <c r="S1765" s="5">
        <v>10921</v>
      </c>
      <c r="T1765" s="5">
        <v>63</v>
      </c>
      <c r="U1765" s="5">
        <v>43.9</v>
      </c>
      <c r="V1765" s="5">
        <v>40</v>
      </c>
      <c r="W1765" s="5">
        <v>0</v>
      </c>
      <c r="X1765" s="7">
        <v>1756</v>
      </c>
    </row>
    <row r="1766" spans="19:24" x14ac:dyDescent="0.25">
      <c r="S1766" s="4">
        <v>10922</v>
      </c>
      <c r="T1766" s="4">
        <v>17</v>
      </c>
      <c r="U1766" s="4">
        <v>39</v>
      </c>
      <c r="V1766" s="4">
        <v>15</v>
      </c>
      <c r="W1766" s="4">
        <v>0</v>
      </c>
      <c r="X1766" s="6">
        <v>585</v>
      </c>
    </row>
    <row r="1767" spans="19:24" x14ac:dyDescent="0.25">
      <c r="S1767" s="5">
        <v>10922</v>
      </c>
      <c r="T1767" s="5">
        <v>24</v>
      </c>
      <c r="U1767" s="5">
        <v>4.5</v>
      </c>
      <c r="V1767" s="5">
        <v>35</v>
      </c>
      <c r="W1767" s="5">
        <v>0</v>
      </c>
      <c r="X1767" s="7">
        <v>157.5</v>
      </c>
    </row>
    <row r="1768" spans="19:24" x14ac:dyDescent="0.25">
      <c r="S1768" s="4">
        <v>10923</v>
      </c>
      <c r="T1768" s="4">
        <v>42</v>
      </c>
      <c r="U1768" s="4">
        <v>14</v>
      </c>
      <c r="V1768" s="4">
        <v>10</v>
      </c>
      <c r="W1768" s="4">
        <v>0.2</v>
      </c>
      <c r="X1768" s="6">
        <v>139.80000000000001</v>
      </c>
    </row>
    <row r="1769" spans="19:24" x14ac:dyDescent="0.25">
      <c r="S1769" s="5">
        <v>10923</v>
      </c>
      <c r="T1769" s="5">
        <v>43</v>
      </c>
      <c r="U1769" s="5">
        <v>46</v>
      </c>
      <c r="V1769" s="5">
        <v>10</v>
      </c>
      <c r="W1769" s="5">
        <v>0.2</v>
      </c>
      <c r="X1769" s="7">
        <v>459.8</v>
      </c>
    </row>
    <row r="1770" spans="19:24" x14ac:dyDescent="0.25">
      <c r="S1770" s="4">
        <v>10923</v>
      </c>
      <c r="T1770" s="4">
        <v>67</v>
      </c>
      <c r="U1770" s="4">
        <v>14</v>
      </c>
      <c r="V1770" s="4">
        <v>24</v>
      </c>
      <c r="W1770" s="4">
        <v>0.2</v>
      </c>
      <c r="X1770" s="6">
        <v>335.8</v>
      </c>
    </row>
    <row r="1771" spans="19:24" x14ac:dyDescent="0.25">
      <c r="S1771" s="5">
        <v>10924</v>
      </c>
      <c r="T1771" s="5">
        <v>10</v>
      </c>
      <c r="U1771" s="5">
        <v>31</v>
      </c>
      <c r="V1771" s="5">
        <v>20</v>
      </c>
      <c r="W1771" s="5">
        <v>0.1</v>
      </c>
      <c r="X1771" s="7">
        <v>619.9</v>
      </c>
    </row>
    <row r="1772" spans="19:24" x14ac:dyDescent="0.25">
      <c r="S1772" s="4">
        <v>10924</v>
      </c>
      <c r="T1772" s="4">
        <v>28</v>
      </c>
      <c r="U1772" s="4">
        <v>45.6</v>
      </c>
      <c r="V1772" s="4">
        <v>30</v>
      </c>
      <c r="W1772" s="4">
        <v>0.1</v>
      </c>
      <c r="X1772" s="6">
        <v>1367.9</v>
      </c>
    </row>
    <row r="1773" spans="19:24" x14ac:dyDescent="0.25">
      <c r="S1773" s="5">
        <v>10924</v>
      </c>
      <c r="T1773" s="5">
        <v>75</v>
      </c>
      <c r="U1773" s="5">
        <v>7.75</v>
      </c>
      <c r="V1773" s="5">
        <v>6</v>
      </c>
      <c r="W1773" s="5">
        <v>0</v>
      </c>
      <c r="X1773" s="7">
        <v>46.5</v>
      </c>
    </row>
    <row r="1774" spans="19:24" x14ac:dyDescent="0.25">
      <c r="S1774" s="4">
        <v>10925</v>
      </c>
      <c r="T1774" s="4">
        <v>36</v>
      </c>
      <c r="U1774" s="4">
        <v>19</v>
      </c>
      <c r="V1774" s="4">
        <v>25</v>
      </c>
      <c r="W1774" s="4">
        <v>0.15</v>
      </c>
      <c r="X1774" s="6">
        <v>474.85</v>
      </c>
    </row>
    <row r="1775" spans="19:24" x14ac:dyDescent="0.25">
      <c r="S1775" s="5">
        <v>10925</v>
      </c>
      <c r="T1775" s="5">
        <v>52</v>
      </c>
      <c r="U1775" s="5">
        <v>7</v>
      </c>
      <c r="V1775" s="5">
        <v>12</v>
      </c>
      <c r="W1775" s="5">
        <v>0.15</v>
      </c>
      <c r="X1775" s="7">
        <v>83.85</v>
      </c>
    </row>
    <row r="1776" spans="19:24" x14ac:dyDescent="0.25">
      <c r="S1776" s="4">
        <v>10926</v>
      </c>
      <c r="T1776" s="4">
        <v>11</v>
      </c>
      <c r="U1776" s="4">
        <v>21</v>
      </c>
      <c r="V1776" s="4">
        <v>2</v>
      </c>
      <c r="W1776" s="4">
        <v>0</v>
      </c>
      <c r="X1776" s="6">
        <v>42</v>
      </c>
    </row>
    <row r="1777" spans="19:24" x14ac:dyDescent="0.25">
      <c r="S1777" s="5">
        <v>10926</v>
      </c>
      <c r="T1777" s="5">
        <v>13</v>
      </c>
      <c r="U1777" s="5">
        <v>6</v>
      </c>
      <c r="V1777" s="5">
        <v>10</v>
      </c>
      <c r="W1777" s="5">
        <v>0</v>
      </c>
      <c r="X1777" s="7">
        <v>60</v>
      </c>
    </row>
    <row r="1778" spans="19:24" x14ac:dyDescent="0.25">
      <c r="S1778" s="4">
        <v>10926</v>
      </c>
      <c r="T1778" s="4">
        <v>19</v>
      </c>
      <c r="U1778" s="4">
        <v>9.1999999999999993</v>
      </c>
      <c r="V1778" s="4">
        <v>7</v>
      </c>
      <c r="W1778" s="4">
        <v>0</v>
      </c>
      <c r="X1778" s="6">
        <v>64.399999999999991</v>
      </c>
    </row>
    <row r="1779" spans="19:24" x14ac:dyDescent="0.25">
      <c r="S1779" s="5">
        <v>10926</v>
      </c>
      <c r="T1779" s="5">
        <v>72</v>
      </c>
      <c r="U1779" s="5">
        <v>34.799999999999997</v>
      </c>
      <c r="V1779" s="5">
        <v>10</v>
      </c>
      <c r="W1779" s="5">
        <v>0</v>
      </c>
      <c r="X1779" s="7">
        <v>348</v>
      </c>
    </row>
    <row r="1780" spans="19:24" x14ac:dyDescent="0.25">
      <c r="S1780" s="4">
        <v>10927</v>
      </c>
      <c r="T1780" s="4">
        <v>20</v>
      </c>
      <c r="U1780" s="4">
        <v>81</v>
      </c>
      <c r="V1780" s="4">
        <v>5</v>
      </c>
      <c r="W1780" s="4">
        <v>0</v>
      </c>
      <c r="X1780" s="6">
        <v>405</v>
      </c>
    </row>
    <row r="1781" spans="19:24" x14ac:dyDescent="0.25">
      <c r="S1781" s="5">
        <v>10927</v>
      </c>
      <c r="T1781" s="5">
        <v>52</v>
      </c>
      <c r="U1781" s="5">
        <v>7</v>
      </c>
      <c r="V1781" s="5">
        <v>5</v>
      </c>
      <c r="W1781" s="5">
        <v>0</v>
      </c>
      <c r="X1781" s="7">
        <v>35</v>
      </c>
    </row>
    <row r="1782" spans="19:24" x14ac:dyDescent="0.25">
      <c r="S1782" s="4">
        <v>10927</v>
      </c>
      <c r="T1782" s="4">
        <v>76</v>
      </c>
      <c r="U1782" s="4">
        <v>18</v>
      </c>
      <c r="V1782" s="4">
        <v>20</v>
      </c>
      <c r="W1782" s="4">
        <v>0</v>
      </c>
      <c r="X1782" s="6">
        <v>360</v>
      </c>
    </row>
    <row r="1783" spans="19:24" x14ac:dyDescent="0.25">
      <c r="S1783" s="5">
        <v>10928</v>
      </c>
      <c r="T1783" s="5">
        <v>47</v>
      </c>
      <c r="U1783" s="5">
        <v>9.5</v>
      </c>
      <c r="V1783" s="5">
        <v>5</v>
      </c>
      <c r="W1783" s="5">
        <v>0</v>
      </c>
      <c r="X1783" s="7">
        <v>47.5</v>
      </c>
    </row>
    <row r="1784" spans="19:24" x14ac:dyDescent="0.25">
      <c r="S1784" s="4">
        <v>10928</v>
      </c>
      <c r="T1784" s="4">
        <v>76</v>
      </c>
      <c r="U1784" s="4">
        <v>18</v>
      </c>
      <c r="V1784" s="4">
        <v>5</v>
      </c>
      <c r="W1784" s="4">
        <v>0</v>
      </c>
      <c r="X1784" s="6">
        <v>90</v>
      </c>
    </row>
    <row r="1785" spans="19:24" x14ac:dyDescent="0.25">
      <c r="S1785" s="5">
        <v>10929</v>
      </c>
      <c r="T1785" s="5">
        <v>21</v>
      </c>
      <c r="U1785" s="5">
        <v>10</v>
      </c>
      <c r="V1785" s="5">
        <v>60</v>
      </c>
      <c r="W1785" s="5">
        <v>0</v>
      </c>
      <c r="X1785" s="7">
        <v>600</v>
      </c>
    </row>
    <row r="1786" spans="19:24" x14ac:dyDescent="0.25">
      <c r="S1786" s="4">
        <v>10929</v>
      </c>
      <c r="T1786" s="4">
        <v>75</v>
      </c>
      <c r="U1786" s="4">
        <v>7.75</v>
      </c>
      <c r="V1786" s="4">
        <v>49</v>
      </c>
      <c r="W1786" s="4">
        <v>0</v>
      </c>
      <c r="X1786" s="6">
        <v>379.75</v>
      </c>
    </row>
    <row r="1787" spans="19:24" x14ac:dyDescent="0.25">
      <c r="S1787" s="5">
        <v>10929</v>
      </c>
      <c r="T1787" s="5">
        <v>77</v>
      </c>
      <c r="U1787" s="5">
        <v>13</v>
      </c>
      <c r="V1787" s="5">
        <v>15</v>
      </c>
      <c r="W1787" s="5">
        <v>0</v>
      </c>
      <c r="X1787" s="7">
        <v>195</v>
      </c>
    </row>
    <row r="1788" spans="19:24" x14ac:dyDescent="0.25">
      <c r="S1788" s="4">
        <v>10930</v>
      </c>
      <c r="T1788" s="4">
        <v>21</v>
      </c>
      <c r="U1788" s="4">
        <v>10</v>
      </c>
      <c r="V1788" s="4">
        <v>36</v>
      </c>
      <c r="W1788" s="4">
        <v>0</v>
      </c>
      <c r="X1788" s="6">
        <v>360</v>
      </c>
    </row>
    <row r="1789" spans="19:24" x14ac:dyDescent="0.25">
      <c r="S1789" s="5">
        <v>10930</v>
      </c>
      <c r="T1789" s="5">
        <v>27</v>
      </c>
      <c r="U1789" s="5">
        <v>43.9</v>
      </c>
      <c r="V1789" s="5">
        <v>25</v>
      </c>
      <c r="W1789" s="5">
        <v>0</v>
      </c>
      <c r="X1789" s="7">
        <v>1097.5</v>
      </c>
    </row>
    <row r="1790" spans="19:24" x14ac:dyDescent="0.25">
      <c r="S1790" s="4">
        <v>10930</v>
      </c>
      <c r="T1790" s="4">
        <v>55</v>
      </c>
      <c r="U1790" s="4">
        <v>24</v>
      </c>
      <c r="V1790" s="4">
        <v>25</v>
      </c>
      <c r="W1790" s="4">
        <v>0.2</v>
      </c>
      <c r="X1790" s="6">
        <v>599.79999999999995</v>
      </c>
    </row>
    <row r="1791" spans="19:24" x14ac:dyDescent="0.25">
      <c r="S1791" s="5">
        <v>10930</v>
      </c>
      <c r="T1791" s="5">
        <v>58</v>
      </c>
      <c r="U1791" s="5">
        <v>13.25</v>
      </c>
      <c r="V1791" s="5">
        <v>30</v>
      </c>
      <c r="W1791" s="5">
        <v>0.2</v>
      </c>
      <c r="X1791" s="7">
        <v>397.3</v>
      </c>
    </row>
    <row r="1792" spans="19:24" x14ac:dyDescent="0.25">
      <c r="S1792" s="4">
        <v>10931</v>
      </c>
      <c r="T1792" s="4">
        <v>13</v>
      </c>
      <c r="U1792" s="4">
        <v>6</v>
      </c>
      <c r="V1792" s="4">
        <v>42</v>
      </c>
      <c r="W1792" s="4">
        <v>0.15</v>
      </c>
      <c r="X1792" s="6">
        <v>251.85</v>
      </c>
    </row>
    <row r="1793" spans="19:24" x14ac:dyDescent="0.25">
      <c r="S1793" s="5">
        <v>10931</v>
      </c>
      <c r="T1793" s="5">
        <v>57</v>
      </c>
      <c r="U1793" s="5">
        <v>19.5</v>
      </c>
      <c r="V1793" s="5">
        <v>30</v>
      </c>
      <c r="W1793" s="5">
        <v>0</v>
      </c>
      <c r="X1793" s="7">
        <v>585</v>
      </c>
    </row>
    <row r="1794" spans="19:24" x14ac:dyDescent="0.25">
      <c r="S1794" s="4">
        <v>10932</v>
      </c>
      <c r="T1794" s="4">
        <v>16</v>
      </c>
      <c r="U1794" s="4">
        <v>17.45</v>
      </c>
      <c r="V1794" s="4">
        <v>30</v>
      </c>
      <c r="W1794" s="4">
        <v>0.1</v>
      </c>
      <c r="X1794" s="6">
        <v>523.4</v>
      </c>
    </row>
    <row r="1795" spans="19:24" x14ac:dyDescent="0.25">
      <c r="S1795" s="5">
        <v>10932</v>
      </c>
      <c r="T1795" s="5">
        <v>62</v>
      </c>
      <c r="U1795" s="5">
        <v>49.3</v>
      </c>
      <c r="V1795" s="5">
        <v>14</v>
      </c>
      <c r="W1795" s="5">
        <v>0.1</v>
      </c>
      <c r="X1795" s="7">
        <v>690.09999999999991</v>
      </c>
    </row>
    <row r="1796" spans="19:24" x14ac:dyDescent="0.25">
      <c r="S1796" s="4">
        <v>10932</v>
      </c>
      <c r="T1796" s="4">
        <v>72</v>
      </c>
      <c r="U1796" s="4">
        <v>34.799999999999997</v>
      </c>
      <c r="V1796" s="4">
        <v>16</v>
      </c>
      <c r="W1796" s="4">
        <v>0</v>
      </c>
      <c r="X1796" s="6">
        <v>556.79999999999995</v>
      </c>
    </row>
    <row r="1797" spans="19:24" x14ac:dyDescent="0.25">
      <c r="S1797" s="5">
        <v>10932</v>
      </c>
      <c r="T1797" s="5">
        <v>75</v>
      </c>
      <c r="U1797" s="5">
        <v>7.75</v>
      </c>
      <c r="V1797" s="5">
        <v>20</v>
      </c>
      <c r="W1797" s="5">
        <v>0.1</v>
      </c>
      <c r="X1797" s="7">
        <v>154.9</v>
      </c>
    </row>
    <row r="1798" spans="19:24" x14ac:dyDescent="0.25">
      <c r="S1798" s="4">
        <v>10933</v>
      </c>
      <c r="T1798" s="4">
        <v>53</v>
      </c>
      <c r="U1798" s="4">
        <v>32.799999999999997</v>
      </c>
      <c r="V1798" s="4">
        <v>2</v>
      </c>
      <c r="W1798" s="4">
        <v>0</v>
      </c>
      <c r="X1798" s="6">
        <v>65.599999999999994</v>
      </c>
    </row>
    <row r="1799" spans="19:24" x14ac:dyDescent="0.25">
      <c r="S1799" s="5">
        <v>10933</v>
      </c>
      <c r="T1799" s="5">
        <v>61</v>
      </c>
      <c r="U1799" s="5">
        <v>28.5</v>
      </c>
      <c r="V1799" s="5">
        <v>30</v>
      </c>
      <c r="W1799" s="5">
        <v>0</v>
      </c>
      <c r="X1799" s="7">
        <v>855</v>
      </c>
    </row>
    <row r="1800" spans="19:24" x14ac:dyDescent="0.25">
      <c r="S1800" s="4">
        <v>10934</v>
      </c>
      <c r="T1800" s="4">
        <v>6</v>
      </c>
      <c r="U1800" s="4">
        <v>25</v>
      </c>
      <c r="V1800" s="4">
        <v>20</v>
      </c>
      <c r="W1800" s="4">
        <v>0</v>
      </c>
      <c r="X1800" s="6">
        <v>500</v>
      </c>
    </row>
    <row r="1801" spans="19:24" x14ac:dyDescent="0.25">
      <c r="S1801" s="5">
        <v>10935</v>
      </c>
      <c r="T1801" s="5">
        <v>1</v>
      </c>
      <c r="U1801" s="5">
        <v>18</v>
      </c>
      <c r="V1801" s="5">
        <v>21</v>
      </c>
      <c r="W1801" s="5">
        <v>0</v>
      </c>
      <c r="X1801" s="7">
        <v>378</v>
      </c>
    </row>
    <row r="1802" spans="19:24" x14ac:dyDescent="0.25">
      <c r="S1802" s="4">
        <v>10935</v>
      </c>
      <c r="T1802" s="4">
        <v>18</v>
      </c>
      <c r="U1802" s="4">
        <v>62.5</v>
      </c>
      <c r="V1802" s="4">
        <v>4</v>
      </c>
      <c r="W1802" s="4">
        <v>0.25</v>
      </c>
      <c r="X1802" s="6">
        <v>249.75</v>
      </c>
    </row>
    <row r="1803" spans="19:24" x14ac:dyDescent="0.25">
      <c r="S1803" s="5">
        <v>10935</v>
      </c>
      <c r="T1803" s="5">
        <v>23</v>
      </c>
      <c r="U1803" s="5">
        <v>9</v>
      </c>
      <c r="V1803" s="5">
        <v>8</v>
      </c>
      <c r="W1803" s="5">
        <v>0.25</v>
      </c>
      <c r="X1803" s="7">
        <v>71.75</v>
      </c>
    </row>
    <row r="1804" spans="19:24" x14ac:dyDescent="0.25">
      <c r="S1804" s="4">
        <v>10936</v>
      </c>
      <c r="T1804" s="4">
        <v>36</v>
      </c>
      <c r="U1804" s="4">
        <v>19</v>
      </c>
      <c r="V1804" s="4">
        <v>30</v>
      </c>
      <c r="W1804" s="4">
        <v>0.2</v>
      </c>
      <c r="X1804" s="6">
        <v>569.79999999999995</v>
      </c>
    </row>
    <row r="1805" spans="19:24" x14ac:dyDescent="0.25">
      <c r="S1805" s="5">
        <v>10937</v>
      </c>
      <c r="T1805" s="5">
        <v>28</v>
      </c>
      <c r="U1805" s="5">
        <v>45.6</v>
      </c>
      <c r="V1805" s="5">
        <v>8</v>
      </c>
      <c r="W1805" s="5">
        <v>0</v>
      </c>
      <c r="X1805" s="7">
        <v>364.8</v>
      </c>
    </row>
    <row r="1806" spans="19:24" x14ac:dyDescent="0.25">
      <c r="S1806" s="4">
        <v>10937</v>
      </c>
      <c r="T1806" s="4">
        <v>34</v>
      </c>
      <c r="U1806" s="4">
        <v>14</v>
      </c>
      <c r="V1806" s="4">
        <v>20</v>
      </c>
      <c r="W1806" s="4">
        <v>0</v>
      </c>
      <c r="X1806" s="6">
        <v>280</v>
      </c>
    </row>
    <row r="1807" spans="19:24" x14ac:dyDescent="0.25">
      <c r="S1807" s="5">
        <v>10938</v>
      </c>
      <c r="T1807" s="5">
        <v>13</v>
      </c>
      <c r="U1807" s="5">
        <v>6</v>
      </c>
      <c r="V1807" s="5">
        <v>20</v>
      </c>
      <c r="W1807" s="5">
        <v>0.25</v>
      </c>
      <c r="X1807" s="7">
        <v>119.75</v>
      </c>
    </row>
    <row r="1808" spans="19:24" x14ac:dyDescent="0.25">
      <c r="S1808" s="4">
        <v>10938</v>
      </c>
      <c r="T1808" s="4">
        <v>43</v>
      </c>
      <c r="U1808" s="4">
        <v>46</v>
      </c>
      <c r="V1808" s="4">
        <v>24</v>
      </c>
      <c r="W1808" s="4">
        <v>0.25</v>
      </c>
      <c r="X1808" s="6">
        <v>1103.75</v>
      </c>
    </row>
    <row r="1809" spans="19:24" x14ac:dyDescent="0.25">
      <c r="S1809" s="5">
        <v>10938</v>
      </c>
      <c r="T1809" s="5">
        <v>60</v>
      </c>
      <c r="U1809" s="5">
        <v>34</v>
      </c>
      <c r="V1809" s="5">
        <v>49</v>
      </c>
      <c r="W1809" s="5">
        <v>0.25</v>
      </c>
      <c r="X1809" s="7">
        <v>1665.75</v>
      </c>
    </row>
    <row r="1810" spans="19:24" x14ac:dyDescent="0.25">
      <c r="S1810" s="4">
        <v>10938</v>
      </c>
      <c r="T1810" s="4">
        <v>71</v>
      </c>
      <c r="U1810" s="4">
        <v>21.5</v>
      </c>
      <c r="V1810" s="4">
        <v>35</v>
      </c>
      <c r="W1810" s="4">
        <v>0.25</v>
      </c>
      <c r="X1810" s="6">
        <v>752.25</v>
      </c>
    </row>
    <row r="1811" spans="19:24" x14ac:dyDescent="0.25">
      <c r="S1811" s="5">
        <v>10939</v>
      </c>
      <c r="T1811" s="5">
        <v>2</v>
      </c>
      <c r="U1811" s="5">
        <v>19</v>
      </c>
      <c r="V1811" s="5">
        <v>10</v>
      </c>
      <c r="W1811" s="5">
        <v>0.15</v>
      </c>
      <c r="X1811" s="7">
        <v>189.85</v>
      </c>
    </row>
    <row r="1812" spans="19:24" x14ac:dyDescent="0.25">
      <c r="S1812" s="4">
        <v>10939</v>
      </c>
      <c r="T1812" s="4">
        <v>67</v>
      </c>
      <c r="U1812" s="4">
        <v>14</v>
      </c>
      <c r="V1812" s="4">
        <v>40</v>
      </c>
      <c r="W1812" s="4">
        <v>0.15</v>
      </c>
      <c r="X1812" s="6">
        <v>559.85</v>
      </c>
    </row>
    <row r="1813" spans="19:24" x14ac:dyDescent="0.25">
      <c r="S1813" s="5">
        <v>10940</v>
      </c>
      <c r="T1813" s="5">
        <v>7</v>
      </c>
      <c r="U1813" s="5">
        <v>30</v>
      </c>
      <c r="V1813" s="5">
        <v>8</v>
      </c>
      <c r="W1813" s="5">
        <v>0</v>
      </c>
      <c r="X1813" s="7">
        <v>240</v>
      </c>
    </row>
    <row r="1814" spans="19:24" x14ac:dyDescent="0.25">
      <c r="S1814" s="4">
        <v>10940</v>
      </c>
      <c r="T1814" s="4">
        <v>13</v>
      </c>
      <c r="U1814" s="4">
        <v>6</v>
      </c>
      <c r="V1814" s="4">
        <v>20</v>
      </c>
      <c r="W1814" s="4">
        <v>0</v>
      </c>
      <c r="X1814" s="6">
        <v>120</v>
      </c>
    </row>
    <row r="1815" spans="19:24" x14ac:dyDescent="0.25">
      <c r="S1815" s="5">
        <v>10941</v>
      </c>
      <c r="T1815" s="5">
        <v>31</v>
      </c>
      <c r="U1815" s="5">
        <v>12.5</v>
      </c>
      <c r="V1815" s="5">
        <v>44</v>
      </c>
      <c r="W1815" s="5">
        <v>0.25</v>
      </c>
      <c r="X1815" s="7">
        <v>549.75</v>
      </c>
    </row>
    <row r="1816" spans="19:24" x14ac:dyDescent="0.25">
      <c r="S1816" s="4">
        <v>10941</v>
      </c>
      <c r="T1816" s="4">
        <v>62</v>
      </c>
      <c r="U1816" s="4">
        <v>49.3</v>
      </c>
      <c r="V1816" s="4">
        <v>30</v>
      </c>
      <c r="W1816" s="4">
        <v>0.25</v>
      </c>
      <c r="X1816" s="6">
        <v>1478.75</v>
      </c>
    </row>
    <row r="1817" spans="19:24" x14ac:dyDescent="0.25">
      <c r="S1817" s="5">
        <v>10941</v>
      </c>
      <c r="T1817" s="5">
        <v>68</v>
      </c>
      <c r="U1817" s="5">
        <v>12.5</v>
      </c>
      <c r="V1817" s="5">
        <v>80</v>
      </c>
      <c r="W1817" s="5">
        <v>0.25</v>
      </c>
      <c r="X1817" s="7">
        <v>999.75</v>
      </c>
    </row>
    <row r="1818" spans="19:24" x14ac:dyDescent="0.25">
      <c r="S1818" s="4">
        <v>10941</v>
      </c>
      <c r="T1818" s="4">
        <v>72</v>
      </c>
      <c r="U1818" s="4">
        <v>34.799999999999997</v>
      </c>
      <c r="V1818" s="4">
        <v>50</v>
      </c>
      <c r="W1818" s="4">
        <v>0</v>
      </c>
      <c r="X1818" s="6">
        <v>1739.9999999999998</v>
      </c>
    </row>
    <row r="1819" spans="19:24" x14ac:dyDescent="0.25">
      <c r="S1819" s="5">
        <v>10942</v>
      </c>
      <c r="T1819" s="5">
        <v>49</v>
      </c>
      <c r="U1819" s="5">
        <v>20</v>
      </c>
      <c r="V1819" s="5">
        <v>28</v>
      </c>
      <c r="W1819" s="5">
        <v>0</v>
      </c>
      <c r="X1819" s="7">
        <v>560</v>
      </c>
    </row>
    <row r="1820" spans="19:24" x14ac:dyDescent="0.25">
      <c r="S1820" s="4">
        <v>10943</v>
      </c>
      <c r="T1820" s="4">
        <v>13</v>
      </c>
      <c r="U1820" s="4">
        <v>6</v>
      </c>
      <c r="V1820" s="4">
        <v>15</v>
      </c>
      <c r="W1820" s="4">
        <v>0</v>
      </c>
      <c r="X1820" s="6">
        <v>90</v>
      </c>
    </row>
    <row r="1821" spans="19:24" x14ac:dyDescent="0.25">
      <c r="S1821" s="5">
        <v>10943</v>
      </c>
      <c r="T1821" s="5">
        <v>22</v>
      </c>
      <c r="U1821" s="5">
        <v>21</v>
      </c>
      <c r="V1821" s="5">
        <v>21</v>
      </c>
      <c r="W1821" s="5">
        <v>0</v>
      </c>
      <c r="X1821" s="7">
        <v>441</v>
      </c>
    </row>
    <row r="1822" spans="19:24" x14ac:dyDescent="0.25">
      <c r="S1822" s="4">
        <v>10943</v>
      </c>
      <c r="T1822" s="4">
        <v>46</v>
      </c>
      <c r="U1822" s="4">
        <v>12</v>
      </c>
      <c r="V1822" s="4">
        <v>15</v>
      </c>
      <c r="W1822" s="4">
        <v>0</v>
      </c>
      <c r="X1822" s="6">
        <v>180</v>
      </c>
    </row>
    <row r="1823" spans="19:24" x14ac:dyDescent="0.25">
      <c r="S1823" s="5">
        <v>10944</v>
      </c>
      <c r="T1823" s="5">
        <v>11</v>
      </c>
      <c r="U1823" s="5">
        <v>21</v>
      </c>
      <c r="V1823" s="5">
        <v>5</v>
      </c>
      <c r="W1823" s="5">
        <v>0.25</v>
      </c>
      <c r="X1823" s="7">
        <v>104.75</v>
      </c>
    </row>
    <row r="1824" spans="19:24" x14ac:dyDescent="0.25">
      <c r="S1824" s="4">
        <v>10944</v>
      </c>
      <c r="T1824" s="4">
        <v>44</v>
      </c>
      <c r="U1824" s="4">
        <v>19.45</v>
      </c>
      <c r="V1824" s="4">
        <v>18</v>
      </c>
      <c r="W1824" s="4">
        <v>0.25</v>
      </c>
      <c r="X1824" s="6">
        <v>349.84999999999997</v>
      </c>
    </row>
    <row r="1825" spans="19:24" x14ac:dyDescent="0.25">
      <c r="S1825" s="5">
        <v>10944</v>
      </c>
      <c r="T1825" s="5">
        <v>56</v>
      </c>
      <c r="U1825" s="5">
        <v>38</v>
      </c>
      <c r="V1825" s="5">
        <v>18</v>
      </c>
      <c r="W1825" s="5">
        <v>0</v>
      </c>
      <c r="X1825" s="7">
        <v>684</v>
      </c>
    </row>
    <row r="1826" spans="19:24" x14ac:dyDescent="0.25">
      <c r="S1826" s="4">
        <v>10945</v>
      </c>
      <c r="T1826" s="4">
        <v>13</v>
      </c>
      <c r="U1826" s="4">
        <v>6</v>
      </c>
      <c r="V1826" s="4">
        <v>20</v>
      </c>
      <c r="W1826" s="4">
        <v>0</v>
      </c>
      <c r="X1826" s="6">
        <v>120</v>
      </c>
    </row>
    <row r="1827" spans="19:24" x14ac:dyDescent="0.25">
      <c r="S1827" s="5">
        <v>10945</v>
      </c>
      <c r="T1827" s="5">
        <v>31</v>
      </c>
      <c r="U1827" s="5">
        <v>12.5</v>
      </c>
      <c r="V1827" s="5">
        <v>10</v>
      </c>
      <c r="W1827" s="5">
        <v>0</v>
      </c>
      <c r="X1827" s="7">
        <v>125</v>
      </c>
    </row>
    <row r="1828" spans="19:24" x14ac:dyDescent="0.25">
      <c r="S1828" s="4">
        <v>10946</v>
      </c>
      <c r="T1828" s="4">
        <v>10</v>
      </c>
      <c r="U1828" s="4">
        <v>31</v>
      </c>
      <c r="V1828" s="4">
        <v>25</v>
      </c>
      <c r="W1828" s="4">
        <v>0</v>
      </c>
      <c r="X1828" s="6">
        <v>775</v>
      </c>
    </row>
    <row r="1829" spans="19:24" x14ac:dyDescent="0.25">
      <c r="S1829" s="5">
        <v>10946</v>
      </c>
      <c r="T1829" s="5">
        <v>24</v>
      </c>
      <c r="U1829" s="5">
        <v>4.5</v>
      </c>
      <c r="V1829" s="5">
        <v>25</v>
      </c>
      <c r="W1829" s="5">
        <v>0</v>
      </c>
      <c r="X1829" s="7">
        <v>112.5</v>
      </c>
    </row>
    <row r="1830" spans="19:24" x14ac:dyDescent="0.25">
      <c r="S1830" s="4">
        <v>10946</v>
      </c>
      <c r="T1830" s="4">
        <v>77</v>
      </c>
      <c r="U1830" s="4">
        <v>13</v>
      </c>
      <c r="V1830" s="4">
        <v>40</v>
      </c>
      <c r="W1830" s="4">
        <v>0</v>
      </c>
      <c r="X1830" s="6">
        <v>520</v>
      </c>
    </row>
    <row r="1831" spans="19:24" x14ac:dyDescent="0.25">
      <c r="S1831" s="5">
        <v>10947</v>
      </c>
      <c r="T1831" s="5">
        <v>59</v>
      </c>
      <c r="U1831" s="5">
        <v>55</v>
      </c>
      <c r="V1831" s="5">
        <v>4</v>
      </c>
      <c r="W1831" s="5">
        <v>0</v>
      </c>
      <c r="X1831" s="7">
        <v>220</v>
      </c>
    </row>
    <row r="1832" spans="19:24" x14ac:dyDescent="0.25">
      <c r="S1832" s="4">
        <v>10948</v>
      </c>
      <c r="T1832" s="4">
        <v>50</v>
      </c>
      <c r="U1832" s="4">
        <v>16.25</v>
      </c>
      <c r="V1832" s="4">
        <v>9</v>
      </c>
      <c r="W1832" s="4">
        <v>0</v>
      </c>
      <c r="X1832" s="6">
        <v>146.25</v>
      </c>
    </row>
    <row r="1833" spans="19:24" x14ac:dyDescent="0.25">
      <c r="S1833" s="5">
        <v>10948</v>
      </c>
      <c r="T1833" s="5">
        <v>51</v>
      </c>
      <c r="U1833" s="5">
        <v>53</v>
      </c>
      <c r="V1833" s="5">
        <v>40</v>
      </c>
      <c r="W1833" s="5">
        <v>0</v>
      </c>
      <c r="X1833" s="7">
        <v>2120</v>
      </c>
    </row>
    <row r="1834" spans="19:24" x14ac:dyDescent="0.25">
      <c r="S1834" s="4">
        <v>10948</v>
      </c>
      <c r="T1834" s="4">
        <v>55</v>
      </c>
      <c r="U1834" s="4">
        <v>24</v>
      </c>
      <c r="V1834" s="4">
        <v>4</v>
      </c>
      <c r="W1834" s="4">
        <v>0</v>
      </c>
      <c r="X1834" s="6">
        <v>96</v>
      </c>
    </row>
    <row r="1835" spans="19:24" x14ac:dyDescent="0.25">
      <c r="S1835" s="5">
        <v>10949</v>
      </c>
      <c r="T1835" s="5">
        <v>6</v>
      </c>
      <c r="U1835" s="5">
        <v>25</v>
      </c>
      <c r="V1835" s="5">
        <v>12</v>
      </c>
      <c r="W1835" s="5">
        <v>0</v>
      </c>
      <c r="X1835" s="7">
        <v>300</v>
      </c>
    </row>
    <row r="1836" spans="19:24" x14ac:dyDescent="0.25">
      <c r="S1836" s="4">
        <v>10949</v>
      </c>
      <c r="T1836" s="4">
        <v>10</v>
      </c>
      <c r="U1836" s="4">
        <v>31</v>
      </c>
      <c r="V1836" s="4">
        <v>30</v>
      </c>
      <c r="W1836" s="4">
        <v>0</v>
      </c>
      <c r="X1836" s="6">
        <v>930</v>
      </c>
    </row>
    <row r="1837" spans="19:24" x14ac:dyDescent="0.25">
      <c r="S1837" s="5">
        <v>10949</v>
      </c>
      <c r="T1837" s="5">
        <v>17</v>
      </c>
      <c r="U1837" s="5">
        <v>39</v>
      </c>
      <c r="V1837" s="5">
        <v>6</v>
      </c>
      <c r="W1837" s="5">
        <v>0</v>
      </c>
      <c r="X1837" s="7">
        <v>234</v>
      </c>
    </row>
    <row r="1838" spans="19:24" x14ac:dyDescent="0.25">
      <c r="S1838" s="4">
        <v>10949</v>
      </c>
      <c r="T1838" s="4">
        <v>62</v>
      </c>
      <c r="U1838" s="4">
        <v>49.3</v>
      </c>
      <c r="V1838" s="4">
        <v>60</v>
      </c>
      <c r="W1838" s="4">
        <v>0</v>
      </c>
      <c r="X1838" s="6">
        <v>2958</v>
      </c>
    </row>
    <row r="1839" spans="19:24" x14ac:dyDescent="0.25">
      <c r="S1839" s="5">
        <v>10950</v>
      </c>
      <c r="T1839" s="5">
        <v>4</v>
      </c>
      <c r="U1839" s="5">
        <v>22</v>
      </c>
      <c r="V1839" s="5">
        <v>5</v>
      </c>
      <c r="W1839" s="5">
        <v>0</v>
      </c>
      <c r="X1839" s="7">
        <v>110</v>
      </c>
    </row>
    <row r="1840" spans="19:24" x14ac:dyDescent="0.25">
      <c r="S1840" s="4">
        <v>10951</v>
      </c>
      <c r="T1840" s="4">
        <v>33</v>
      </c>
      <c r="U1840" s="4">
        <v>2.5</v>
      </c>
      <c r="V1840" s="4">
        <v>15</v>
      </c>
      <c r="W1840" s="4">
        <v>0.05</v>
      </c>
      <c r="X1840" s="6">
        <v>37.450000000000003</v>
      </c>
    </row>
    <row r="1841" spans="19:24" x14ac:dyDescent="0.25">
      <c r="S1841" s="5">
        <v>10951</v>
      </c>
      <c r="T1841" s="5">
        <v>41</v>
      </c>
      <c r="U1841" s="5">
        <v>9.65</v>
      </c>
      <c r="V1841" s="5">
        <v>6</v>
      </c>
      <c r="W1841" s="5">
        <v>0.05</v>
      </c>
      <c r="X1841" s="7">
        <v>57.850000000000009</v>
      </c>
    </row>
    <row r="1842" spans="19:24" x14ac:dyDescent="0.25">
      <c r="S1842" s="4">
        <v>10951</v>
      </c>
      <c r="T1842" s="4">
        <v>75</v>
      </c>
      <c r="U1842" s="4">
        <v>7.75</v>
      </c>
      <c r="V1842" s="4">
        <v>50</v>
      </c>
      <c r="W1842" s="4">
        <v>0.05</v>
      </c>
      <c r="X1842" s="6">
        <v>387.45</v>
      </c>
    </row>
    <row r="1843" spans="19:24" x14ac:dyDescent="0.25">
      <c r="S1843" s="5">
        <v>10952</v>
      </c>
      <c r="T1843" s="5">
        <v>6</v>
      </c>
      <c r="U1843" s="5">
        <v>25</v>
      </c>
      <c r="V1843" s="5">
        <v>16</v>
      </c>
      <c r="W1843" s="5">
        <v>0.05</v>
      </c>
      <c r="X1843" s="7">
        <v>399.95</v>
      </c>
    </row>
    <row r="1844" spans="19:24" x14ac:dyDescent="0.25">
      <c r="S1844" s="4">
        <v>10952</v>
      </c>
      <c r="T1844" s="4">
        <v>28</v>
      </c>
      <c r="U1844" s="4">
        <v>45.6</v>
      </c>
      <c r="V1844" s="4">
        <v>2</v>
      </c>
      <c r="W1844" s="4">
        <v>0</v>
      </c>
      <c r="X1844" s="6">
        <v>91.2</v>
      </c>
    </row>
    <row r="1845" spans="19:24" x14ac:dyDescent="0.25">
      <c r="S1845" s="5">
        <v>10953</v>
      </c>
      <c r="T1845" s="5">
        <v>20</v>
      </c>
      <c r="U1845" s="5">
        <v>81</v>
      </c>
      <c r="V1845" s="5">
        <v>50</v>
      </c>
      <c r="W1845" s="5">
        <v>0.05</v>
      </c>
      <c r="X1845" s="7">
        <v>4049.95</v>
      </c>
    </row>
    <row r="1846" spans="19:24" x14ac:dyDescent="0.25">
      <c r="S1846" s="4">
        <v>10953</v>
      </c>
      <c r="T1846" s="4">
        <v>31</v>
      </c>
      <c r="U1846" s="4">
        <v>12.5</v>
      </c>
      <c r="V1846" s="4">
        <v>50</v>
      </c>
      <c r="W1846" s="4">
        <v>0.05</v>
      </c>
      <c r="X1846" s="6">
        <v>624.95000000000005</v>
      </c>
    </row>
    <row r="1847" spans="19:24" x14ac:dyDescent="0.25">
      <c r="S1847" s="5">
        <v>10954</v>
      </c>
      <c r="T1847" s="5">
        <v>16</v>
      </c>
      <c r="U1847" s="5">
        <v>17.45</v>
      </c>
      <c r="V1847" s="5">
        <v>28</v>
      </c>
      <c r="W1847" s="5">
        <v>0.15</v>
      </c>
      <c r="X1847" s="7">
        <v>488.45</v>
      </c>
    </row>
    <row r="1848" spans="19:24" x14ac:dyDescent="0.25">
      <c r="S1848" s="4">
        <v>10954</v>
      </c>
      <c r="T1848" s="4">
        <v>31</v>
      </c>
      <c r="U1848" s="4">
        <v>12.5</v>
      </c>
      <c r="V1848" s="4">
        <v>25</v>
      </c>
      <c r="W1848" s="4">
        <v>0.15</v>
      </c>
      <c r="X1848" s="6">
        <v>312.35000000000002</v>
      </c>
    </row>
    <row r="1849" spans="19:24" x14ac:dyDescent="0.25">
      <c r="S1849" s="5">
        <v>10954</v>
      </c>
      <c r="T1849" s="5">
        <v>45</v>
      </c>
      <c r="U1849" s="5">
        <v>9.5</v>
      </c>
      <c r="V1849" s="5">
        <v>30</v>
      </c>
      <c r="W1849" s="5">
        <v>0</v>
      </c>
      <c r="X1849" s="7">
        <v>285</v>
      </c>
    </row>
    <row r="1850" spans="19:24" x14ac:dyDescent="0.25">
      <c r="S1850" s="4">
        <v>10954</v>
      </c>
      <c r="T1850" s="4">
        <v>60</v>
      </c>
      <c r="U1850" s="4">
        <v>34</v>
      </c>
      <c r="V1850" s="4">
        <v>24</v>
      </c>
      <c r="W1850" s="4">
        <v>0.15</v>
      </c>
      <c r="X1850" s="6">
        <v>815.85</v>
      </c>
    </row>
    <row r="1851" spans="19:24" x14ac:dyDescent="0.25">
      <c r="S1851" s="5">
        <v>10955</v>
      </c>
      <c r="T1851" s="5">
        <v>75</v>
      </c>
      <c r="U1851" s="5">
        <v>7.75</v>
      </c>
      <c r="V1851" s="5">
        <v>12</v>
      </c>
      <c r="W1851" s="5">
        <v>0.2</v>
      </c>
      <c r="X1851" s="7">
        <v>92.8</v>
      </c>
    </row>
    <row r="1852" spans="19:24" x14ac:dyDescent="0.25">
      <c r="S1852" s="4">
        <v>10956</v>
      </c>
      <c r="T1852" s="4">
        <v>21</v>
      </c>
      <c r="U1852" s="4">
        <v>10</v>
      </c>
      <c r="V1852" s="4">
        <v>12</v>
      </c>
      <c r="W1852" s="4">
        <v>0</v>
      </c>
      <c r="X1852" s="6">
        <v>120</v>
      </c>
    </row>
    <row r="1853" spans="19:24" x14ac:dyDescent="0.25">
      <c r="S1853" s="5">
        <v>10956</v>
      </c>
      <c r="T1853" s="5">
        <v>47</v>
      </c>
      <c r="U1853" s="5">
        <v>9.5</v>
      </c>
      <c r="V1853" s="5">
        <v>14</v>
      </c>
      <c r="W1853" s="5">
        <v>0</v>
      </c>
      <c r="X1853" s="7">
        <v>133</v>
      </c>
    </row>
    <row r="1854" spans="19:24" x14ac:dyDescent="0.25">
      <c r="S1854" s="4">
        <v>10956</v>
      </c>
      <c r="T1854" s="4">
        <v>51</v>
      </c>
      <c r="U1854" s="4">
        <v>53</v>
      </c>
      <c r="V1854" s="4">
        <v>8</v>
      </c>
      <c r="W1854" s="4">
        <v>0</v>
      </c>
      <c r="X1854" s="6">
        <v>424</v>
      </c>
    </row>
    <row r="1855" spans="19:24" x14ac:dyDescent="0.25">
      <c r="S1855" s="5">
        <v>10957</v>
      </c>
      <c r="T1855" s="5">
        <v>30</v>
      </c>
      <c r="U1855" s="5">
        <v>25.89</v>
      </c>
      <c r="V1855" s="5">
        <v>30</v>
      </c>
      <c r="W1855" s="5">
        <v>0</v>
      </c>
      <c r="X1855" s="7">
        <v>776.7</v>
      </c>
    </row>
    <row r="1856" spans="19:24" x14ac:dyDescent="0.25">
      <c r="S1856" s="4">
        <v>10957</v>
      </c>
      <c r="T1856" s="4">
        <v>35</v>
      </c>
      <c r="U1856" s="4">
        <v>18</v>
      </c>
      <c r="V1856" s="4">
        <v>40</v>
      </c>
      <c r="W1856" s="4">
        <v>0</v>
      </c>
      <c r="X1856" s="6">
        <v>720</v>
      </c>
    </row>
    <row r="1857" spans="19:24" x14ac:dyDescent="0.25">
      <c r="S1857" s="5">
        <v>10957</v>
      </c>
      <c r="T1857" s="5">
        <v>64</v>
      </c>
      <c r="U1857" s="5">
        <v>33.25</v>
      </c>
      <c r="V1857" s="5">
        <v>8</v>
      </c>
      <c r="W1857" s="5">
        <v>0</v>
      </c>
      <c r="X1857" s="7">
        <v>266</v>
      </c>
    </row>
    <row r="1858" spans="19:24" x14ac:dyDescent="0.25">
      <c r="S1858" s="4">
        <v>10958</v>
      </c>
      <c r="T1858" s="4">
        <v>5</v>
      </c>
      <c r="U1858" s="4">
        <v>21.35</v>
      </c>
      <c r="V1858" s="4">
        <v>20</v>
      </c>
      <c r="W1858" s="4">
        <v>0</v>
      </c>
      <c r="X1858" s="6">
        <v>427</v>
      </c>
    </row>
    <row r="1859" spans="19:24" x14ac:dyDescent="0.25">
      <c r="S1859" s="5">
        <v>10958</v>
      </c>
      <c r="T1859" s="5">
        <v>7</v>
      </c>
      <c r="U1859" s="5">
        <v>30</v>
      </c>
      <c r="V1859" s="5">
        <v>6</v>
      </c>
      <c r="W1859" s="5">
        <v>0</v>
      </c>
      <c r="X1859" s="7">
        <v>180</v>
      </c>
    </row>
    <row r="1860" spans="19:24" x14ac:dyDescent="0.25">
      <c r="S1860" s="4">
        <v>10958</v>
      </c>
      <c r="T1860" s="4">
        <v>72</v>
      </c>
      <c r="U1860" s="4">
        <v>34.799999999999997</v>
      </c>
      <c r="V1860" s="4">
        <v>5</v>
      </c>
      <c r="W1860" s="4">
        <v>0</v>
      </c>
      <c r="X1860" s="6">
        <v>174</v>
      </c>
    </row>
    <row r="1861" spans="19:24" x14ac:dyDescent="0.25">
      <c r="S1861" s="5">
        <v>10959</v>
      </c>
      <c r="T1861" s="5">
        <v>75</v>
      </c>
      <c r="U1861" s="5">
        <v>7.75</v>
      </c>
      <c r="V1861" s="5">
        <v>20</v>
      </c>
      <c r="W1861" s="5">
        <v>0.15</v>
      </c>
      <c r="X1861" s="7">
        <v>154.85</v>
      </c>
    </row>
    <row r="1862" spans="19:24" x14ac:dyDescent="0.25">
      <c r="S1862" s="4">
        <v>10960</v>
      </c>
      <c r="T1862" s="4">
        <v>24</v>
      </c>
      <c r="U1862" s="4">
        <v>4.5</v>
      </c>
      <c r="V1862" s="4">
        <v>10</v>
      </c>
      <c r="W1862" s="4">
        <v>0.25</v>
      </c>
      <c r="X1862" s="6">
        <v>44.75</v>
      </c>
    </row>
    <row r="1863" spans="19:24" x14ac:dyDescent="0.25">
      <c r="S1863" s="5">
        <v>10960</v>
      </c>
      <c r="T1863" s="5">
        <v>41</v>
      </c>
      <c r="U1863" s="5">
        <v>9.65</v>
      </c>
      <c r="V1863" s="5">
        <v>24</v>
      </c>
      <c r="W1863" s="5">
        <v>0</v>
      </c>
      <c r="X1863" s="7">
        <v>231.60000000000002</v>
      </c>
    </row>
    <row r="1864" spans="19:24" x14ac:dyDescent="0.25">
      <c r="S1864" s="4">
        <v>10961</v>
      </c>
      <c r="T1864" s="4">
        <v>52</v>
      </c>
      <c r="U1864" s="4">
        <v>7</v>
      </c>
      <c r="V1864" s="4">
        <v>6</v>
      </c>
      <c r="W1864" s="4">
        <v>0.05</v>
      </c>
      <c r="X1864" s="6">
        <v>41.95</v>
      </c>
    </row>
    <row r="1865" spans="19:24" x14ac:dyDescent="0.25">
      <c r="S1865" s="5">
        <v>10961</v>
      </c>
      <c r="T1865" s="5">
        <v>76</v>
      </c>
      <c r="U1865" s="5">
        <v>18</v>
      </c>
      <c r="V1865" s="5">
        <v>60</v>
      </c>
      <c r="W1865" s="5">
        <v>0</v>
      </c>
      <c r="X1865" s="7">
        <v>1080</v>
      </c>
    </row>
    <row r="1866" spans="19:24" x14ac:dyDescent="0.25">
      <c r="S1866" s="4">
        <v>10962</v>
      </c>
      <c r="T1866" s="4">
        <v>7</v>
      </c>
      <c r="U1866" s="4">
        <v>30</v>
      </c>
      <c r="V1866" s="4">
        <v>45</v>
      </c>
      <c r="W1866" s="4">
        <v>0</v>
      </c>
      <c r="X1866" s="6">
        <v>1350</v>
      </c>
    </row>
    <row r="1867" spans="19:24" x14ac:dyDescent="0.25">
      <c r="S1867" s="5">
        <v>10962</v>
      </c>
      <c r="T1867" s="5">
        <v>13</v>
      </c>
      <c r="U1867" s="5">
        <v>6</v>
      </c>
      <c r="V1867" s="5">
        <v>77</v>
      </c>
      <c r="W1867" s="5">
        <v>0</v>
      </c>
      <c r="X1867" s="7">
        <v>462</v>
      </c>
    </row>
    <row r="1868" spans="19:24" x14ac:dyDescent="0.25">
      <c r="S1868" s="4">
        <v>10962</v>
      </c>
      <c r="T1868" s="4">
        <v>53</v>
      </c>
      <c r="U1868" s="4">
        <v>32.799999999999997</v>
      </c>
      <c r="V1868" s="4">
        <v>20</v>
      </c>
      <c r="W1868" s="4">
        <v>0</v>
      </c>
      <c r="X1868" s="6">
        <v>656</v>
      </c>
    </row>
    <row r="1869" spans="19:24" x14ac:dyDescent="0.25">
      <c r="S1869" s="5">
        <v>10962</v>
      </c>
      <c r="T1869" s="5">
        <v>69</v>
      </c>
      <c r="U1869" s="5">
        <v>36</v>
      </c>
      <c r="V1869" s="5">
        <v>9</v>
      </c>
      <c r="W1869" s="5">
        <v>0</v>
      </c>
      <c r="X1869" s="7">
        <v>324</v>
      </c>
    </row>
    <row r="1870" spans="19:24" x14ac:dyDescent="0.25">
      <c r="S1870" s="4">
        <v>10962</v>
      </c>
      <c r="T1870" s="4">
        <v>76</v>
      </c>
      <c r="U1870" s="4">
        <v>18</v>
      </c>
      <c r="V1870" s="4">
        <v>44</v>
      </c>
      <c r="W1870" s="4">
        <v>0</v>
      </c>
      <c r="X1870" s="6">
        <v>792</v>
      </c>
    </row>
    <row r="1871" spans="19:24" x14ac:dyDescent="0.25">
      <c r="S1871" s="5">
        <v>10963</v>
      </c>
      <c r="T1871" s="5">
        <v>60</v>
      </c>
      <c r="U1871" s="5">
        <v>34</v>
      </c>
      <c r="V1871" s="5">
        <v>2</v>
      </c>
      <c r="W1871" s="5">
        <v>0.15</v>
      </c>
      <c r="X1871" s="7">
        <v>67.849999999999994</v>
      </c>
    </row>
    <row r="1872" spans="19:24" x14ac:dyDescent="0.25">
      <c r="S1872" s="4">
        <v>10964</v>
      </c>
      <c r="T1872" s="4">
        <v>18</v>
      </c>
      <c r="U1872" s="4">
        <v>62.5</v>
      </c>
      <c r="V1872" s="4">
        <v>6</v>
      </c>
      <c r="W1872" s="4">
        <v>0</v>
      </c>
      <c r="X1872" s="6">
        <v>375</v>
      </c>
    </row>
    <row r="1873" spans="19:24" x14ac:dyDescent="0.25">
      <c r="S1873" s="5">
        <v>10964</v>
      </c>
      <c r="T1873" s="5">
        <v>38</v>
      </c>
      <c r="U1873" s="5">
        <v>263.5</v>
      </c>
      <c r="V1873" s="5">
        <v>5</v>
      </c>
      <c r="W1873" s="5">
        <v>0</v>
      </c>
      <c r="X1873" s="7">
        <v>1317.5</v>
      </c>
    </row>
    <row r="1874" spans="19:24" x14ac:dyDescent="0.25">
      <c r="S1874" s="4">
        <v>10964</v>
      </c>
      <c r="T1874" s="4">
        <v>69</v>
      </c>
      <c r="U1874" s="4">
        <v>36</v>
      </c>
      <c r="V1874" s="4">
        <v>10</v>
      </c>
      <c r="W1874" s="4">
        <v>0</v>
      </c>
      <c r="X1874" s="6">
        <v>360</v>
      </c>
    </row>
    <row r="1875" spans="19:24" x14ac:dyDescent="0.25">
      <c r="S1875" s="5">
        <v>10965</v>
      </c>
      <c r="T1875" s="5">
        <v>51</v>
      </c>
      <c r="U1875" s="5">
        <v>53</v>
      </c>
      <c r="V1875" s="5">
        <v>16</v>
      </c>
      <c r="W1875" s="5">
        <v>0</v>
      </c>
      <c r="X1875" s="7">
        <v>848</v>
      </c>
    </row>
    <row r="1876" spans="19:24" x14ac:dyDescent="0.25">
      <c r="S1876" s="4">
        <v>10966</v>
      </c>
      <c r="T1876" s="4">
        <v>37</v>
      </c>
      <c r="U1876" s="4">
        <v>26</v>
      </c>
      <c r="V1876" s="4">
        <v>8</v>
      </c>
      <c r="W1876" s="4">
        <v>0</v>
      </c>
      <c r="X1876" s="6">
        <v>208</v>
      </c>
    </row>
    <row r="1877" spans="19:24" x14ac:dyDescent="0.25">
      <c r="S1877" s="5">
        <v>10966</v>
      </c>
      <c r="T1877" s="5">
        <v>56</v>
      </c>
      <c r="U1877" s="5">
        <v>38</v>
      </c>
      <c r="V1877" s="5">
        <v>12</v>
      </c>
      <c r="W1877" s="5">
        <v>0.15</v>
      </c>
      <c r="X1877" s="7">
        <v>455.85</v>
      </c>
    </row>
    <row r="1878" spans="19:24" x14ac:dyDescent="0.25">
      <c r="S1878" s="4">
        <v>10966</v>
      </c>
      <c r="T1878" s="4">
        <v>62</v>
      </c>
      <c r="U1878" s="4">
        <v>49.3</v>
      </c>
      <c r="V1878" s="4">
        <v>12</v>
      </c>
      <c r="W1878" s="4">
        <v>0.15</v>
      </c>
      <c r="X1878" s="6">
        <v>591.44999999999993</v>
      </c>
    </row>
    <row r="1879" spans="19:24" x14ac:dyDescent="0.25">
      <c r="S1879" s="5">
        <v>10967</v>
      </c>
      <c r="T1879" s="5">
        <v>19</v>
      </c>
      <c r="U1879" s="5">
        <v>9.1999999999999993</v>
      </c>
      <c r="V1879" s="5">
        <v>12</v>
      </c>
      <c r="W1879" s="5">
        <v>0</v>
      </c>
      <c r="X1879" s="7">
        <v>110.39999999999999</v>
      </c>
    </row>
    <row r="1880" spans="19:24" x14ac:dyDescent="0.25">
      <c r="S1880" s="4">
        <v>10967</v>
      </c>
      <c r="T1880" s="4">
        <v>49</v>
      </c>
      <c r="U1880" s="4">
        <v>20</v>
      </c>
      <c r="V1880" s="4">
        <v>40</v>
      </c>
      <c r="W1880" s="4">
        <v>0</v>
      </c>
      <c r="X1880" s="6">
        <v>800</v>
      </c>
    </row>
    <row r="1881" spans="19:24" x14ac:dyDescent="0.25">
      <c r="S1881" s="5">
        <v>10968</v>
      </c>
      <c r="T1881" s="5">
        <v>12</v>
      </c>
      <c r="U1881" s="5">
        <v>38</v>
      </c>
      <c r="V1881" s="5">
        <v>30</v>
      </c>
      <c r="W1881" s="5">
        <v>0</v>
      </c>
      <c r="X1881" s="7">
        <v>1140</v>
      </c>
    </row>
    <row r="1882" spans="19:24" x14ac:dyDescent="0.25">
      <c r="S1882" s="4">
        <v>10968</v>
      </c>
      <c r="T1882" s="4">
        <v>24</v>
      </c>
      <c r="U1882" s="4">
        <v>4.5</v>
      </c>
      <c r="V1882" s="4">
        <v>30</v>
      </c>
      <c r="W1882" s="4">
        <v>0</v>
      </c>
      <c r="X1882" s="6">
        <v>135</v>
      </c>
    </row>
    <row r="1883" spans="19:24" x14ac:dyDescent="0.25">
      <c r="S1883" s="5">
        <v>10968</v>
      </c>
      <c r="T1883" s="5">
        <v>64</v>
      </c>
      <c r="U1883" s="5">
        <v>33.25</v>
      </c>
      <c r="V1883" s="5">
        <v>4</v>
      </c>
      <c r="W1883" s="5">
        <v>0</v>
      </c>
      <c r="X1883" s="7">
        <v>133</v>
      </c>
    </row>
    <row r="1884" spans="19:24" x14ac:dyDescent="0.25">
      <c r="S1884" s="4">
        <v>10969</v>
      </c>
      <c r="T1884" s="4">
        <v>46</v>
      </c>
      <c r="U1884" s="4">
        <v>12</v>
      </c>
      <c r="V1884" s="4">
        <v>9</v>
      </c>
      <c r="W1884" s="4">
        <v>0</v>
      </c>
      <c r="X1884" s="6">
        <v>108</v>
      </c>
    </row>
    <row r="1885" spans="19:24" x14ac:dyDescent="0.25">
      <c r="S1885" s="5">
        <v>10970</v>
      </c>
      <c r="T1885" s="5">
        <v>52</v>
      </c>
      <c r="U1885" s="5">
        <v>7</v>
      </c>
      <c r="V1885" s="5">
        <v>40</v>
      </c>
      <c r="W1885" s="5">
        <v>0.2</v>
      </c>
      <c r="X1885" s="7">
        <v>279.8</v>
      </c>
    </row>
    <row r="1886" spans="19:24" x14ac:dyDescent="0.25">
      <c r="S1886" s="4">
        <v>10971</v>
      </c>
      <c r="T1886" s="4">
        <v>29</v>
      </c>
      <c r="U1886" s="4">
        <v>123.79</v>
      </c>
      <c r="V1886" s="4">
        <v>14</v>
      </c>
      <c r="W1886" s="4">
        <v>0</v>
      </c>
      <c r="X1886" s="6">
        <v>1733.0600000000002</v>
      </c>
    </row>
    <row r="1887" spans="19:24" x14ac:dyDescent="0.25">
      <c r="S1887" s="5">
        <v>10972</v>
      </c>
      <c r="T1887" s="5">
        <v>17</v>
      </c>
      <c r="U1887" s="5">
        <v>39</v>
      </c>
      <c r="V1887" s="5">
        <v>6</v>
      </c>
      <c r="W1887" s="5">
        <v>0</v>
      </c>
      <c r="X1887" s="7">
        <v>234</v>
      </c>
    </row>
    <row r="1888" spans="19:24" x14ac:dyDescent="0.25">
      <c r="S1888" s="4">
        <v>10972</v>
      </c>
      <c r="T1888" s="4">
        <v>33</v>
      </c>
      <c r="U1888" s="4">
        <v>2.5</v>
      </c>
      <c r="V1888" s="4">
        <v>7</v>
      </c>
      <c r="W1888" s="4">
        <v>0</v>
      </c>
      <c r="X1888" s="6">
        <v>17.5</v>
      </c>
    </row>
    <row r="1889" spans="19:24" x14ac:dyDescent="0.25">
      <c r="S1889" s="5">
        <v>10973</v>
      </c>
      <c r="T1889" s="5">
        <v>26</v>
      </c>
      <c r="U1889" s="5">
        <v>31.23</v>
      </c>
      <c r="V1889" s="5">
        <v>5</v>
      </c>
      <c r="W1889" s="5">
        <v>0</v>
      </c>
      <c r="X1889" s="7">
        <v>156.15</v>
      </c>
    </row>
    <row r="1890" spans="19:24" x14ac:dyDescent="0.25">
      <c r="S1890" s="4">
        <v>10973</v>
      </c>
      <c r="T1890" s="4">
        <v>41</v>
      </c>
      <c r="U1890" s="4">
        <v>9.65</v>
      </c>
      <c r="V1890" s="4">
        <v>6</v>
      </c>
      <c r="W1890" s="4">
        <v>0</v>
      </c>
      <c r="X1890" s="6">
        <v>57.900000000000006</v>
      </c>
    </row>
    <row r="1891" spans="19:24" x14ac:dyDescent="0.25">
      <c r="S1891" s="5">
        <v>10973</v>
      </c>
      <c r="T1891" s="5">
        <v>75</v>
      </c>
      <c r="U1891" s="5">
        <v>7.75</v>
      </c>
      <c r="V1891" s="5">
        <v>10</v>
      </c>
      <c r="W1891" s="5">
        <v>0</v>
      </c>
      <c r="X1891" s="7">
        <v>77.5</v>
      </c>
    </row>
    <row r="1892" spans="19:24" x14ac:dyDescent="0.25">
      <c r="S1892" s="4">
        <v>10974</v>
      </c>
      <c r="T1892" s="4">
        <v>63</v>
      </c>
      <c r="U1892" s="4">
        <v>43.9</v>
      </c>
      <c r="V1892" s="4">
        <v>10</v>
      </c>
      <c r="W1892" s="4">
        <v>0</v>
      </c>
      <c r="X1892" s="6">
        <v>439</v>
      </c>
    </row>
    <row r="1893" spans="19:24" x14ac:dyDescent="0.25">
      <c r="S1893" s="5">
        <v>10975</v>
      </c>
      <c r="T1893" s="5">
        <v>8</v>
      </c>
      <c r="U1893" s="5">
        <v>40</v>
      </c>
      <c r="V1893" s="5">
        <v>16</v>
      </c>
      <c r="W1893" s="5">
        <v>0</v>
      </c>
      <c r="X1893" s="7">
        <v>640</v>
      </c>
    </row>
    <row r="1894" spans="19:24" x14ac:dyDescent="0.25">
      <c r="S1894" s="4">
        <v>10975</v>
      </c>
      <c r="T1894" s="4">
        <v>75</v>
      </c>
      <c r="U1894" s="4">
        <v>7.75</v>
      </c>
      <c r="V1894" s="4">
        <v>10</v>
      </c>
      <c r="W1894" s="4">
        <v>0</v>
      </c>
      <c r="X1894" s="6">
        <v>77.5</v>
      </c>
    </row>
    <row r="1895" spans="19:24" x14ac:dyDescent="0.25">
      <c r="S1895" s="5">
        <v>10976</v>
      </c>
      <c r="T1895" s="5">
        <v>28</v>
      </c>
      <c r="U1895" s="5">
        <v>45.6</v>
      </c>
      <c r="V1895" s="5">
        <v>20</v>
      </c>
      <c r="W1895" s="5">
        <v>0</v>
      </c>
      <c r="X1895" s="7">
        <v>912</v>
      </c>
    </row>
    <row r="1896" spans="19:24" x14ac:dyDescent="0.25">
      <c r="S1896" s="4">
        <v>10977</v>
      </c>
      <c r="T1896" s="4">
        <v>39</v>
      </c>
      <c r="U1896" s="4">
        <v>18</v>
      </c>
      <c r="V1896" s="4">
        <v>30</v>
      </c>
      <c r="W1896" s="4">
        <v>0</v>
      </c>
      <c r="X1896" s="6">
        <v>540</v>
      </c>
    </row>
    <row r="1897" spans="19:24" x14ac:dyDescent="0.25">
      <c r="S1897" s="5">
        <v>10977</v>
      </c>
      <c r="T1897" s="5">
        <v>47</v>
      </c>
      <c r="U1897" s="5">
        <v>9.5</v>
      </c>
      <c r="V1897" s="5">
        <v>30</v>
      </c>
      <c r="W1897" s="5">
        <v>0</v>
      </c>
      <c r="X1897" s="7">
        <v>285</v>
      </c>
    </row>
    <row r="1898" spans="19:24" x14ac:dyDescent="0.25">
      <c r="S1898" s="4">
        <v>10977</v>
      </c>
      <c r="T1898" s="4">
        <v>51</v>
      </c>
      <c r="U1898" s="4">
        <v>53</v>
      </c>
      <c r="V1898" s="4">
        <v>10</v>
      </c>
      <c r="W1898" s="4">
        <v>0</v>
      </c>
      <c r="X1898" s="6">
        <v>530</v>
      </c>
    </row>
    <row r="1899" spans="19:24" x14ac:dyDescent="0.25">
      <c r="S1899" s="5">
        <v>10977</v>
      </c>
      <c r="T1899" s="5">
        <v>63</v>
      </c>
      <c r="U1899" s="5">
        <v>43.9</v>
      </c>
      <c r="V1899" s="5">
        <v>20</v>
      </c>
      <c r="W1899" s="5">
        <v>0</v>
      </c>
      <c r="X1899" s="7">
        <v>878</v>
      </c>
    </row>
    <row r="1900" spans="19:24" x14ac:dyDescent="0.25">
      <c r="S1900" s="4">
        <v>10978</v>
      </c>
      <c r="T1900" s="4">
        <v>8</v>
      </c>
      <c r="U1900" s="4">
        <v>40</v>
      </c>
      <c r="V1900" s="4">
        <v>20</v>
      </c>
      <c r="W1900" s="4">
        <v>0.15</v>
      </c>
      <c r="X1900" s="6">
        <v>799.85</v>
      </c>
    </row>
    <row r="1901" spans="19:24" x14ac:dyDescent="0.25">
      <c r="S1901" s="5">
        <v>10978</v>
      </c>
      <c r="T1901" s="5">
        <v>21</v>
      </c>
      <c r="U1901" s="5">
        <v>10</v>
      </c>
      <c r="V1901" s="5">
        <v>40</v>
      </c>
      <c r="W1901" s="5">
        <v>0.15</v>
      </c>
      <c r="X1901" s="7">
        <v>399.85</v>
      </c>
    </row>
    <row r="1902" spans="19:24" x14ac:dyDescent="0.25">
      <c r="S1902" s="4">
        <v>10978</v>
      </c>
      <c r="T1902" s="4">
        <v>40</v>
      </c>
      <c r="U1902" s="4">
        <v>18.399999999999999</v>
      </c>
      <c r="V1902" s="4">
        <v>10</v>
      </c>
      <c r="W1902" s="4">
        <v>0</v>
      </c>
      <c r="X1902" s="6">
        <v>184</v>
      </c>
    </row>
    <row r="1903" spans="19:24" x14ac:dyDescent="0.25">
      <c r="S1903" s="5">
        <v>10978</v>
      </c>
      <c r="T1903" s="5">
        <v>44</v>
      </c>
      <c r="U1903" s="5">
        <v>19.45</v>
      </c>
      <c r="V1903" s="5">
        <v>6</v>
      </c>
      <c r="W1903" s="5">
        <v>0.15</v>
      </c>
      <c r="X1903" s="7">
        <v>116.54999999999998</v>
      </c>
    </row>
    <row r="1904" spans="19:24" x14ac:dyDescent="0.25">
      <c r="S1904" s="4">
        <v>10979</v>
      </c>
      <c r="T1904" s="4">
        <v>7</v>
      </c>
      <c r="U1904" s="4">
        <v>30</v>
      </c>
      <c r="V1904" s="4">
        <v>18</v>
      </c>
      <c r="W1904" s="4">
        <v>0</v>
      </c>
      <c r="X1904" s="6">
        <v>540</v>
      </c>
    </row>
    <row r="1905" spans="19:24" x14ac:dyDescent="0.25">
      <c r="S1905" s="5">
        <v>10979</v>
      </c>
      <c r="T1905" s="5">
        <v>12</v>
      </c>
      <c r="U1905" s="5">
        <v>38</v>
      </c>
      <c r="V1905" s="5">
        <v>20</v>
      </c>
      <c r="W1905" s="5">
        <v>0</v>
      </c>
      <c r="X1905" s="7">
        <v>760</v>
      </c>
    </row>
    <row r="1906" spans="19:24" x14ac:dyDescent="0.25">
      <c r="S1906" s="4">
        <v>10979</v>
      </c>
      <c r="T1906" s="4">
        <v>24</v>
      </c>
      <c r="U1906" s="4">
        <v>4.5</v>
      </c>
      <c r="V1906" s="4">
        <v>80</v>
      </c>
      <c r="W1906" s="4">
        <v>0</v>
      </c>
      <c r="X1906" s="6">
        <v>360</v>
      </c>
    </row>
    <row r="1907" spans="19:24" x14ac:dyDescent="0.25">
      <c r="S1907" s="5">
        <v>10979</v>
      </c>
      <c r="T1907" s="5">
        <v>27</v>
      </c>
      <c r="U1907" s="5">
        <v>43.9</v>
      </c>
      <c r="V1907" s="5">
        <v>30</v>
      </c>
      <c r="W1907" s="5">
        <v>0</v>
      </c>
      <c r="X1907" s="7">
        <v>1317</v>
      </c>
    </row>
    <row r="1908" spans="19:24" x14ac:dyDescent="0.25">
      <c r="S1908" s="4">
        <v>10979</v>
      </c>
      <c r="T1908" s="4">
        <v>31</v>
      </c>
      <c r="U1908" s="4">
        <v>12.5</v>
      </c>
      <c r="V1908" s="4">
        <v>24</v>
      </c>
      <c r="W1908" s="4">
        <v>0</v>
      </c>
      <c r="X1908" s="6">
        <v>300</v>
      </c>
    </row>
    <row r="1909" spans="19:24" x14ac:dyDescent="0.25">
      <c r="S1909" s="5">
        <v>10979</v>
      </c>
      <c r="T1909" s="5">
        <v>63</v>
      </c>
      <c r="U1909" s="5">
        <v>43.9</v>
      </c>
      <c r="V1909" s="5">
        <v>35</v>
      </c>
      <c r="W1909" s="5">
        <v>0</v>
      </c>
      <c r="X1909" s="7">
        <v>1536.5</v>
      </c>
    </row>
    <row r="1910" spans="19:24" x14ac:dyDescent="0.25">
      <c r="S1910" s="4">
        <v>10980</v>
      </c>
      <c r="T1910" s="4">
        <v>75</v>
      </c>
      <c r="U1910" s="4">
        <v>7.75</v>
      </c>
      <c r="V1910" s="4">
        <v>40</v>
      </c>
      <c r="W1910" s="4">
        <v>0.2</v>
      </c>
      <c r="X1910" s="6">
        <v>309.8</v>
      </c>
    </row>
    <row r="1911" spans="19:24" x14ac:dyDescent="0.25">
      <c r="S1911" s="5">
        <v>10981</v>
      </c>
      <c r="T1911" s="5">
        <v>38</v>
      </c>
      <c r="U1911" s="5">
        <v>263.5</v>
      </c>
      <c r="V1911" s="5">
        <v>60</v>
      </c>
      <c r="W1911" s="5">
        <v>0</v>
      </c>
      <c r="X1911" s="7">
        <v>15810</v>
      </c>
    </row>
    <row r="1912" spans="19:24" x14ac:dyDescent="0.25">
      <c r="S1912" s="4">
        <v>10982</v>
      </c>
      <c r="T1912" s="4">
        <v>7</v>
      </c>
      <c r="U1912" s="4">
        <v>30</v>
      </c>
      <c r="V1912" s="4">
        <v>20</v>
      </c>
      <c r="W1912" s="4">
        <v>0</v>
      </c>
      <c r="X1912" s="6">
        <v>600</v>
      </c>
    </row>
    <row r="1913" spans="19:24" x14ac:dyDescent="0.25">
      <c r="S1913" s="5">
        <v>10982</v>
      </c>
      <c r="T1913" s="5">
        <v>43</v>
      </c>
      <c r="U1913" s="5">
        <v>46</v>
      </c>
      <c r="V1913" s="5">
        <v>9</v>
      </c>
      <c r="W1913" s="5">
        <v>0</v>
      </c>
      <c r="X1913" s="7">
        <v>414</v>
      </c>
    </row>
    <row r="1914" spans="19:24" x14ac:dyDescent="0.25">
      <c r="S1914" s="4">
        <v>10983</v>
      </c>
      <c r="T1914" s="4">
        <v>13</v>
      </c>
      <c r="U1914" s="4">
        <v>6</v>
      </c>
      <c r="V1914" s="4">
        <v>84</v>
      </c>
      <c r="W1914" s="4">
        <v>0.15</v>
      </c>
      <c r="X1914" s="6">
        <v>503.85</v>
      </c>
    </row>
    <row r="1915" spans="19:24" x14ac:dyDescent="0.25">
      <c r="S1915" s="5">
        <v>10983</v>
      </c>
      <c r="T1915" s="5">
        <v>57</v>
      </c>
      <c r="U1915" s="5">
        <v>19.5</v>
      </c>
      <c r="V1915" s="5">
        <v>15</v>
      </c>
      <c r="W1915" s="5">
        <v>0</v>
      </c>
      <c r="X1915" s="7">
        <v>292.5</v>
      </c>
    </row>
    <row r="1916" spans="19:24" x14ac:dyDescent="0.25">
      <c r="S1916" s="4">
        <v>10984</v>
      </c>
      <c r="T1916" s="4">
        <v>16</v>
      </c>
      <c r="U1916" s="4">
        <v>17.45</v>
      </c>
      <c r="V1916" s="4">
        <v>55</v>
      </c>
      <c r="W1916" s="4">
        <v>0</v>
      </c>
      <c r="X1916" s="6">
        <v>959.75</v>
      </c>
    </row>
    <row r="1917" spans="19:24" x14ac:dyDescent="0.25">
      <c r="S1917" s="5">
        <v>10984</v>
      </c>
      <c r="T1917" s="5">
        <v>24</v>
      </c>
      <c r="U1917" s="5">
        <v>4.5</v>
      </c>
      <c r="V1917" s="5">
        <v>20</v>
      </c>
      <c r="W1917" s="5">
        <v>0</v>
      </c>
      <c r="X1917" s="7">
        <v>90</v>
      </c>
    </row>
    <row r="1918" spans="19:24" x14ac:dyDescent="0.25">
      <c r="S1918" s="4">
        <v>10984</v>
      </c>
      <c r="T1918" s="4">
        <v>36</v>
      </c>
      <c r="U1918" s="4">
        <v>19</v>
      </c>
      <c r="V1918" s="4">
        <v>40</v>
      </c>
      <c r="W1918" s="4">
        <v>0</v>
      </c>
      <c r="X1918" s="6">
        <v>760</v>
      </c>
    </row>
    <row r="1919" spans="19:24" x14ac:dyDescent="0.25">
      <c r="S1919" s="5">
        <v>10985</v>
      </c>
      <c r="T1919" s="5">
        <v>16</v>
      </c>
      <c r="U1919" s="5">
        <v>17.45</v>
      </c>
      <c r="V1919" s="5">
        <v>36</v>
      </c>
      <c r="W1919" s="5">
        <v>0.1</v>
      </c>
      <c r="X1919" s="7">
        <v>628.09999999999991</v>
      </c>
    </row>
    <row r="1920" spans="19:24" x14ac:dyDescent="0.25">
      <c r="S1920" s="4">
        <v>10985</v>
      </c>
      <c r="T1920" s="4">
        <v>18</v>
      </c>
      <c r="U1920" s="4">
        <v>62.5</v>
      </c>
      <c r="V1920" s="4">
        <v>8</v>
      </c>
      <c r="W1920" s="4">
        <v>0.1</v>
      </c>
      <c r="X1920" s="6">
        <v>499.9</v>
      </c>
    </row>
    <row r="1921" spans="19:24" x14ac:dyDescent="0.25">
      <c r="S1921" s="5">
        <v>10985</v>
      </c>
      <c r="T1921" s="5">
        <v>32</v>
      </c>
      <c r="U1921" s="5">
        <v>32</v>
      </c>
      <c r="V1921" s="5">
        <v>35</v>
      </c>
      <c r="W1921" s="5">
        <v>0.1</v>
      </c>
      <c r="X1921" s="7">
        <v>1119.9000000000001</v>
      </c>
    </row>
    <row r="1922" spans="19:24" x14ac:dyDescent="0.25">
      <c r="S1922" s="4">
        <v>10986</v>
      </c>
      <c r="T1922" s="4">
        <v>11</v>
      </c>
      <c r="U1922" s="4">
        <v>21</v>
      </c>
      <c r="V1922" s="4">
        <v>30</v>
      </c>
      <c r="W1922" s="4">
        <v>0</v>
      </c>
      <c r="X1922" s="6">
        <v>630</v>
      </c>
    </row>
    <row r="1923" spans="19:24" x14ac:dyDescent="0.25">
      <c r="S1923" s="5">
        <v>10986</v>
      </c>
      <c r="T1923" s="5">
        <v>20</v>
      </c>
      <c r="U1923" s="5">
        <v>81</v>
      </c>
      <c r="V1923" s="5">
        <v>15</v>
      </c>
      <c r="W1923" s="5">
        <v>0</v>
      </c>
      <c r="X1923" s="7">
        <v>1215</v>
      </c>
    </row>
    <row r="1924" spans="19:24" x14ac:dyDescent="0.25">
      <c r="S1924" s="4">
        <v>10986</v>
      </c>
      <c r="T1924" s="4">
        <v>76</v>
      </c>
      <c r="U1924" s="4">
        <v>18</v>
      </c>
      <c r="V1924" s="4">
        <v>10</v>
      </c>
      <c r="W1924" s="4">
        <v>0</v>
      </c>
      <c r="X1924" s="6">
        <v>180</v>
      </c>
    </row>
    <row r="1925" spans="19:24" x14ac:dyDescent="0.25">
      <c r="S1925" s="5">
        <v>10986</v>
      </c>
      <c r="T1925" s="5">
        <v>77</v>
      </c>
      <c r="U1925" s="5">
        <v>13</v>
      </c>
      <c r="V1925" s="5">
        <v>15</v>
      </c>
      <c r="W1925" s="5">
        <v>0</v>
      </c>
      <c r="X1925" s="7">
        <v>195</v>
      </c>
    </row>
    <row r="1926" spans="19:24" x14ac:dyDescent="0.25">
      <c r="S1926" s="4">
        <v>10987</v>
      </c>
      <c r="T1926" s="4">
        <v>7</v>
      </c>
      <c r="U1926" s="4">
        <v>30</v>
      </c>
      <c r="V1926" s="4">
        <v>60</v>
      </c>
      <c r="W1926" s="4">
        <v>0</v>
      </c>
      <c r="X1926" s="6">
        <v>1800</v>
      </c>
    </row>
    <row r="1927" spans="19:24" x14ac:dyDescent="0.25">
      <c r="S1927" s="5">
        <v>10987</v>
      </c>
      <c r="T1927" s="5">
        <v>43</v>
      </c>
      <c r="U1927" s="5">
        <v>46</v>
      </c>
      <c r="V1927" s="5">
        <v>6</v>
      </c>
      <c r="W1927" s="5">
        <v>0</v>
      </c>
      <c r="X1927" s="7">
        <v>276</v>
      </c>
    </row>
    <row r="1928" spans="19:24" x14ac:dyDescent="0.25">
      <c r="S1928" s="4">
        <v>10987</v>
      </c>
      <c r="T1928" s="4">
        <v>72</v>
      </c>
      <c r="U1928" s="4">
        <v>34.799999999999997</v>
      </c>
      <c r="V1928" s="4">
        <v>20</v>
      </c>
      <c r="W1928" s="4">
        <v>0</v>
      </c>
      <c r="X1928" s="6">
        <v>696</v>
      </c>
    </row>
    <row r="1929" spans="19:24" x14ac:dyDescent="0.25">
      <c r="S1929" s="5">
        <v>10988</v>
      </c>
      <c r="T1929" s="5">
        <v>7</v>
      </c>
      <c r="U1929" s="5">
        <v>30</v>
      </c>
      <c r="V1929" s="5">
        <v>60</v>
      </c>
      <c r="W1929" s="5">
        <v>0</v>
      </c>
      <c r="X1929" s="7">
        <v>1800</v>
      </c>
    </row>
    <row r="1930" spans="19:24" x14ac:dyDescent="0.25">
      <c r="S1930" s="4">
        <v>10988</v>
      </c>
      <c r="T1930" s="4">
        <v>62</v>
      </c>
      <c r="U1930" s="4">
        <v>49.3</v>
      </c>
      <c r="V1930" s="4">
        <v>40</v>
      </c>
      <c r="W1930" s="4">
        <v>0.1</v>
      </c>
      <c r="X1930" s="6">
        <v>1971.9</v>
      </c>
    </row>
    <row r="1931" spans="19:24" x14ac:dyDescent="0.25">
      <c r="S1931" s="5">
        <v>10989</v>
      </c>
      <c r="T1931" s="5">
        <v>6</v>
      </c>
      <c r="U1931" s="5">
        <v>25</v>
      </c>
      <c r="V1931" s="5">
        <v>40</v>
      </c>
      <c r="W1931" s="5">
        <v>0</v>
      </c>
      <c r="X1931" s="7">
        <v>1000</v>
      </c>
    </row>
    <row r="1932" spans="19:24" x14ac:dyDescent="0.25">
      <c r="S1932" s="4">
        <v>10989</v>
      </c>
      <c r="T1932" s="4">
        <v>11</v>
      </c>
      <c r="U1932" s="4">
        <v>21</v>
      </c>
      <c r="V1932" s="4">
        <v>15</v>
      </c>
      <c r="W1932" s="4">
        <v>0</v>
      </c>
      <c r="X1932" s="6">
        <v>315</v>
      </c>
    </row>
    <row r="1933" spans="19:24" x14ac:dyDescent="0.25">
      <c r="S1933" s="5">
        <v>10989</v>
      </c>
      <c r="T1933" s="5">
        <v>41</v>
      </c>
      <c r="U1933" s="5">
        <v>9.65</v>
      </c>
      <c r="V1933" s="5">
        <v>4</v>
      </c>
      <c r="W1933" s="5">
        <v>0</v>
      </c>
      <c r="X1933" s="7">
        <v>38.6</v>
      </c>
    </row>
    <row r="1934" spans="19:24" x14ac:dyDescent="0.25">
      <c r="S1934" s="4">
        <v>10990</v>
      </c>
      <c r="T1934" s="4">
        <v>21</v>
      </c>
      <c r="U1934" s="4">
        <v>10</v>
      </c>
      <c r="V1934" s="4">
        <v>65</v>
      </c>
      <c r="W1934" s="4">
        <v>0</v>
      </c>
      <c r="X1934" s="6">
        <v>650</v>
      </c>
    </row>
    <row r="1935" spans="19:24" x14ac:dyDescent="0.25">
      <c r="S1935" s="5">
        <v>10990</v>
      </c>
      <c r="T1935" s="5">
        <v>34</v>
      </c>
      <c r="U1935" s="5">
        <v>14</v>
      </c>
      <c r="V1935" s="5">
        <v>60</v>
      </c>
      <c r="W1935" s="5">
        <v>0.15</v>
      </c>
      <c r="X1935" s="7">
        <v>839.85</v>
      </c>
    </row>
    <row r="1936" spans="19:24" x14ac:dyDescent="0.25">
      <c r="S1936" s="4">
        <v>10990</v>
      </c>
      <c r="T1936" s="4">
        <v>55</v>
      </c>
      <c r="U1936" s="4">
        <v>24</v>
      </c>
      <c r="V1936" s="4">
        <v>65</v>
      </c>
      <c r="W1936" s="4">
        <v>0.15</v>
      </c>
      <c r="X1936" s="6">
        <v>1559.85</v>
      </c>
    </row>
    <row r="1937" spans="19:24" x14ac:dyDescent="0.25">
      <c r="S1937" s="5">
        <v>10990</v>
      </c>
      <c r="T1937" s="5">
        <v>61</v>
      </c>
      <c r="U1937" s="5">
        <v>28.5</v>
      </c>
      <c r="V1937" s="5">
        <v>66</v>
      </c>
      <c r="W1937" s="5">
        <v>0.15</v>
      </c>
      <c r="X1937" s="7">
        <v>1880.85</v>
      </c>
    </row>
    <row r="1938" spans="19:24" x14ac:dyDescent="0.25">
      <c r="S1938" s="4">
        <v>10991</v>
      </c>
      <c r="T1938" s="4">
        <v>2</v>
      </c>
      <c r="U1938" s="4">
        <v>19</v>
      </c>
      <c r="V1938" s="4">
        <v>50</v>
      </c>
      <c r="W1938" s="4">
        <v>0.2</v>
      </c>
      <c r="X1938" s="6">
        <v>949.8</v>
      </c>
    </row>
    <row r="1939" spans="19:24" x14ac:dyDescent="0.25">
      <c r="S1939" s="5">
        <v>10991</v>
      </c>
      <c r="T1939" s="5">
        <v>70</v>
      </c>
      <c r="U1939" s="5">
        <v>15</v>
      </c>
      <c r="V1939" s="5">
        <v>20</v>
      </c>
      <c r="W1939" s="5">
        <v>0.2</v>
      </c>
      <c r="X1939" s="7">
        <v>299.8</v>
      </c>
    </row>
    <row r="1940" spans="19:24" x14ac:dyDescent="0.25">
      <c r="S1940" s="4">
        <v>10991</v>
      </c>
      <c r="T1940" s="4">
        <v>76</v>
      </c>
      <c r="U1940" s="4">
        <v>18</v>
      </c>
      <c r="V1940" s="4">
        <v>90</v>
      </c>
      <c r="W1940" s="4">
        <v>0.2</v>
      </c>
      <c r="X1940" s="6">
        <v>1619.8</v>
      </c>
    </row>
    <row r="1941" spans="19:24" x14ac:dyDescent="0.25">
      <c r="S1941" s="5">
        <v>10992</v>
      </c>
      <c r="T1941" s="5">
        <v>72</v>
      </c>
      <c r="U1941" s="5">
        <v>34.799999999999997</v>
      </c>
      <c r="V1941" s="5">
        <v>2</v>
      </c>
      <c r="W1941" s="5">
        <v>0</v>
      </c>
      <c r="X1941" s="7">
        <v>69.599999999999994</v>
      </c>
    </row>
    <row r="1942" spans="19:24" x14ac:dyDescent="0.25">
      <c r="S1942" s="4">
        <v>10993</v>
      </c>
      <c r="T1942" s="4">
        <v>29</v>
      </c>
      <c r="U1942" s="4">
        <v>123.79</v>
      </c>
      <c r="V1942" s="4">
        <v>50</v>
      </c>
      <c r="W1942" s="4">
        <v>0.25</v>
      </c>
      <c r="X1942" s="6">
        <v>6189.25</v>
      </c>
    </row>
    <row r="1943" spans="19:24" x14ac:dyDescent="0.25">
      <c r="S1943" s="5">
        <v>10993</v>
      </c>
      <c r="T1943" s="5">
        <v>41</v>
      </c>
      <c r="U1943" s="5">
        <v>9.65</v>
      </c>
      <c r="V1943" s="5">
        <v>35</v>
      </c>
      <c r="W1943" s="5">
        <v>0.25</v>
      </c>
      <c r="X1943" s="7">
        <v>337.5</v>
      </c>
    </row>
    <row r="1944" spans="19:24" x14ac:dyDescent="0.25">
      <c r="S1944" s="4">
        <v>10994</v>
      </c>
      <c r="T1944" s="4">
        <v>59</v>
      </c>
      <c r="U1944" s="4">
        <v>55</v>
      </c>
      <c r="V1944" s="4">
        <v>18</v>
      </c>
      <c r="W1944" s="4">
        <v>0.05</v>
      </c>
      <c r="X1944" s="6">
        <v>989.95</v>
      </c>
    </row>
    <row r="1945" spans="19:24" x14ac:dyDescent="0.25">
      <c r="S1945" s="5">
        <v>10995</v>
      </c>
      <c r="T1945" s="5">
        <v>51</v>
      </c>
      <c r="U1945" s="5">
        <v>53</v>
      </c>
      <c r="V1945" s="5">
        <v>20</v>
      </c>
      <c r="W1945" s="5">
        <v>0</v>
      </c>
      <c r="X1945" s="7">
        <v>1060</v>
      </c>
    </row>
    <row r="1946" spans="19:24" x14ac:dyDescent="0.25">
      <c r="S1946" s="4">
        <v>10995</v>
      </c>
      <c r="T1946" s="4">
        <v>60</v>
      </c>
      <c r="U1946" s="4">
        <v>34</v>
      </c>
      <c r="V1946" s="4">
        <v>4</v>
      </c>
      <c r="W1946" s="4">
        <v>0</v>
      </c>
      <c r="X1946" s="6">
        <v>136</v>
      </c>
    </row>
    <row r="1947" spans="19:24" x14ac:dyDescent="0.25">
      <c r="S1947" s="5">
        <v>10996</v>
      </c>
      <c r="T1947" s="5">
        <v>42</v>
      </c>
      <c r="U1947" s="5">
        <v>14</v>
      </c>
      <c r="V1947" s="5">
        <v>40</v>
      </c>
      <c r="W1947" s="5">
        <v>0</v>
      </c>
      <c r="X1947" s="7">
        <v>560</v>
      </c>
    </row>
    <row r="1948" spans="19:24" x14ac:dyDescent="0.25">
      <c r="S1948" s="4">
        <v>10997</v>
      </c>
      <c r="T1948" s="4">
        <v>32</v>
      </c>
      <c r="U1948" s="4">
        <v>32</v>
      </c>
      <c r="V1948" s="4">
        <v>50</v>
      </c>
      <c r="W1948" s="4">
        <v>0</v>
      </c>
      <c r="X1948" s="6">
        <v>1600</v>
      </c>
    </row>
    <row r="1949" spans="19:24" x14ac:dyDescent="0.25">
      <c r="S1949" s="5">
        <v>10997</v>
      </c>
      <c r="T1949" s="5">
        <v>46</v>
      </c>
      <c r="U1949" s="5">
        <v>12</v>
      </c>
      <c r="V1949" s="5">
        <v>20</v>
      </c>
      <c r="W1949" s="5">
        <v>0.25</v>
      </c>
      <c r="X1949" s="7">
        <v>239.75</v>
      </c>
    </row>
    <row r="1950" spans="19:24" x14ac:dyDescent="0.25">
      <c r="S1950" s="4">
        <v>10997</v>
      </c>
      <c r="T1950" s="4">
        <v>52</v>
      </c>
      <c r="U1950" s="4">
        <v>7</v>
      </c>
      <c r="V1950" s="4">
        <v>20</v>
      </c>
      <c r="W1950" s="4">
        <v>0.25</v>
      </c>
      <c r="X1950" s="6">
        <v>139.75</v>
      </c>
    </row>
    <row r="1951" spans="19:24" x14ac:dyDescent="0.25">
      <c r="S1951" s="5">
        <v>10998</v>
      </c>
      <c r="T1951" s="5">
        <v>24</v>
      </c>
      <c r="U1951" s="5">
        <v>4.5</v>
      </c>
      <c r="V1951" s="5">
        <v>12</v>
      </c>
      <c r="W1951" s="5">
        <v>0</v>
      </c>
      <c r="X1951" s="7">
        <v>54</v>
      </c>
    </row>
    <row r="1952" spans="19:24" x14ac:dyDescent="0.25">
      <c r="S1952" s="4">
        <v>10998</v>
      </c>
      <c r="T1952" s="4">
        <v>61</v>
      </c>
      <c r="U1952" s="4">
        <v>28.5</v>
      </c>
      <c r="V1952" s="4">
        <v>7</v>
      </c>
      <c r="W1952" s="4">
        <v>0</v>
      </c>
      <c r="X1952" s="6">
        <v>199.5</v>
      </c>
    </row>
    <row r="1953" spans="19:24" x14ac:dyDescent="0.25">
      <c r="S1953" s="5">
        <v>10998</v>
      </c>
      <c r="T1953" s="5">
        <v>74</v>
      </c>
      <c r="U1953" s="5">
        <v>10</v>
      </c>
      <c r="V1953" s="5">
        <v>20</v>
      </c>
      <c r="W1953" s="5">
        <v>0</v>
      </c>
      <c r="X1953" s="7">
        <v>200</v>
      </c>
    </row>
    <row r="1954" spans="19:24" x14ac:dyDescent="0.25">
      <c r="S1954" s="4">
        <v>10998</v>
      </c>
      <c r="T1954" s="4">
        <v>75</v>
      </c>
      <c r="U1954" s="4">
        <v>7.75</v>
      </c>
      <c r="V1954" s="4">
        <v>30</v>
      </c>
      <c r="W1954" s="4">
        <v>0</v>
      </c>
      <c r="X1954" s="6">
        <v>232.5</v>
      </c>
    </row>
    <row r="1955" spans="19:24" x14ac:dyDescent="0.25">
      <c r="S1955" s="5">
        <v>10999</v>
      </c>
      <c r="T1955" s="5">
        <v>41</v>
      </c>
      <c r="U1955" s="5">
        <v>9.65</v>
      </c>
      <c r="V1955" s="5">
        <v>20</v>
      </c>
      <c r="W1955" s="5">
        <v>0.05</v>
      </c>
      <c r="X1955" s="7">
        <v>192.95</v>
      </c>
    </row>
    <row r="1956" spans="19:24" x14ac:dyDescent="0.25">
      <c r="S1956" s="4">
        <v>10999</v>
      </c>
      <c r="T1956" s="4">
        <v>51</v>
      </c>
      <c r="U1956" s="4">
        <v>53</v>
      </c>
      <c r="V1956" s="4">
        <v>15</v>
      </c>
      <c r="W1956" s="4">
        <v>0.05</v>
      </c>
      <c r="X1956" s="6">
        <v>794.95</v>
      </c>
    </row>
    <row r="1957" spans="19:24" x14ac:dyDescent="0.25">
      <c r="S1957" s="5">
        <v>10999</v>
      </c>
      <c r="T1957" s="5">
        <v>77</v>
      </c>
      <c r="U1957" s="5">
        <v>13</v>
      </c>
      <c r="V1957" s="5">
        <v>21</v>
      </c>
      <c r="W1957" s="5">
        <v>0.05</v>
      </c>
      <c r="X1957" s="7">
        <v>272.95</v>
      </c>
    </row>
    <row r="1958" spans="19:24" x14ac:dyDescent="0.25">
      <c r="S1958" s="4">
        <v>11000</v>
      </c>
      <c r="T1958" s="4">
        <v>4</v>
      </c>
      <c r="U1958" s="4">
        <v>22</v>
      </c>
      <c r="V1958" s="4">
        <v>25</v>
      </c>
      <c r="W1958" s="4">
        <v>0.25</v>
      </c>
      <c r="X1958" s="6">
        <v>549.75</v>
      </c>
    </row>
    <row r="1959" spans="19:24" x14ac:dyDescent="0.25">
      <c r="S1959" s="5">
        <v>11000</v>
      </c>
      <c r="T1959" s="5">
        <v>24</v>
      </c>
      <c r="U1959" s="5">
        <v>4.5</v>
      </c>
      <c r="V1959" s="5">
        <v>30</v>
      </c>
      <c r="W1959" s="5">
        <v>0.25</v>
      </c>
      <c r="X1959" s="7">
        <v>134.75</v>
      </c>
    </row>
    <row r="1960" spans="19:24" x14ac:dyDescent="0.25">
      <c r="S1960" s="4">
        <v>11000</v>
      </c>
      <c r="T1960" s="4">
        <v>77</v>
      </c>
      <c r="U1960" s="4">
        <v>13</v>
      </c>
      <c r="V1960" s="4">
        <v>30</v>
      </c>
      <c r="W1960" s="4">
        <v>0</v>
      </c>
      <c r="X1960" s="6">
        <v>390</v>
      </c>
    </row>
    <row r="1961" spans="19:24" x14ac:dyDescent="0.25">
      <c r="S1961" s="5">
        <v>11001</v>
      </c>
      <c r="T1961" s="5">
        <v>7</v>
      </c>
      <c r="U1961" s="5">
        <v>30</v>
      </c>
      <c r="V1961" s="5">
        <v>60</v>
      </c>
      <c r="W1961" s="5">
        <v>0</v>
      </c>
      <c r="X1961" s="7">
        <v>1800</v>
      </c>
    </row>
    <row r="1962" spans="19:24" x14ac:dyDescent="0.25">
      <c r="S1962" s="4">
        <v>11001</v>
      </c>
      <c r="T1962" s="4">
        <v>22</v>
      </c>
      <c r="U1962" s="4">
        <v>21</v>
      </c>
      <c r="V1962" s="4">
        <v>25</v>
      </c>
      <c r="W1962" s="4">
        <v>0</v>
      </c>
      <c r="X1962" s="6">
        <v>525</v>
      </c>
    </row>
    <row r="1963" spans="19:24" x14ac:dyDescent="0.25">
      <c r="S1963" s="5">
        <v>11001</v>
      </c>
      <c r="T1963" s="5">
        <v>46</v>
      </c>
      <c r="U1963" s="5">
        <v>12</v>
      </c>
      <c r="V1963" s="5">
        <v>25</v>
      </c>
      <c r="W1963" s="5">
        <v>0</v>
      </c>
      <c r="X1963" s="7">
        <v>300</v>
      </c>
    </row>
    <row r="1964" spans="19:24" x14ac:dyDescent="0.25">
      <c r="S1964" s="4">
        <v>11001</v>
      </c>
      <c r="T1964" s="4">
        <v>55</v>
      </c>
      <c r="U1964" s="4">
        <v>24</v>
      </c>
      <c r="V1964" s="4">
        <v>6</v>
      </c>
      <c r="W1964" s="4">
        <v>0</v>
      </c>
      <c r="X1964" s="6">
        <v>144</v>
      </c>
    </row>
    <row r="1965" spans="19:24" x14ac:dyDescent="0.25">
      <c r="S1965" s="5">
        <v>11002</v>
      </c>
      <c r="T1965" s="5">
        <v>13</v>
      </c>
      <c r="U1965" s="5">
        <v>6</v>
      </c>
      <c r="V1965" s="5">
        <v>56</v>
      </c>
      <c r="W1965" s="5">
        <v>0</v>
      </c>
      <c r="X1965" s="7">
        <v>336</v>
      </c>
    </row>
    <row r="1966" spans="19:24" x14ac:dyDescent="0.25">
      <c r="S1966" s="4">
        <v>11002</v>
      </c>
      <c r="T1966" s="4">
        <v>35</v>
      </c>
      <c r="U1966" s="4">
        <v>18</v>
      </c>
      <c r="V1966" s="4">
        <v>15</v>
      </c>
      <c r="W1966" s="4">
        <v>0.15</v>
      </c>
      <c r="X1966" s="6">
        <v>269.85000000000002</v>
      </c>
    </row>
    <row r="1967" spans="19:24" x14ac:dyDescent="0.25">
      <c r="S1967" s="5">
        <v>11002</v>
      </c>
      <c r="T1967" s="5">
        <v>42</v>
      </c>
      <c r="U1967" s="5">
        <v>14</v>
      </c>
      <c r="V1967" s="5">
        <v>24</v>
      </c>
      <c r="W1967" s="5">
        <v>0.15</v>
      </c>
      <c r="X1967" s="7">
        <v>335.85</v>
      </c>
    </row>
    <row r="1968" spans="19:24" x14ac:dyDescent="0.25">
      <c r="S1968" s="4">
        <v>11002</v>
      </c>
      <c r="T1968" s="4">
        <v>55</v>
      </c>
      <c r="U1968" s="4">
        <v>24</v>
      </c>
      <c r="V1968" s="4">
        <v>40</v>
      </c>
      <c r="W1968" s="4">
        <v>0</v>
      </c>
      <c r="X1968" s="6">
        <v>960</v>
      </c>
    </row>
    <row r="1969" spans="19:24" x14ac:dyDescent="0.25">
      <c r="S1969" s="5">
        <v>11003</v>
      </c>
      <c r="T1969" s="5">
        <v>1</v>
      </c>
      <c r="U1969" s="5">
        <v>18</v>
      </c>
      <c r="V1969" s="5">
        <v>4</v>
      </c>
      <c r="W1969" s="5">
        <v>0</v>
      </c>
      <c r="X1969" s="7">
        <v>72</v>
      </c>
    </row>
    <row r="1970" spans="19:24" x14ac:dyDescent="0.25">
      <c r="S1970" s="4">
        <v>11003</v>
      </c>
      <c r="T1970" s="4">
        <v>40</v>
      </c>
      <c r="U1970" s="4">
        <v>18.399999999999999</v>
      </c>
      <c r="V1970" s="4">
        <v>10</v>
      </c>
      <c r="W1970" s="4">
        <v>0</v>
      </c>
      <c r="X1970" s="6">
        <v>184</v>
      </c>
    </row>
    <row r="1971" spans="19:24" x14ac:dyDescent="0.25">
      <c r="S1971" s="5">
        <v>11003</v>
      </c>
      <c r="T1971" s="5">
        <v>52</v>
      </c>
      <c r="U1971" s="5">
        <v>7</v>
      </c>
      <c r="V1971" s="5">
        <v>10</v>
      </c>
      <c r="W1971" s="5">
        <v>0</v>
      </c>
      <c r="X1971" s="7">
        <v>70</v>
      </c>
    </row>
    <row r="1972" spans="19:24" x14ac:dyDescent="0.25">
      <c r="S1972" s="4">
        <v>11004</v>
      </c>
      <c r="T1972" s="4">
        <v>26</v>
      </c>
      <c r="U1972" s="4">
        <v>31.23</v>
      </c>
      <c r="V1972" s="4">
        <v>6</v>
      </c>
      <c r="W1972" s="4">
        <v>0</v>
      </c>
      <c r="X1972" s="6">
        <v>187.38</v>
      </c>
    </row>
    <row r="1973" spans="19:24" x14ac:dyDescent="0.25">
      <c r="S1973" s="5">
        <v>11004</v>
      </c>
      <c r="T1973" s="5">
        <v>76</v>
      </c>
      <c r="U1973" s="5">
        <v>18</v>
      </c>
      <c r="V1973" s="5">
        <v>6</v>
      </c>
      <c r="W1973" s="5">
        <v>0</v>
      </c>
      <c r="X1973" s="7">
        <v>108</v>
      </c>
    </row>
    <row r="1974" spans="19:24" x14ac:dyDescent="0.25">
      <c r="S1974" s="4">
        <v>11005</v>
      </c>
      <c r="T1974" s="4">
        <v>1</v>
      </c>
      <c r="U1974" s="4">
        <v>18</v>
      </c>
      <c r="V1974" s="4">
        <v>2</v>
      </c>
      <c r="W1974" s="4">
        <v>0</v>
      </c>
      <c r="X1974" s="6">
        <v>36</v>
      </c>
    </row>
    <row r="1975" spans="19:24" x14ac:dyDescent="0.25">
      <c r="S1975" s="5">
        <v>11005</v>
      </c>
      <c r="T1975" s="5">
        <v>59</v>
      </c>
      <c r="U1975" s="5">
        <v>55</v>
      </c>
      <c r="V1975" s="5">
        <v>10</v>
      </c>
      <c r="W1975" s="5">
        <v>0</v>
      </c>
      <c r="X1975" s="7">
        <v>550</v>
      </c>
    </row>
    <row r="1976" spans="19:24" x14ac:dyDescent="0.25">
      <c r="S1976" s="4">
        <v>11006</v>
      </c>
      <c r="T1976" s="4">
        <v>1</v>
      </c>
      <c r="U1976" s="4">
        <v>18</v>
      </c>
      <c r="V1976" s="4">
        <v>8</v>
      </c>
      <c r="W1976" s="4">
        <v>0</v>
      </c>
      <c r="X1976" s="6">
        <v>144</v>
      </c>
    </row>
    <row r="1977" spans="19:24" x14ac:dyDescent="0.25">
      <c r="S1977" s="5">
        <v>11006</v>
      </c>
      <c r="T1977" s="5">
        <v>29</v>
      </c>
      <c r="U1977" s="5">
        <v>123.79</v>
      </c>
      <c r="V1977" s="5">
        <v>2</v>
      </c>
      <c r="W1977" s="5">
        <v>0.25</v>
      </c>
      <c r="X1977" s="7">
        <v>247.33</v>
      </c>
    </row>
    <row r="1978" spans="19:24" x14ac:dyDescent="0.25">
      <c r="S1978" s="4">
        <v>11007</v>
      </c>
      <c r="T1978" s="4">
        <v>8</v>
      </c>
      <c r="U1978" s="4">
        <v>40</v>
      </c>
      <c r="V1978" s="4">
        <v>30</v>
      </c>
      <c r="W1978" s="4">
        <v>0</v>
      </c>
      <c r="X1978" s="6">
        <v>1200</v>
      </c>
    </row>
    <row r="1979" spans="19:24" x14ac:dyDescent="0.25">
      <c r="S1979" s="5">
        <v>11007</v>
      </c>
      <c r="T1979" s="5">
        <v>29</v>
      </c>
      <c r="U1979" s="5">
        <v>123.79</v>
      </c>
      <c r="V1979" s="5">
        <v>10</v>
      </c>
      <c r="W1979" s="5">
        <v>0</v>
      </c>
      <c r="X1979" s="7">
        <v>1237.9000000000001</v>
      </c>
    </row>
    <row r="1980" spans="19:24" x14ac:dyDescent="0.25">
      <c r="S1980" s="4">
        <v>11007</v>
      </c>
      <c r="T1980" s="4">
        <v>42</v>
      </c>
      <c r="U1980" s="4">
        <v>14</v>
      </c>
      <c r="V1980" s="4">
        <v>14</v>
      </c>
      <c r="W1980" s="4">
        <v>0</v>
      </c>
      <c r="X1980" s="6">
        <v>196</v>
      </c>
    </row>
    <row r="1981" spans="19:24" x14ac:dyDescent="0.25">
      <c r="S1981" s="5">
        <v>11008</v>
      </c>
      <c r="T1981" s="5">
        <v>28</v>
      </c>
      <c r="U1981" s="5">
        <v>45.6</v>
      </c>
      <c r="V1981" s="5">
        <v>70</v>
      </c>
      <c r="W1981" s="5">
        <v>0.05</v>
      </c>
      <c r="X1981" s="7">
        <v>3191.95</v>
      </c>
    </row>
    <row r="1982" spans="19:24" x14ac:dyDescent="0.25">
      <c r="S1982" s="4">
        <v>11008</v>
      </c>
      <c r="T1982" s="4">
        <v>34</v>
      </c>
      <c r="U1982" s="4">
        <v>14</v>
      </c>
      <c r="V1982" s="4">
        <v>90</v>
      </c>
      <c r="W1982" s="4">
        <v>0.05</v>
      </c>
      <c r="X1982" s="6">
        <v>1259.95</v>
      </c>
    </row>
    <row r="1983" spans="19:24" x14ac:dyDescent="0.25">
      <c r="S1983" s="5">
        <v>11008</v>
      </c>
      <c r="T1983" s="5">
        <v>71</v>
      </c>
      <c r="U1983" s="5">
        <v>21.5</v>
      </c>
      <c r="V1983" s="5">
        <v>21</v>
      </c>
      <c r="W1983" s="5">
        <v>0</v>
      </c>
      <c r="X1983" s="7">
        <v>451.5</v>
      </c>
    </row>
    <row r="1984" spans="19:24" x14ac:dyDescent="0.25">
      <c r="S1984" s="4">
        <v>11009</v>
      </c>
      <c r="T1984" s="4">
        <v>24</v>
      </c>
      <c r="U1984" s="4">
        <v>4.5</v>
      </c>
      <c r="V1984" s="4">
        <v>12</v>
      </c>
      <c r="W1984" s="4">
        <v>0</v>
      </c>
      <c r="X1984" s="6">
        <v>54</v>
      </c>
    </row>
    <row r="1985" spans="19:24" x14ac:dyDescent="0.25">
      <c r="S1985" s="5">
        <v>11009</v>
      </c>
      <c r="T1985" s="5">
        <v>36</v>
      </c>
      <c r="U1985" s="5">
        <v>19</v>
      </c>
      <c r="V1985" s="5">
        <v>18</v>
      </c>
      <c r="W1985" s="5">
        <v>0.25</v>
      </c>
      <c r="X1985" s="7">
        <v>341.75</v>
      </c>
    </row>
    <row r="1986" spans="19:24" x14ac:dyDescent="0.25">
      <c r="S1986" s="4">
        <v>11009</v>
      </c>
      <c r="T1986" s="4">
        <v>60</v>
      </c>
      <c r="U1986" s="4">
        <v>34</v>
      </c>
      <c r="V1986" s="4">
        <v>9</v>
      </c>
      <c r="W1986" s="4">
        <v>0</v>
      </c>
      <c r="X1986" s="6">
        <v>306</v>
      </c>
    </row>
    <row r="1987" spans="19:24" x14ac:dyDescent="0.25">
      <c r="S1987" s="5">
        <v>11010</v>
      </c>
      <c r="T1987" s="5">
        <v>7</v>
      </c>
      <c r="U1987" s="5">
        <v>30</v>
      </c>
      <c r="V1987" s="5">
        <v>20</v>
      </c>
      <c r="W1987" s="5">
        <v>0</v>
      </c>
      <c r="X1987" s="7">
        <v>600</v>
      </c>
    </row>
    <row r="1988" spans="19:24" x14ac:dyDescent="0.25">
      <c r="S1988" s="4">
        <v>11010</v>
      </c>
      <c r="T1988" s="4">
        <v>24</v>
      </c>
      <c r="U1988" s="4">
        <v>4.5</v>
      </c>
      <c r="V1988" s="4">
        <v>10</v>
      </c>
      <c r="W1988" s="4">
        <v>0</v>
      </c>
      <c r="X1988" s="6">
        <v>45</v>
      </c>
    </row>
    <row r="1989" spans="19:24" x14ac:dyDescent="0.25">
      <c r="S1989" s="5">
        <v>11011</v>
      </c>
      <c r="T1989" s="5">
        <v>58</v>
      </c>
      <c r="U1989" s="5">
        <v>13.25</v>
      </c>
      <c r="V1989" s="5">
        <v>40</v>
      </c>
      <c r="W1989" s="5">
        <v>0.05</v>
      </c>
      <c r="X1989" s="7">
        <v>529.95000000000005</v>
      </c>
    </row>
    <row r="1990" spans="19:24" x14ac:dyDescent="0.25">
      <c r="S1990" s="4">
        <v>11011</v>
      </c>
      <c r="T1990" s="4">
        <v>71</v>
      </c>
      <c r="U1990" s="4">
        <v>21.5</v>
      </c>
      <c r="V1990" s="4">
        <v>20</v>
      </c>
      <c r="W1990" s="4">
        <v>0</v>
      </c>
      <c r="X1990" s="6">
        <v>430</v>
      </c>
    </row>
    <row r="1991" spans="19:24" x14ac:dyDescent="0.25">
      <c r="S1991" s="5">
        <v>11012</v>
      </c>
      <c r="T1991" s="5">
        <v>19</v>
      </c>
      <c r="U1991" s="5">
        <v>9.1999999999999993</v>
      </c>
      <c r="V1991" s="5">
        <v>50</v>
      </c>
      <c r="W1991" s="5">
        <v>0.05</v>
      </c>
      <c r="X1991" s="7">
        <v>459.94999999999993</v>
      </c>
    </row>
    <row r="1992" spans="19:24" x14ac:dyDescent="0.25">
      <c r="S1992" s="4">
        <v>11012</v>
      </c>
      <c r="T1992" s="4">
        <v>60</v>
      </c>
      <c r="U1992" s="4">
        <v>34</v>
      </c>
      <c r="V1992" s="4">
        <v>36</v>
      </c>
      <c r="W1992" s="4">
        <v>0.05</v>
      </c>
      <c r="X1992" s="6">
        <v>1223.95</v>
      </c>
    </row>
    <row r="1993" spans="19:24" x14ac:dyDescent="0.25">
      <c r="S1993" s="5">
        <v>11012</v>
      </c>
      <c r="T1993" s="5">
        <v>71</v>
      </c>
      <c r="U1993" s="5">
        <v>21.5</v>
      </c>
      <c r="V1993" s="5">
        <v>60</v>
      </c>
      <c r="W1993" s="5">
        <v>0.05</v>
      </c>
      <c r="X1993" s="7">
        <v>1289.95</v>
      </c>
    </row>
    <row r="1994" spans="19:24" x14ac:dyDescent="0.25">
      <c r="S1994" s="4">
        <v>11013</v>
      </c>
      <c r="T1994" s="4">
        <v>23</v>
      </c>
      <c r="U1994" s="4">
        <v>9</v>
      </c>
      <c r="V1994" s="4">
        <v>10</v>
      </c>
      <c r="W1994" s="4">
        <v>0</v>
      </c>
      <c r="X1994" s="6">
        <v>90</v>
      </c>
    </row>
    <row r="1995" spans="19:24" x14ac:dyDescent="0.25">
      <c r="S1995" s="5">
        <v>11013</v>
      </c>
      <c r="T1995" s="5">
        <v>42</v>
      </c>
      <c r="U1995" s="5">
        <v>14</v>
      </c>
      <c r="V1995" s="5">
        <v>4</v>
      </c>
      <c r="W1995" s="5">
        <v>0</v>
      </c>
      <c r="X1995" s="7">
        <v>56</v>
      </c>
    </row>
    <row r="1996" spans="19:24" x14ac:dyDescent="0.25">
      <c r="S1996" s="4">
        <v>11013</v>
      </c>
      <c r="T1996" s="4">
        <v>45</v>
      </c>
      <c r="U1996" s="4">
        <v>9.5</v>
      </c>
      <c r="V1996" s="4">
        <v>20</v>
      </c>
      <c r="W1996" s="4">
        <v>0</v>
      </c>
      <c r="X1996" s="6">
        <v>190</v>
      </c>
    </row>
    <row r="1997" spans="19:24" x14ac:dyDescent="0.25">
      <c r="S1997" s="5">
        <v>11013</v>
      </c>
      <c r="T1997" s="5">
        <v>68</v>
      </c>
      <c r="U1997" s="5">
        <v>12.5</v>
      </c>
      <c r="V1997" s="5">
        <v>2</v>
      </c>
      <c r="W1997" s="5">
        <v>0</v>
      </c>
      <c r="X1997" s="7">
        <v>25</v>
      </c>
    </row>
    <row r="1998" spans="19:24" x14ac:dyDescent="0.25">
      <c r="S1998" s="4">
        <v>11014</v>
      </c>
      <c r="T1998" s="4">
        <v>41</v>
      </c>
      <c r="U1998" s="4">
        <v>9.65</v>
      </c>
      <c r="V1998" s="4">
        <v>28</v>
      </c>
      <c r="W1998" s="4">
        <v>0.1</v>
      </c>
      <c r="X1998" s="6">
        <v>270.09999999999997</v>
      </c>
    </row>
    <row r="1999" spans="19:24" x14ac:dyDescent="0.25">
      <c r="S1999" s="5">
        <v>11015</v>
      </c>
      <c r="T1999" s="5">
        <v>30</v>
      </c>
      <c r="U1999" s="5">
        <v>25.89</v>
      </c>
      <c r="V1999" s="5">
        <v>15</v>
      </c>
      <c r="W1999" s="5">
        <v>0</v>
      </c>
      <c r="X1999" s="7">
        <v>388.35</v>
      </c>
    </row>
    <row r="2000" spans="19:24" x14ac:dyDescent="0.25">
      <c r="S2000" s="4">
        <v>11015</v>
      </c>
      <c r="T2000" s="4">
        <v>77</v>
      </c>
      <c r="U2000" s="4">
        <v>13</v>
      </c>
      <c r="V2000" s="4">
        <v>18</v>
      </c>
      <c r="W2000" s="4">
        <v>0</v>
      </c>
      <c r="X2000" s="6">
        <v>234</v>
      </c>
    </row>
    <row r="2001" spans="19:24" x14ac:dyDescent="0.25">
      <c r="S2001" s="5">
        <v>11016</v>
      </c>
      <c r="T2001" s="5">
        <v>31</v>
      </c>
      <c r="U2001" s="5">
        <v>12.5</v>
      </c>
      <c r="V2001" s="5">
        <v>15</v>
      </c>
      <c r="W2001" s="5">
        <v>0</v>
      </c>
      <c r="X2001" s="7">
        <v>187.5</v>
      </c>
    </row>
    <row r="2002" spans="19:24" x14ac:dyDescent="0.25">
      <c r="S2002" s="4">
        <v>11016</v>
      </c>
      <c r="T2002" s="4">
        <v>36</v>
      </c>
      <c r="U2002" s="4">
        <v>19</v>
      </c>
      <c r="V2002" s="4">
        <v>16</v>
      </c>
      <c r="W2002" s="4">
        <v>0</v>
      </c>
      <c r="X2002" s="6">
        <v>304</v>
      </c>
    </row>
    <row r="2003" spans="19:24" x14ac:dyDescent="0.25">
      <c r="S2003" s="5">
        <v>11017</v>
      </c>
      <c r="T2003" s="5">
        <v>3</v>
      </c>
      <c r="U2003" s="5">
        <v>10</v>
      </c>
      <c r="V2003" s="5">
        <v>25</v>
      </c>
      <c r="W2003" s="5">
        <v>0</v>
      </c>
      <c r="X2003" s="7">
        <v>250</v>
      </c>
    </row>
    <row r="2004" spans="19:24" x14ac:dyDescent="0.25">
      <c r="S2004" s="4">
        <v>11017</v>
      </c>
      <c r="T2004" s="4">
        <v>59</v>
      </c>
      <c r="U2004" s="4">
        <v>55</v>
      </c>
      <c r="V2004" s="4">
        <v>110</v>
      </c>
      <c r="W2004" s="4">
        <v>0</v>
      </c>
      <c r="X2004" s="6">
        <v>6050</v>
      </c>
    </row>
    <row r="2005" spans="19:24" x14ac:dyDescent="0.25">
      <c r="S2005" s="5">
        <v>11017</v>
      </c>
      <c r="T2005" s="5">
        <v>70</v>
      </c>
      <c r="U2005" s="5">
        <v>15</v>
      </c>
      <c r="V2005" s="5">
        <v>30</v>
      </c>
      <c r="W2005" s="5">
        <v>0</v>
      </c>
      <c r="X2005" s="7">
        <v>450</v>
      </c>
    </row>
    <row r="2006" spans="19:24" x14ac:dyDescent="0.25">
      <c r="S2006" s="4">
        <v>11018</v>
      </c>
      <c r="T2006" s="4">
        <v>12</v>
      </c>
      <c r="U2006" s="4">
        <v>38</v>
      </c>
      <c r="V2006" s="4">
        <v>20</v>
      </c>
      <c r="W2006" s="4">
        <v>0</v>
      </c>
      <c r="X2006" s="6">
        <v>760</v>
      </c>
    </row>
    <row r="2007" spans="19:24" x14ac:dyDescent="0.25">
      <c r="S2007" s="5">
        <v>11018</v>
      </c>
      <c r="T2007" s="5">
        <v>18</v>
      </c>
      <c r="U2007" s="5">
        <v>62.5</v>
      </c>
      <c r="V2007" s="5">
        <v>10</v>
      </c>
      <c r="W2007" s="5">
        <v>0</v>
      </c>
      <c r="X2007" s="7">
        <v>625</v>
      </c>
    </row>
    <row r="2008" spans="19:24" x14ac:dyDescent="0.25">
      <c r="S2008" s="4">
        <v>11018</v>
      </c>
      <c r="T2008" s="4">
        <v>56</v>
      </c>
      <c r="U2008" s="4">
        <v>38</v>
      </c>
      <c r="V2008" s="4">
        <v>5</v>
      </c>
      <c r="W2008" s="4">
        <v>0</v>
      </c>
      <c r="X2008" s="6">
        <v>190</v>
      </c>
    </row>
    <row r="2009" spans="19:24" x14ac:dyDescent="0.25">
      <c r="S2009" s="5">
        <v>11019</v>
      </c>
      <c r="T2009" s="5">
        <v>46</v>
      </c>
      <c r="U2009" s="5">
        <v>12</v>
      </c>
      <c r="V2009" s="5">
        <v>3</v>
      </c>
      <c r="W2009" s="5">
        <v>0</v>
      </c>
      <c r="X2009" s="7">
        <v>36</v>
      </c>
    </row>
    <row r="2010" spans="19:24" x14ac:dyDescent="0.25">
      <c r="S2010" s="4">
        <v>11019</v>
      </c>
      <c r="T2010" s="4">
        <v>49</v>
      </c>
      <c r="U2010" s="4">
        <v>20</v>
      </c>
      <c r="V2010" s="4">
        <v>2</v>
      </c>
      <c r="W2010" s="4">
        <v>0</v>
      </c>
      <c r="X2010" s="6">
        <v>40</v>
      </c>
    </row>
    <row r="2011" spans="19:24" x14ac:dyDescent="0.25">
      <c r="S2011" s="5">
        <v>11020</v>
      </c>
      <c r="T2011" s="5">
        <v>10</v>
      </c>
      <c r="U2011" s="5">
        <v>31</v>
      </c>
      <c r="V2011" s="5">
        <v>24</v>
      </c>
      <c r="W2011" s="5">
        <v>0.15</v>
      </c>
      <c r="X2011" s="7">
        <v>743.85</v>
      </c>
    </row>
    <row r="2012" spans="19:24" x14ac:dyDescent="0.25">
      <c r="S2012" s="4">
        <v>11021</v>
      </c>
      <c r="T2012" s="4">
        <v>2</v>
      </c>
      <c r="U2012" s="4">
        <v>19</v>
      </c>
      <c r="V2012" s="4">
        <v>11</v>
      </c>
      <c r="W2012" s="4">
        <v>0.25</v>
      </c>
      <c r="X2012" s="6">
        <v>208.75</v>
      </c>
    </row>
    <row r="2013" spans="19:24" x14ac:dyDescent="0.25">
      <c r="S2013" s="5">
        <v>11021</v>
      </c>
      <c r="T2013" s="5">
        <v>20</v>
      </c>
      <c r="U2013" s="5">
        <v>81</v>
      </c>
      <c r="V2013" s="5">
        <v>15</v>
      </c>
      <c r="W2013" s="5">
        <v>0</v>
      </c>
      <c r="X2013" s="7">
        <v>1215</v>
      </c>
    </row>
    <row r="2014" spans="19:24" x14ac:dyDescent="0.25">
      <c r="S2014" s="4">
        <v>11021</v>
      </c>
      <c r="T2014" s="4">
        <v>26</v>
      </c>
      <c r="U2014" s="4">
        <v>31.23</v>
      </c>
      <c r="V2014" s="4">
        <v>63</v>
      </c>
      <c r="W2014" s="4">
        <v>0</v>
      </c>
      <c r="X2014" s="6">
        <v>1967.49</v>
      </c>
    </row>
    <row r="2015" spans="19:24" x14ac:dyDescent="0.25">
      <c r="S2015" s="5">
        <v>11021</v>
      </c>
      <c r="T2015" s="5">
        <v>51</v>
      </c>
      <c r="U2015" s="5">
        <v>53</v>
      </c>
      <c r="V2015" s="5">
        <v>44</v>
      </c>
      <c r="W2015" s="5">
        <v>0.25</v>
      </c>
      <c r="X2015" s="7">
        <v>2331.75</v>
      </c>
    </row>
    <row r="2016" spans="19:24" x14ac:dyDescent="0.25">
      <c r="S2016" s="4">
        <v>11021</v>
      </c>
      <c r="T2016" s="4">
        <v>72</v>
      </c>
      <c r="U2016" s="4">
        <v>34.799999999999997</v>
      </c>
      <c r="V2016" s="4">
        <v>35</v>
      </c>
      <c r="W2016" s="4">
        <v>0</v>
      </c>
      <c r="X2016" s="6">
        <v>1218</v>
      </c>
    </row>
    <row r="2017" spans="19:24" x14ac:dyDescent="0.25">
      <c r="S2017" s="5">
        <v>11022</v>
      </c>
      <c r="T2017" s="5">
        <v>19</v>
      </c>
      <c r="U2017" s="5">
        <v>9.1999999999999993</v>
      </c>
      <c r="V2017" s="5">
        <v>35</v>
      </c>
      <c r="W2017" s="5">
        <v>0</v>
      </c>
      <c r="X2017" s="7">
        <v>322</v>
      </c>
    </row>
    <row r="2018" spans="19:24" x14ac:dyDescent="0.25">
      <c r="S2018" s="4">
        <v>11022</v>
      </c>
      <c r="T2018" s="4">
        <v>69</v>
      </c>
      <c r="U2018" s="4">
        <v>36</v>
      </c>
      <c r="V2018" s="4">
        <v>30</v>
      </c>
      <c r="W2018" s="4">
        <v>0</v>
      </c>
      <c r="X2018" s="6">
        <v>1080</v>
      </c>
    </row>
    <row r="2019" spans="19:24" x14ac:dyDescent="0.25">
      <c r="S2019" s="5">
        <v>11023</v>
      </c>
      <c r="T2019" s="5">
        <v>7</v>
      </c>
      <c r="U2019" s="5">
        <v>30</v>
      </c>
      <c r="V2019" s="5">
        <v>4</v>
      </c>
      <c r="W2019" s="5">
        <v>0</v>
      </c>
      <c r="X2019" s="7">
        <v>120</v>
      </c>
    </row>
    <row r="2020" spans="19:24" x14ac:dyDescent="0.25">
      <c r="S2020" s="4">
        <v>11023</v>
      </c>
      <c r="T2020" s="4">
        <v>43</v>
      </c>
      <c r="U2020" s="4">
        <v>46</v>
      </c>
      <c r="V2020" s="4">
        <v>30</v>
      </c>
      <c r="W2020" s="4">
        <v>0</v>
      </c>
      <c r="X2020" s="6">
        <v>1380</v>
      </c>
    </row>
    <row r="2021" spans="19:24" x14ac:dyDescent="0.25">
      <c r="S2021" s="5">
        <v>11024</v>
      </c>
      <c r="T2021" s="5">
        <v>26</v>
      </c>
      <c r="U2021" s="5">
        <v>31.23</v>
      </c>
      <c r="V2021" s="5">
        <v>12</v>
      </c>
      <c r="W2021" s="5">
        <v>0</v>
      </c>
      <c r="X2021" s="7">
        <v>374.76</v>
      </c>
    </row>
    <row r="2022" spans="19:24" x14ac:dyDescent="0.25">
      <c r="S2022" s="4">
        <v>11024</v>
      </c>
      <c r="T2022" s="4">
        <v>33</v>
      </c>
      <c r="U2022" s="4">
        <v>2.5</v>
      </c>
      <c r="V2022" s="4">
        <v>30</v>
      </c>
      <c r="W2022" s="4">
        <v>0</v>
      </c>
      <c r="X2022" s="6">
        <v>75</v>
      </c>
    </row>
    <row r="2023" spans="19:24" x14ac:dyDescent="0.25">
      <c r="S2023" s="5">
        <v>11024</v>
      </c>
      <c r="T2023" s="5">
        <v>65</v>
      </c>
      <c r="U2023" s="5">
        <v>21.05</v>
      </c>
      <c r="V2023" s="5">
        <v>21</v>
      </c>
      <c r="W2023" s="5">
        <v>0</v>
      </c>
      <c r="X2023" s="7">
        <v>442.05</v>
      </c>
    </row>
    <row r="2024" spans="19:24" x14ac:dyDescent="0.25">
      <c r="S2024" s="4">
        <v>11024</v>
      </c>
      <c r="T2024" s="4">
        <v>71</v>
      </c>
      <c r="U2024" s="4">
        <v>21.5</v>
      </c>
      <c r="V2024" s="4">
        <v>50</v>
      </c>
      <c r="W2024" s="4">
        <v>0</v>
      </c>
      <c r="X2024" s="6">
        <v>1075</v>
      </c>
    </row>
    <row r="2025" spans="19:24" x14ac:dyDescent="0.25">
      <c r="S2025" s="5">
        <v>11025</v>
      </c>
      <c r="T2025" s="5">
        <v>1</v>
      </c>
      <c r="U2025" s="5">
        <v>18</v>
      </c>
      <c r="V2025" s="5">
        <v>10</v>
      </c>
      <c r="W2025" s="5">
        <v>0.1</v>
      </c>
      <c r="X2025" s="7">
        <v>179.9</v>
      </c>
    </row>
    <row r="2026" spans="19:24" x14ac:dyDescent="0.25">
      <c r="S2026" s="4">
        <v>11025</v>
      </c>
      <c r="T2026" s="4">
        <v>13</v>
      </c>
      <c r="U2026" s="4">
        <v>6</v>
      </c>
      <c r="V2026" s="4">
        <v>20</v>
      </c>
      <c r="W2026" s="4">
        <v>0.1</v>
      </c>
      <c r="X2026" s="6">
        <v>119.9</v>
      </c>
    </row>
    <row r="2027" spans="19:24" x14ac:dyDescent="0.25">
      <c r="S2027" s="5">
        <v>11026</v>
      </c>
      <c r="T2027" s="5">
        <v>18</v>
      </c>
      <c r="U2027" s="5">
        <v>62.5</v>
      </c>
      <c r="V2027" s="5">
        <v>8</v>
      </c>
      <c r="W2027" s="5">
        <v>0</v>
      </c>
      <c r="X2027" s="7">
        <v>500</v>
      </c>
    </row>
    <row r="2028" spans="19:24" x14ac:dyDescent="0.25">
      <c r="S2028" s="4">
        <v>11026</v>
      </c>
      <c r="T2028" s="4">
        <v>51</v>
      </c>
      <c r="U2028" s="4">
        <v>53</v>
      </c>
      <c r="V2028" s="4">
        <v>10</v>
      </c>
      <c r="W2028" s="4">
        <v>0</v>
      </c>
      <c r="X2028" s="6">
        <v>530</v>
      </c>
    </row>
    <row r="2029" spans="19:24" x14ac:dyDescent="0.25">
      <c r="S2029" s="5">
        <v>11027</v>
      </c>
      <c r="T2029" s="5">
        <v>24</v>
      </c>
      <c r="U2029" s="5">
        <v>4.5</v>
      </c>
      <c r="V2029" s="5">
        <v>30</v>
      </c>
      <c r="W2029" s="5">
        <v>0.25</v>
      </c>
      <c r="X2029" s="7">
        <v>134.75</v>
      </c>
    </row>
    <row r="2030" spans="19:24" x14ac:dyDescent="0.25">
      <c r="S2030" s="4">
        <v>11027</v>
      </c>
      <c r="T2030" s="4">
        <v>62</v>
      </c>
      <c r="U2030" s="4">
        <v>49.3</v>
      </c>
      <c r="V2030" s="4">
        <v>21</v>
      </c>
      <c r="W2030" s="4">
        <v>0.25</v>
      </c>
      <c r="X2030" s="6">
        <v>1035.05</v>
      </c>
    </row>
    <row r="2031" spans="19:24" x14ac:dyDescent="0.25">
      <c r="S2031" s="5">
        <v>11028</v>
      </c>
      <c r="T2031" s="5">
        <v>55</v>
      </c>
      <c r="U2031" s="5">
        <v>24</v>
      </c>
      <c r="V2031" s="5">
        <v>35</v>
      </c>
      <c r="W2031" s="5">
        <v>0</v>
      </c>
      <c r="X2031" s="7">
        <v>840</v>
      </c>
    </row>
    <row r="2032" spans="19:24" x14ac:dyDescent="0.25">
      <c r="S2032" s="4">
        <v>11028</v>
      </c>
      <c r="T2032" s="4">
        <v>59</v>
      </c>
      <c r="U2032" s="4">
        <v>55</v>
      </c>
      <c r="V2032" s="4">
        <v>24</v>
      </c>
      <c r="W2032" s="4">
        <v>0</v>
      </c>
      <c r="X2032" s="6">
        <v>1320</v>
      </c>
    </row>
    <row r="2033" spans="19:24" x14ac:dyDescent="0.25">
      <c r="S2033" s="5">
        <v>11029</v>
      </c>
      <c r="T2033" s="5">
        <v>56</v>
      </c>
      <c r="U2033" s="5">
        <v>38</v>
      </c>
      <c r="V2033" s="5">
        <v>20</v>
      </c>
      <c r="W2033" s="5">
        <v>0</v>
      </c>
      <c r="X2033" s="7">
        <v>760</v>
      </c>
    </row>
    <row r="2034" spans="19:24" x14ac:dyDescent="0.25">
      <c r="S2034" s="4">
        <v>11029</v>
      </c>
      <c r="T2034" s="4">
        <v>63</v>
      </c>
      <c r="U2034" s="4">
        <v>43.9</v>
      </c>
      <c r="V2034" s="4">
        <v>12</v>
      </c>
      <c r="W2034" s="4">
        <v>0</v>
      </c>
      <c r="X2034" s="6">
        <v>526.79999999999995</v>
      </c>
    </row>
    <row r="2035" spans="19:24" x14ac:dyDescent="0.25">
      <c r="S2035" s="5">
        <v>11030</v>
      </c>
      <c r="T2035" s="5">
        <v>2</v>
      </c>
      <c r="U2035" s="5">
        <v>19</v>
      </c>
      <c r="V2035" s="5">
        <v>100</v>
      </c>
      <c r="W2035" s="5">
        <v>0.25</v>
      </c>
      <c r="X2035" s="7">
        <v>1899.75</v>
      </c>
    </row>
    <row r="2036" spans="19:24" x14ac:dyDescent="0.25">
      <c r="S2036" s="4">
        <v>11030</v>
      </c>
      <c r="T2036" s="4">
        <v>5</v>
      </c>
      <c r="U2036" s="4">
        <v>21.35</v>
      </c>
      <c r="V2036" s="4">
        <v>70</v>
      </c>
      <c r="W2036" s="4">
        <v>0</v>
      </c>
      <c r="X2036" s="6">
        <v>1494.5</v>
      </c>
    </row>
    <row r="2037" spans="19:24" x14ac:dyDescent="0.25">
      <c r="S2037" s="5">
        <v>11030</v>
      </c>
      <c r="T2037" s="5">
        <v>29</v>
      </c>
      <c r="U2037" s="5">
        <v>123.79</v>
      </c>
      <c r="V2037" s="5">
        <v>60</v>
      </c>
      <c r="W2037" s="5">
        <v>0.25</v>
      </c>
      <c r="X2037" s="7">
        <v>7427.1500000000005</v>
      </c>
    </row>
    <row r="2038" spans="19:24" x14ac:dyDescent="0.25">
      <c r="S2038" s="4">
        <v>11030</v>
      </c>
      <c r="T2038" s="4">
        <v>59</v>
      </c>
      <c r="U2038" s="4">
        <v>55</v>
      </c>
      <c r="V2038" s="4">
        <v>100</v>
      </c>
      <c r="W2038" s="4">
        <v>0.25</v>
      </c>
      <c r="X2038" s="6">
        <v>5499.75</v>
      </c>
    </row>
    <row r="2039" spans="19:24" x14ac:dyDescent="0.25">
      <c r="S2039" s="5">
        <v>11031</v>
      </c>
      <c r="T2039" s="5">
        <v>1</v>
      </c>
      <c r="U2039" s="5">
        <v>18</v>
      </c>
      <c r="V2039" s="5">
        <v>45</v>
      </c>
      <c r="W2039" s="5">
        <v>0</v>
      </c>
      <c r="X2039" s="7">
        <v>810</v>
      </c>
    </row>
    <row r="2040" spans="19:24" x14ac:dyDescent="0.25">
      <c r="S2040" s="4">
        <v>11031</v>
      </c>
      <c r="T2040" s="4">
        <v>13</v>
      </c>
      <c r="U2040" s="4">
        <v>6</v>
      </c>
      <c r="V2040" s="4">
        <v>80</v>
      </c>
      <c r="W2040" s="4">
        <v>0</v>
      </c>
      <c r="X2040" s="6">
        <v>480</v>
      </c>
    </row>
    <row r="2041" spans="19:24" x14ac:dyDescent="0.25">
      <c r="S2041" s="5">
        <v>11031</v>
      </c>
      <c r="T2041" s="5">
        <v>24</v>
      </c>
      <c r="U2041" s="5">
        <v>4.5</v>
      </c>
      <c r="V2041" s="5">
        <v>21</v>
      </c>
      <c r="W2041" s="5">
        <v>0</v>
      </c>
      <c r="X2041" s="7">
        <v>94.5</v>
      </c>
    </row>
    <row r="2042" spans="19:24" x14ac:dyDescent="0.25">
      <c r="S2042" s="4">
        <v>11031</v>
      </c>
      <c r="T2042" s="4">
        <v>64</v>
      </c>
      <c r="U2042" s="4">
        <v>33.25</v>
      </c>
      <c r="V2042" s="4">
        <v>20</v>
      </c>
      <c r="W2042" s="4">
        <v>0</v>
      </c>
      <c r="X2042" s="6">
        <v>665</v>
      </c>
    </row>
    <row r="2043" spans="19:24" x14ac:dyDescent="0.25">
      <c r="S2043" s="5">
        <v>11031</v>
      </c>
      <c r="T2043" s="5">
        <v>71</v>
      </c>
      <c r="U2043" s="5">
        <v>21.5</v>
      </c>
      <c r="V2043" s="5">
        <v>16</v>
      </c>
      <c r="W2043" s="5">
        <v>0</v>
      </c>
      <c r="X2043" s="7">
        <v>344</v>
      </c>
    </row>
    <row r="2044" spans="19:24" x14ac:dyDescent="0.25">
      <c r="S2044" s="4">
        <v>11032</v>
      </c>
      <c r="T2044" s="4">
        <v>36</v>
      </c>
      <c r="U2044" s="4">
        <v>19</v>
      </c>
      <c r="V2044" s="4">
        <v>35</v>
      </c>
      <c r="W2044" s="4">
        <v>0</v>
      </c>
      <c r="X2044" s="6">
        <v>665</v>
      </c>
    </row>
    <row r="2045" spans="19:24" x14ac:dyDescent="0.25">
      <c r="S2045" s="5">
        <v>11032</v>
      </c>
      <c r="T2045" s="5">
        <v>38</v>
      </c>
      <c r="U2045" s="5">
        <v>263.5</v>
      </c>
      <c r="V2045" s="5">
        <v>25</v>
      </c>
      <c r="W2045" s="5">
        <v>0</v>
      </c>
      <c r="X2045" s="7">
        <v>6587.5</v>
      </c>
    </row>
    <row r="2046" spans="19:24" x14ac:dyDescent="0.25">
      <c r="S2046" s="4">
        <v>11032</v>
      </c>
      <c r="T2046" s="4">
        <v>59</v>
      </c>
      <c r="U2046" s="4">
        <v>55</v>
      </c>
      <c r="V2046" s="4">
        <v>30</v>
      </c>
      <c r="W2046" s="4">
        <v>0</v>
      </c>
      <c r="X2046" s="6">
        <v>1650</v>
      </c>
    </row>
    <row r="2047" spans="19:24" x14ac:dyDescent="0.25">
      <c r="S2047" s="5">
        <v>11033</v>
      </c>
      <c r="T2047" s="5">
        <v>53</v>
      </c>
      <c r="U2047" s="5">
        <v>32.799999999999997</v>
      </c>
      <c r="V2047" s="5">
        <v>70</v>
      </c>
      <c r="W2047" s="5">
        <v>0.1</v>
      </c>
      <c r="X2047" s="7">
        <v>2295.9</v>
      </c>
    </row>
    <row r="2048" spans="19:24" x14ac:dyDescent="0.25">
      <c r="S2048" s="4">
        <v>11033</v>
      </c>
      <c r="T2048" s="4">
        <v>69</v>
      </c>
      <c r="U2048" s="4">
        <v>36</v>
      </c>
      <c r="V2048" s="4">
        <v>36</v>
      </c>
      <c r="W2048" s="4">
        <v>0.1</v>
      </c>
      <c r="X2048" s="6">
        <v>1295.9000000000001</v>
      </c>
    </row>
    <row r="2049" spans="19:24" x14ac:dyDescent="0.25">
      <c r="S2049" s="5">
        <v>11034</v>
      </c>
      <c r="T2049" s="5">
        <v>21</v>
      </c>
      <c r="U2049" s="5">
        <v>10</v>
      </c>
      <c r="V2049" s="5">
        <v>15</v>
      </c>
      <c r="W2049" s="5">
        <v>0.1</v>
      </c>
      <c r="X2049" s="7">
        <v>149.9</v>
      </c>
    </row>
    <row r="2050" spans="19:24" x14ac:dyDescent="0.25">
      <c r="S2050" s="4">
        <v>11034</v>
      </c>
      <c r="T2050" s="4">
        <v>44</v>
      </c>
      <c r="U2050" s="4">
        <v>19.45</v>
      </c>
      <c r="V2050" s="4">
        <v>12</v>
      </c>
      <c r="W2050" s="4">
        <v>0</v>
      </c>
      <c r="X2050" s="6">
        <v>233.39999999999998</v>
      </c>
    </row>
    <row r="2051" spans="19:24" x14ac:dyDescent="0.25">
      <c r="S2051" s="5">
        <v>11034</v>
      </c>
      <c r="T2051" s="5">
        <v>61</v>
      </c>
      <c r="U2051" s="5">
        <v>28.5</v>
      </c>
      <c r="V2051" s="5">
        <v>6</v>
      </c>
      <c r="W2051" s="5">
        <v>0</v>
      </c>
      <c r="X2051" s="7">
        <v>171</v>
      </c>
    </row>
    <row r="2052" spans="19:24" x14ac:dyDescent="0.25">
      <c r="S2052" s="4">
        <v>11035</v>
      </c>
      <c r="T2052" s="4">
        <v>1</v>
      </c>
      <c r="U2052" s="4">
        <v>18</v>
      </c>
      <c r="V2052" s="4">
        <v>10</v>
      </c>
      <c r="W2052" s="4">
        <v>0</v>
      </c>
      <c r="X2052" s="6">
        <v>180</v>
      </c>
    </row>
    <row r="2053" spans="19:24" x14ac:dyDescent="0.25">
      <c r="S2053" s="5">
        <v>11035</v>
      </c>
      <c r="T2053" s="5">
        <v>35</v>
      </c>
      <c r="U2053" s="5">
        <v>18</v>
      </c>
      <c r="V2053" s="5">
        <v>60</v>
      </c>
      <c r="W2053" s="5">
        <v>0</v>
      </c>
      <c r="X2053" s="7">
        <v>1080</v>
      </c>
    </row>
    <row r="2054" spans="19:24" x14ac:dyDescent="0.25">
      <c r="S2054" s="4">
        <v>11035</v>
      </c>
      <c r="T2054" s="4">
        <v>42</v>
      </c>
      <c r="U2054" s="4">
        <v>14</v>
      </c>
      <c r="V2054" s="4">
        <v>30</v>
      </c>
      <c r="W2054" s="4">
        <v>0</v>
      </c>
      <c r="X2054" s="6">
        <v>420</v>
      </c>
    </row>
    <row r="2055" spans="19:24" x14ac:dyDescent="0.25">
      <c r="S2055" s="5">
        <v>11035</v>
      </c>
      <c r="T2055" s="5">
        <v>54</v>
      </c>
      <c r="U2055" s="5">
        <v>7.45</v>
      </c>
      <c r="V2055" s="5">
        <v>10</v>
      </c>
      <c r="W2055" s="5">
        <v>0</v>
      </c>
      <c r="X2055" s="7">
        <v>74.5</v>
      </c>
    </row>
    <row r="2056" spans="19:24" x14ac:dyDescent="0.25">
      <c r="S2056" s="4">
        <v>11036</v>
      </c>
      <c r="T2056" s="4">
        <v>13</v>
      </c>
      <c r="U2056" s="4">
        <v>6</v>
      </c>
      <c r="V2056" s="4">
        <v>7</v>
      </c>
      <c r="W2056" s="4">
        <v>0</v>
      </c>
      <c r="X2056" s="6">
        <v>42</v>
      </c>
    </row>
    <row r="2057" spans="19:24" x14ac:dyDescent="0.25">
      <c r="S2057" s="5">
        <v>11036</v>
      </c>
      <c r="T2057" s="5">
        <v>59</v>
      </c>
      <c r="U2057" s="5">
        <v>55</v>
      </c>
      <c r="V2057" s="5">
        <v>30</v>
      </c>
      <c r="W2057" s="5">
        <v>0</v>
      </c>
      <c r="X2057" s="7">
        <v>1650</v>
      </c>
    </row>
    <row r="2058" spans="19:24" x14ac:dyDescent="0.25">
      <c r="S2058" s="4">
        <v>11037</v>
      </c>
      <c r="T2058" s="4">
        <v>70</v>
      </c>
      <c r="U2058" s="4">
        <v>15</v>
      </c>
      <c r="V2058" s="4">
        <v>4</v>
      </c>
      <c r="W2058" s="4">
        <v>0</v>
      </c>
      <c r="X2058" s="6">
        <v>60</v>
      </c>
    </row>
    <row r="2059" spans="19:24" x14ac:dyDescent="0.25">
      <c r="S2059" s="5">
        <v>11038</v>
      </c>
      <c r="T2059" s="5">
        <v>40</v>
      </c>
      <c r="U2059" s="5">
        <v>18.399999999999999</v>
      </c>
      <c r="V2059" s="5">
        <v>5</v>
      </c>
      <c r="W2059" s="5">
        <v>0.2</v>
      </c>
      <c r="X2059" s="7">
        <v>91.8</v>
      </c>
    </row>
    <row r="2060" spans="19:24" x14ac:dyDescent="0.25">
      <c r="S2060" s="4">
        <v>11038</v>
      </c>
      <c r="T2060" s="4">
        <v>52</v>
      </c>
      <c r="U2060" s="4">
        <v>7</v>
      </c>
      <c r="V2060" s="4">
        <v>2</v>
      </c>
      <c r="W2060" s="4">
        <v>0</v>
      </c>
      <c r="X2060" s="6">
        <v>14</v>
      </c>
    </row>
    <row r="2061" spans="19:24" x14ac:dyDescent="0.25">
      <c r="S2061" s="5">
        <v>11038</v>
      </c>
      <c r="T2061" s="5">
        <v>71</v>
      </c>
      <c r="U2061" s="5">
        <v>21.5</v>
      </c>
      <c r="V2061" s="5">
        <v>30</v>
      </c>
      <c r="W2061" s="5">
        <v>0</v>
      </c>
      <c r="X2061" s="7">
        <v>645</v>
      </c>
    </row>
    <row r="2062" spans="19:24" x14ac:dyDescent="0.25">
      <c r="S2062" s="4">
        <v>11039</v>
      </c>
      <c r="T2062" s="4">
        <v>28</v>
      </c>
      <c r="U2062" s="4">
        <v>45.6</v>
      </c>
      <c r="V2062" s="4">
        <v>20</v>
      </c>
      <c r="W2062" s="4">
        <v>0</v>
      </c>
      <c r="X2062" s="6">
        <v>912</v>
      </c>
    </row>
    <row r="2063" spans="19:24" x14ac:dyDescent="0.25">
      <c r="S2063" s="5">
        <v>11039</v>
      </c>
      <c r="T2063" s="5">
        <v>35</v>
      </c>
      <c r="U2063" s="5">
        <v>18</v>
      </c>
      <c r="V2063" s="5">
        <v>24</v>
      </c>
      <c r="W2063" s="5">
        <v>0</v>
      </c>
      <c r="X2063" s="7">
        <v>432</v>
      </c>
    </row>
    <row r="2064" spans="19:24" x14ac:dyDescent="0.25">
      <c r="S2064" s="4">
        <v>11039</v>
      </c>
      <c r="T2064" s="4">
        <v>49</v>
      </c>
      <c r="U2064" s="4">
        <v>20</v>
      </c>
      <c r="V2064" s="4">
        <v>60</v>
      </c>
      <c r="W2064" s="4">
        <v>0</v>
      </c>
      <c r="X2064" s="6">
        <v>1200</v>
      </c>
    </row>
    <row r="2065" spans="19:24" x14ac:dyDescent="0.25">
      <c r="S2065" s="5">
        <v>11039</v>
      </c>
      <c r="T2065" s="5">
        <v>57</v>
      </c>
      <c r="U2065" s="5">
        <v>19.5</v>
      </c>
      <c r="V2065" s="5">
        <v>28</v>
      </c>
      <c r="W2065" s="5">
        <v>0</v>
      </c>
      <c r="X2065" s="7">
        <v>546</v>
      </c>
    </row>
    <row r="2066" spans="19:24" x14ac:dyDescent="0.25">
      <c r="S2066" s="4">
        <v>11040</v>
      </c>
      <c r="T2066" s="4">
        <v>21</v>
      </c>
      <c r="U2066" s="4">
        <v>10</v>
      </c>
      <c r="V2066" s="4">
        <v>20</v>
      </c>
      <c r="W2066" s="4">
        <v>0</v>
      </c>
      <c r="X2066" s="6">
        <v>200</v>
      </c>
    </row>
    <row r="2067" spans="19:24" x14ac:dyDescent="0.25">
      <c r="S2067" s="5">
        <v>11041</v>
      </c>
      <c r="T2067" s="5">
        <v>2</v>
      </c>
      <c r="U2067" s="5">
        <v>19</v>
      </c>
      <c r="V2067" s="5">
        <v>30</v>
      </c>
      <c r="W2067" s="5">
        <v>0.2</v>
      </c>
      <c r="X2067" s="7">
        <v>569.79999999999995</v>
      </c>
    </row>
    <row r="2068" spans="19:24" x14ac:dyDescent="0.25">
      <c r="S2068" s="4">
        <v>11041</v>
      </c>
      <c r="T2068" s="4">
        <v>63</v>
      </c>
      <c r="U2068" s="4">
        <v>43.9</v>
      </c>
      <c r="V2068" s="4">
        <v>30</v>
      </c>
      <c r="W2068" s="4">
        <v>0</v>
      </c>
      <c r="X2068" s="6">
        <v>1317</v>
      </c>
    </row>
    <row r="2069" spans="19:24" x14ac:dyDescent="0.25">
      <c r="S2069" s="5">
        <v>11042</v>
      </c>
      <c r="T2069" s="5">
        <v>44</v>
      </c>
      <c r="U2069" s="5">
        <v>19.45</v>
      </c>
      <c r="V2069" s="5">
        <v>15</v>
      </c>
      <c r="W2069" s="5">
        <v>0</v>
      </c>
      <c r="X2069" s="7">
        <v>291.75</v>
      </c>
    </row>
    <row r="2070" spans="19:24" x14ac:dyDescent="0.25">
      <c r="S2070" s="4">
        <v>11042</v>
      </c>
      <c r="T2070" s="4">
        <v>61</v>
      </c>
      <c r="U2070" s="4">
        <v>28.5</v>
      </c>
      <c r="V2070" s="4">
        <v>4</v>
      </c>
      <c r="W2070" s="4">
        <v>0</v>
      </c>
      <c r="X2070" s="6">
        <v>114</v>
      </c>
    </row>
    <row r="2071" spans="19:24" x14ac:dyDescent="0.25">
      <c r="S2071" s="5">
        <v>11043</v>
      </c>
      <c r="T2071" s="5">
        <v>11</v>
      </c>
      <c r="U2071" s="5">
        <v>21</v>
      </c>
      <c r="V2071" s="5">
        <v>10</v>
      </c>
      <c r="W2071" s="5">
        <v>0</v>
      </c>
      <c r="X2071" s="7">
        <v>210</v>
      </c>
    </row>
    <row r="2072" spans="19:24" x14ac:dyDescent="0.25">
      <c r="S2072" s="4">
        <v>11044</v>
      </c>
      <c r="T2072" s="4">
        <v>62</v>
      </c>
      <c r="U2072" s="4">
        <v>49.3</v>
      </c>
      <c r="V2072" s="4">
        <v>12</v>
      </c>
      <c r="W2072" s="4">
        <v>0</v>
      </c>
      <c r="X2072" s="6">
        <v>591.59999999999991</v>
      </c>
    </row>
    <row r="2073" spans="19:24" x14ac:dyDescent="0.25">
      <c r="S2073" s="5">
        <v>11045</v>
      </c>
      <c r="T2073" s="5">
        <v>33</v>
      </c>
      <c r="U2073" s="5">
        <v>2.5</v>
      </c>
      <c r="V2073" s="5">
        <v>15</v>
      </c>
      <c r="W2073" s="5">
        <v>0</v>
      </c>
      <c r="X2073" s="7">
        <v>37.5</v>
      </c>
    </row>
    <row r="2074" spans="19:24" x14ac:dyDescent="0.25">
      <c r="S2074" s="4">
        <v>11045</v>
      </c>
      <c r="T2074" s="4">
        <v>51</v>
      </c>
      <c r="U2074" s="4">
        <v>53</v>
      </c>
      <c r="V2074" s="4">
        <v>24</v>
      </c>
      <c r="W2074" s="4">
        <v>0</v>
      </c>
      <c r="X2074" s="6">
        <v>1272</v>
      </c>
    </row>
    <row r="2075" spans="19:24" x14ac:dyDescent="0.25">
      <c r="S2075" s="5">
        <v>11046</v>
      </c>
      <c r="T2075" s="5">
        <v>12</v>
      </c>
      <c r="U2075" s="5">
        <v>38</v>
      </c>
      <c r="V2075" s="5">
        <v>20</v>
      </c>
      <c r="W2075" s="5">
        <v>0.05</v>
      </c>
      <c r="X2075" s="7">
        <v>759.95</v>
      </c>
    </row>
    <row r="2076" spans="19:24" x14ac:dyDescent="0.25">
      <c r="S2076" s="4">
        <v>11046</v>
      </c>
      <c r="T2076" s="4">
        <v>32</v>
      </c>
      <c r="U2076" s="4">
        <v>32</v>
      </c>
      <c r="V2076" s="4">
        <v>15</v>
      </c>
      <c r="W2076" s="4">
        <v>0.05</v>
      </c>
      <c r="X2076" s="6">
        <v>479.95</v>
      </c>
    </row>
    <row r="2077" spans="19:24" x14ac:dyDescent="0.25">
      <c r="S2077" s="5">
        <v>11046</v>
      </c>
      <c r="T2077" s="5">
        <v>35</v>
      </c>
      <c r="U2077" s="5">
        <v>18</v>
      </c>
      <c r="V2077" s="5">
        <v>18</v>
      </c>
      <c r="W2077" s="5">
        <v>0.05</v>
      </c>
      <c r="X2077" s="7">
        <v>323.95</v>
      </c>
    </row>
    <row r="2078" spans="19:24" x14ac:dyDescent="0.25">
      <c r="S2078" s="4">
        <v>11047</v>
      </c>
      <c r="T2078" s="4">
        <v>1</v>
      </c>
      <c r="U2078" s="4">
        <v>18</v>
      </c>
      <c r="V2078" s="4">
        <v>25</v>
      </c>
      <c r="W2078" s="4">
        <v>0.25</v>
      </c>
      <c r="X2078" s="6">
        <v>449.75</v>
      </c>
    </row>
    <row r="2079" spans="19:24" x14ac:dyDescent="0.25">
      <c r="S2079" s="5">
        <v>11047</v>
      </c>
      <c r="T2079" s="5">
        <v>5</v>
      </c>
      <c r="U2079" s="5">
        <v>21.35</v>
      </c>
      <c r="V2079" s="5">
        <v>30</v>
      </c>
      <c r="W2079" s="5">
        <v>0.25</v>
      </c>
      <c r="X2079" s="7">
        <v>640.25</v>
      </c>
    </row>
    <row r="2080" spans="19:24" x14ac:dyDescent="0.25">
      <c r="S2080" s="4">
        <v>11048</v>
      </c>
      <c r="T2080" s="4">
        <v>68</v>
      </c>
      <c r="U2080" s="4">
        <v>12.5</v>
      </c>
      <c r="V2080" s="4">
        <v>42</v>
      </c>
      <c r="W2080" s="4">
        <v>0</v>
      </c>
      <c r="X2080" s="6">
        <v>525</v>
      </c>
    </row>
    <row r="2081" spans="19:24" x14ac:dyDescent="0.25">
      <c r="S2081" s="5">
        <v>11049</v>
      </c>
      <c r="T2081" s="5">
        <v>2</v>
      </c>
      <c r="U2081" s="5">
        <v>19</v>
      </c>
      <c r="V2081" s="5">
        <v>10</v>
      </c>
      <c r="W2081" s="5">
        <v>0.2</v>
      </c>
      <c r="X2081" s="7">
        <v>189.8</v>
      </c>
    </row>
    <row r="2082" spans="19:24" x14ac:dyDescent="0.25">
      <c r="S2082" s="4">
        <v>11049</v>
      </c>
      <c r="T2082" s="4">
        <v>12</v>
      </c>
      <c r="U2082" s="4">
        <v>38</v>
      </c>
      <c r="V2082" s="4">
        <v>4</v>
      </c>
      <c r="W2082" s="4">
        <v>0.2</v>
      </c>
      <c r="X2082" s="6">
        <v>151.80000000000001</v>
      </c>
    </row>
    <row r="2083" spans="19:24" x14ac:dyDescent="0.25">
      <c r="S2083" s="5">
        <v>11050</v>
      </c>
      <c r="T2083" s="5">
        <v>76</v>
      </c>
      <c r="U2083" s="5">
        <v>18</v>
      </c>
      <c r="V2083" s="5">
        <v>50</v>
      </c>
      <c r="W2083" s="5">
        <v>0.1</v>
      </c>
      <c r="X2083" s="7">
        <v>899.9</v>
      </c>
    </row>
    <row r="2084" spans="19:24" x14ac:dyDescent="0.25">
      <c r="S2084" s="4">
        <v>11051</v>
      </c>
      <c r="T2084" s="4">
        <v>24</v>
      </c>
      <c r="U2084" s="4">
        <v>4.5</v>
      </c>
      <c r="V2084" s="4">
        <v>10</v>
      </c>
      <c r="W2084" s="4">
        <v>0.2</v>
      </c>
      <c r="X2084" s="6">
        <v>44.8</v>
      </c>
    </row>
    <row r="2085" spans="19:24" x14ac:dyDescent="0.25">
      <c r="S2085" s="5">
        <v>11052</v>
      </c>
      <c r="T2085" s="5">
        <v>43</v>
      </c>
      <c r="U2085" s="5">
        <v>46</v>
      </c>
      <c r="V2085" s="5">
        <v>30</v>
      </c>
      <c r="W2085" s="5">
        <v>0.2</v>
      </c>
      <c r="X2085" s="7">
        <v>1379.8</v>
      </c>
    </row>
    <row r="2086" spans="19:24" x14ac:dyDescent="0.25">
      <c r="S2086" s="4">
        <v>11052</v>
      </c>
      <c r="T2086" s="4">
        <v>61</v>
      </c>
      <c r="U2086" s="4">
        <v>28.5</v>
      </c>
      <c r="V2086" s="4">
        <v>10</v>
      </c>
      <c r="W2086" s="4">
        <v>0.2</v>
      </c>
      <c r="X2086" s="6">
        <v>284.8</v>
      </c>
    </row>
    <row r="2087" spans="19:24" x14ac:dyDescent="0.25">
      <c r="S2087" s="5">
        <v>11053</v>
      </c>
      <c r="T2087" s="5">
        <v>18</v>
      </c>
      <c r="U2087" s="5">
        <v>62.5</v>
      </c>
      <c r="V2087" s="5">
        <v>35</v>
      </c>
      <c r="W2087" s="5">
        <v>0.2</v>
      </c>
      <c r="X2087" s="7">
        <v>2187.3000000000002</v>
      </c>
    </row>
    <row r="2088" spans="19:24" x14ac:dyDescent="0.25">
      <c r="S2088" s="4">
        <v>11053</v>
      </c>
      <c r="T2088" s="4">
        <v>32</v>
      </c>
      <c r="U2088" s="4">
        <v>32</v>
      </c>
      <c r="V2088" s="4">
        <v>20</v>
      </c>
      <c r="W2088" s="4">
        <v>0</v>
      </c>
      <c r="X2088" s="6">
        <v>640</v>
      </c>
    </row>
    <row r="2089" spans="19:24" x14ac:dyDescent="0.25">
      <c r="S2089" s="5">
        <v>11053</v>
      </c>
      <c r="T2089" s="5">
        <v>64</v>
      </c>
      <c r="U2089" s="5">
        <v>33.25</v>
      </c>
      <c r="V2089" s="5">
        <v>25</v>
      </c>
      <c r="W2089" s="5">
        <v>0.2</v>
      </c>
      <c r="X2089" s="7">
        <v>831.05</v>
      </c>
    </row>
    <row r="2090" spans="19:24" x14ac:dyDescent="0.25">
      <c r="S2090" s="4">
        <v>11054</v>
      </c>
      <c r="T2090" s="4">
        <v>33</v>
      </c>
      <c r="U2090" s="4">
        <v>2.5</v>
      </c>
      <c r="V2090" s="4">
        <v>10</v>
      </c>
      <c r="W2090" s="4">
        <v>0</v>
      </c>
      <c r="X2090" s="6">
        <v>25</v>
      </c>
    </row>
    <row r="2091" spans="19:24" x14ac:dyDescent="0.25">
      <c r="S2091" s="5">
        <v>11054</v>
      </c>
      <c r="T2091" s="5">
        <v>67</v>
      </c>
      <c r="U2091" s="5">
        <v>14</v>
      </c>
      <c r="V2091" s="5">
        <v>20</v>
      </c>
      <c r="W2091" s="5">
        <v>0</v>
      </c>
      <c r="X2091" s="7">
        <v>280</v>
      </c>
    </row>
    <row r="2092" spans="19:24" x14ac:dyDescent="0.25">
      <c r="S2092" s="4">
        <v>11055</v>
      </c>
      <c r="T2092" s="4">
        <v>24</v>
      </c>
      <c r="U2092" s="4">
        <v>4.5</v>
      </c>
      <c r="V2092" s="4">
        <v>15</v>
      </c>
      <c r="W2092" s="4">
        <v>0</v>
      </c>
      <c r="X2092" s="6">
        <v>67.5</v>
      </c>
    </row>
    <row r="2093" spans="19:24" x14ac:dyDescent="0.25">
      <c r="S2093" s="5">
        <v>11055</v>
      </c>
      <c r="T2093" s="5">
        <v>25</v>
      </c>
      <c r="U2093" s="5">
        <v>14</v>
      </c>
      <c r="V2093" s="5">
        <v>15</v>
      </c>
      <c r="W2093" s="5">
        <v>0</v>
      </c>
      <c r="X2093" s="7">
        <v>210</v>
      </c>
    </row>
    <row r="2094" spans="19:24" x14ac:dyDescent="0.25">
      <c r="S2094" s="4">
        <v>11055</v>
      </c>
      <c r="T2094" s="4">
        <v>51</v>
      </c>
      <c r="U2094" s="4">
        <v>53</v>
      </c>
      <c r="V2094" s="4">
        <v>20</v>
      </c>
      <c r="W2094" s="4">
        <v>0</v>
      </c>
      <c r="X2094" s="6">
        <v>1060</v>
      </c>
    </row>
    <row r="2095" spans="19:24" x14ac:dyDescent="0.25">
      <c r="S2095" s="5">
        <v>11055</v>
      </c>
      <c r="T2095" s="5">
        <v>57</v>
      </c>
      <c r="U2095" s="5">
        <v>19.5</v>
      </c>
      <c r="V2095" s="5">
        <v>20</v>
      </c>
      <c r="W2095" s="5">
        <v>0</v>
      </c>
      <c r="X2095" s="7">
        <v>390</v>
      </c>
    </row>
    <row r="2096" spans="19:24" x14ac:dyDescent="0.25">
      <c r="S2096" s="4">
        <v>11056</v>
      </c>
      <c r="T2096" s="4">
        <v>7</v>
      </c>
      <c r="U2096" s="4">
        <v>30</v>
      </c>
      <c r="V2096" s="4">
        <v>40</v>
      </c>
      <c r="W2096" s="4">
        <v>0</v>
      </c>
      <c r="X2096" s="6">
        <v>1200</v>
      </c>
    </row>
    <row r="2097" spans="19:24" x14ac:dyDescent="0.25">
      <c r="S2097" s="5">
        <v>11056</v>
      </c>
      <c r="T2097" s="5">
        <v>55</v>
      </c>
      <c r="U2097" s="5">
        <v>24</v>
      </c>
      <c r="V2097" s="5">
        <v>35</v>
      </c>
      <c r="W2097" s="5">
        <v>0</v>
      </c>
      <c r="X2097" s="7">
        <v>840</v>
      </c>
    </row>
    <row r="2098" spans="19:24" x14ac:dyDescent="0.25">
      <c r="S2098" s="4">
        <v>11056</v>
      </c>
      <c r="T2098" s="4">
        <v>60</v>
      </c>
      <c r="U2098" s="4">
        <v>34</v>
      </c>
      <c r="V2098" s="4">
        <v>50</v>
      </c>
      <c r="W2098" s="4">
        <v>0</v>
      </c>
      <c r="X2098" s="6">
        <v>1700</v>
      </c>
    </row>
    <row r="2099" spans="19:24" x14ac:dyDescent="0.25">
      <c r="S2099" s="5">
        <v>11057</v>
      </c>
      <c r="T2099" s="5">
        <v>70</v>
      </c>
      <c r="U2099" s="5">
        <v>15</v>
      </c>
      <c r="V2099" s="5">
        <v>3</v>
      </c>
      <c r="W2099" s="5">
        <v>0</v>
      </c>
      <c r="X2099" s="7">
        <v>45</v>
      </c>
    </row>
    <row r="2100" spans="19:24" x14ac:dyDescent="0.25">
      <c r="S2100" s="4">
        <v>11058</v>
      </c>
      <c r="T2100" s="4">
        <v>21</v>
      </c>
      <c r="U2100" s="4">
        <v>10</v>
      </c>
      <c r="V2100" s="4">
        <v>3</v>
      </c>
      <c r="W2100" s="4">
        <v>0</v>
      </c>
      <c r="X2100" s="6">
        <v>30</v>
      </c>
    </row>
    <row r="2101" spans="19:24" x14ac:dyDescent="0.25">
      <c r="S2101" s="5">
        <v>11058</v>
      </c>
      <c r="T2101" s="5">
        <v>60</v>
      </c>
      <c r="U2101" s="5">
        <v>34</v>
      </c>
      <c r="V2101" s="5">
        <v>21</v>
      </c>
      <c r="W2101" s="5">
        <v>0</v>
      </c>
      <c r="X2101" s="7">
        <v>714</v>
      </c>
    </row>
    <row r="2102" spans="19:24" x14ac:dyDescent="0.25">
      <c r="S2102" s="4">
        <v>11058</v>
      </c>
      <c r="T2102" s="4">
        <v>61</v>
      </c>
      <c r="U2102" s="4">
        <v>28.5</v>
      </c>
      <c r="V2102" s="4">
        <v>4</v>
      </c>
      <c r="W2102" s="4">
        <v>0</v>
      </c>
      <c r="X2102" s="6">
        <v>114</v>
      </c>
    </row>
    <row r="2103" spans="19:24" x14ac:dyDescent="0.25">
      <c r="S2103" s="5">
        <v>11059</v>
      </c>
      <c r="T2103" s="5">
        <v>13</v>
      </c>
      <c r="U2103" s="5">
        <v>6</v>
      </c>
      <c r="V2103" s="5">
        <v>30</v>
      </c>
      <c r="W2103" s="5">
        <v>0</v>
      </c>
      <c r="X2103" s="7">
        <v>180</v>
      </c>
    </row>
    <row r="2104" spans="19:24" x14ac:dyDescent="0.25">
      <c r="S2104" s="4">
        <v>11059</v>
      </c>
      <c r="T2104" s="4">
        <v>17</v>
      </c>
      <c r="U2104" s="4">
        <v>39</v>
      </c>
      <c r="V2104" s="4">
        <v>12</v>
      </c>
      <c r="W2104" s="4">
        <v>0</v>
      </c>
      <c r="X2104" s="6">
        <v>468</v>
      </c>
    </row>
    <row r="2105" spans="19:24" x14ac:dyDescent="0.25">
      <c r="S2105" s="5">
        <v>11059</v>
      </c>
      <c r="T2105" s="5">
        <v>60</v>
      </c>
      <c r="U2105" s="5">
        <v>34</v>
      </c>
      <c r="V2105" s="5">
        <v>35</v>
      </c>
      <c r="W2105" s="5">
        <v>0</v>
      </c>
      <c r="X2105" s="7">
        <v>1190</v>
      </c>
    </row>
    <row r="2106" spans="19:24" x14ac:dyDescent="0.25">
      <c r="S2106" s="4">
        <v>11060</v>
      </c>
      <c r="T2106" s="4">
        <v>60</v>
      </c>
      <c r="U2106" s="4">
        <v>34</v>
      </c>
      <c r="V2106" s="4">
        <v>4</v>
      </c>
      <c r="W2106" s="4">
        <v>0</v>
      </c>
      <c r="X2106" s="6">
        <v>136</v>
      </c>
    </row>
    <row r="2107" spans="19:24" x14ac:dyDescent="0.25">
      <c r="S2107" s="5">
        <v>11060</v>
      </c>
      <c r="T2107" s="5">
        <v>77</v>
      </c>
      <c r="U2107" s="5">
        <v>13</v>
      </c>
      <c r="V2107" s="5">
        <v>10</v>
      </c>
      <c r="W2107" s="5">
        <v>0</v>
      </c>
      <c r="X2107" s="7">
        <v>130</v>
      </c>
    </row>
    <row r="2108" spans="19:24" x14ac:dyDescent="0.25">
      <c r="S2108" s="4">
        <v>11061</v>
      </c>
      <c r="T2108" s="4">
        <v>60</v>
      </c>
      <c r="U2108" s="4">
        <v>34</v>
      </c>
      <c r="V2108" s="4">
        <v>15</v>
      </c>
      <c r="W2108" s="4">
        <v>0</v>
      </c>
      <c r="X2108" s="6">
        <v>510</v>
      </c>
    </row>
    <row r="2109" spans="19:24" x14ac:dyDescent="0.25">
      <c r="S2109" s="5">
        <v>11062</v>
      </c>
      <c r="T2109" s="5">
        <v>53</v>
      </c>
      <c r="U2109" s="5">
        <v>32.799999999999997</v>
      </c>
      <c r="V2109" s="5">
        <v>10</v>
      </c>
      <c r="W2109" s="5">
        <v>0.2</v>
      </c>
      <c r="X2109" s="7">
        <v>327.8</v>
      </c>
    </row>
    <row r="2110" spans="19:24" x14ac:dyDescent="0.25">
      <c r="S2110" s="4">
        <v>11062</v>
      </c>
      <c r="T2110" s="4">
        <v>70</v>
      </c>
      <c r="U2110" s="4">
        <v>15</v>
      </c>
      <c r="V2110" s="4">
        <v>12</v>
      </c>
      <c r="W2110" s="4">
        <v>0.2</v>
      </c>
      <c r="X2110" s="6">
        <v>179.8</v>
      </c>
    </row>
    <row r="2111" spans="19:24" x14ac:dyDescent="0.25">
      <c r="S2111" s="5">
        <v>11063</v>
      </c>
      <c r="T2111" s="5">
        <v>34</v>
      </c>
      <c r="U2111" s="5">
        <v>14</v>
      </c>
      <c r="V2111" s="5">
        <v>30</v>
      </c>
      <c r="W2111" s="5">
        <v>0</v>
      </c>
      <c r="X2111" s="7">
        <v>420</v>
      </c>
    </row>
    <row r="2112" spans="19:24" x14ac:dyDescent="0.25">
      <c r="S2112" s="4">
        <v>11063</v>
      </c>
      <c r="T2112" s="4">
        <v>40</v>
      </c>
      <c r="U2112" s="4">
        <v>18.399999999999999</v>
      </c>
      <c r="V2112" s="4">
        <v>40</v>
      </c>
      <c r="W2112" s="4">
        <v>0.1</v>
      </c>
      <c r="X2112" s="6">
        <v>735.9</v>
      </c>
    </row>
    <row r="2113" spans="19:24" x14ac:dyDescent="0.25">
      <c r="S2113" s="5">
        <v>11063</v>
      </c>
      <c r="T2113" s="5">
        <v>41</v>
      </c>
      <c r="U2113" s="5">
        <v>9.65</v>
      </c>
      <c r="V2113" s="5">
        <v>30</v>
      </c>
      <c r="W2113" s="5">
        <v>0.1</v>
      </c>
      <c r="X2113" s="7">
        <v>289.39999999999998</v>
      </c>
    </row>
    <row r="2114" spans="19:24" x14ac:dyDescent="0.25">
      <c r="S2114" s="4">
        <v>11064</v>
      </c>
      <c r="T2114" s="4">
        <v>17</v>
      </c>
      <c r="U2114" s="4">
        <v>39</v>
      </c>
      <c r="V2114" s="4">
        <v>77</v>
      </c>
      <c r="W2114" s="4">
        <v>0.1</v>
      </c>
      <c r="X2114" s="6">
        <v>3002.9</v>
      </c>
    </row>
    <row r="2115" spans="19:24" x14ac:dyDescent="0.25">
      <c r="S2115" s="5">
        <v>11064</v>
      </c>
      <c r="T2115" s="5">
        <v>41</v>
      </c>
      <c r="U2115" s="5">
        <v>9.65</v>
      </c>
      <c r="V2115" s="5">
        <v>12</v>
      </c>
      <c r="W2115" s="5">
        <v>0</v>
      </c>
      <c r="X2115" s="7">
        <v>115.80000000000001</v>
      </c>
    </row>
    <row r="2116" spans="19:24" x14ac:dyDescent="0.25">
      <c r="S2116" s="4">
        <v>11064</v>
      </c>
      <c r="T2116" s="4">
        <v>53</v>
      </c>
      <c r="U2116" s="4">
        <v>32.799999999999997</v>
      </c>
      <c r="V2116" s="4">
        <v>25</v>
      </c>
      <c r="W2116" s="4">
        <v>0.1</v>
      </c>
      <c r="X2116" s="6">
        <v>819.89999999999986</v>
      </c>
    </row>
    <row r="2117" spans="19:24" x14ac:dyDescent="0.25">
      <c r="S2117" s="5">
        <v>11064</v>
      </c>
      <c r="T2117" s="5">
        <v>55</v>
      </c>
      <c r="U2117" s="5">
        <v>24</v>
      </c>
      <c r="V2117" s="5">
        <v>4</v>
      </c>
      <c r="W2117" s="5">
        <v>0.1</v>
      </c>
      <c r="X2117" s="7">
        <v>95.9</v>
      </c>
    </row>
    <row r="2118" spans="19:24" x14ac:dyDescent="0.25">
      <c r="S2118" s="4">
        <v>11064</v>
      </c>
      <c r="T2118" s="4">
        <v>68</v>
      </c>
      <c r="U2118" s="4">
        <v>12.5</v>
      </c>
      <c r="V2118" s="4">
        <v>55</v>
      </c>
      <c r="W2118" s="4">
        <v>0</v>
      </c>
      <c r="X2118" s="6">
        <v>687.5</v>
      </c>
    </row>
    <row r="2119" spans="19:24" x14ac:dyDescent="0.25">
      <c r="S2119" s="5">
        <v>11065</v>
      </c>
      <c r="T2119" s="5">
        <v>30</v>
      </c>
      <c r="U2119" s="5">
        <v>25.89</v>
      </c>
      <c r="V2119" s="5">
        <v>4</v>
      </c>
      <c r="W2119" s="5">
        <v>0.25</v>
      </c>
      <c r="X2119" s="7">
        <v>103.31</v>
      </c>
    </row>
    <row r="2120" spans="19:24" x14ac:dyDescent="0.25">
      <c r="S2120" s="4">
        <v>11065</v>
      </c>
      <c r="T2120" s="4">
        <v>54</v>
      </c>
      <c r="U2120" s="4">
        <v>7.45</v>
      </c>
      <c r="V2120" s="4">
        <v>20</v>
      </c>
      <c r="W2120" s="4">
        <v>0.25</v>
      </c>
      <c r="X2120" s="6">
        <v>148.75</v>
      </c>
    </row>
    <row r="2121" spans="19:24" x14ac:dyDescent="0.25">
      <c r="S2121" s="5">
        <v>11066</v>
      </c>
      <c r="T2121" s="5">
        <v>16</v>
      </c>
      <c r="U2121" s="5">
        <v>17.45</v>
      </c>
      <c r="V2121" s="5">
        <v>3</v>
      </c>
      <c r="W2121" s="5">
        <v>0</v>
      </c>
      <c r="X2121" s="7">
        <v>52.349999999999994</v>
      </c>
    </row>
    <row r="2122" spans="19:24" x14ac:dyDescent="0.25">
      <c r="S2122" s="4">
        <v>11066</v>
      </c>
      <c r="T2122" s="4">
        <v>19</v>
      </c>
      <c r="U2122" s="4">
        <v>9.1999999999999993</v>
      </c>
      <c r="V2122" s="4">
        <v>42</v>
      </c>
      <c r="W2122" s="4">
        <v>0</v>
      </c>
      <c r="X2122" s="6">
        <v>386.4</v>
      </c>
    </row>
    <row r="2123" spans="19:24" x14ac:dyDescent="0.25">
      <c r="S2123" s="5">
        <v>11066</v>
      </c>
      <c r="T2123" s="5">
        <v>34</v>
      </c>
      <c r="U2123" s="5">
        <v>14</v>
      </c>
      <c r="V2123" s="5">
        <v>35</v>
      </c>
      <c r="W2123" s="5">
        <v>0</v>
      </c>
      <c r="X2123" s="7">
        <v>490</v>
      </c>
    </row>
    <row r="2124" spans="19:24" x14ac:dyDescent="0.25">
      <c r="S2124" s="4">
        <v>11067</v>
      </c>
      <c r="T2124" s="4">
        <v>41</v>
      </c>
      <c r="U2124" s="4">
        <v>9.65</v>
      </c>
      <c r="V2124" s="4">
        <v>9</v>
      </c>
      <c r="W2124" s="4">
        <v>0</v>
      </c>
      <c r="X2124" s="6">
        <v>86.850000000000009</v>
      </c>
    </row>
    <row r="2125" spans="19:24" x14ac:dyDescent="0.25">
      <c r="S2125" s="5">
        <v>11068</v>
      </c>
      <c r="T2125" s="5">
        <v>28</v>
      </c>
      <c r="U2125" s="5">
        <v>45.6</v>
      </c>
      <c r="V2125" s="5">
        <v>8</v>
      </c>
      <c r="W2125" s="5">
        <v>0.15</v>
      </c>
      <c r="X2125" s="7">
        <v>364.65000000000003</v>
      </c>
    </row>
    <row r="2126" spans="19:24" x14ac:dyDescent="0.25">
      <c r="S2126" s="4">
        <v>11068</v>
      </c>
      <c r="T2126" s="4">
        <v>43</v>
      </c>
      <c r="U2126" s="4">
        <v>46</v>
      </c>
      <c r="V2126" s="4">
        <v>36</v>
      </c>
      <c r="W2126" s="4">
        <v>0.15</v>
      </c>
      <c r="X2126" s="6">
        <v>1655.85</v>
      </c>
    </row>
    <row r="2127" spans="19:24" x14ac:dyDescent="0.25">
      <c r="S2127" s="5">
        <v>11068</v>
      </c>
      <c r="T2127" s="5">
        <v>77</v>
      </c>
      <c r="U2127" s="5">
        <v>13</v>
      </c>
      <c r="V2127" s="5">
        <v>28</v>
      </c>
      <c r="W2127" s="5">
        <v>0.15</v>
      </c>
      <c r="X2127" s="7">
        <v>363.85</v>
      </c>
    </row>
    <row r="2128" spans="19:24" x14ac:dyDescent="0.25">
      <c r="S2128" s="4">
        <v>11069</v>
      </c>
      <c r="T2128" s="4">
        <v>39</v>
      </c>
      <c r="U2128" s="4">
        <v>18</v>
      </c>
      <c r="V2128" s="4">
        <v>20</v>
      </c>
      <c r="W2128" s="4">
        <v>0</v>
      </c>
      <c r="X2128" s="6">
        <v>360</v>
      </c>
    </row>
    <row r="2129" spans="19:24" x14ac:dyDescent="0.25">
      <c r="S2129" s="5">
        <v>11070</v>
      </c>
      <c r="T2129" s="5">
        <v>1</v>
      </c>
      <c r="U2129" s="5">
        <v>18</v>
      </c>
      <c r="V2129" s="5">
        <v>40</v>
      </c>
      <c r="W2129" s="5">
        <v>0.15</v>
      </c>
      <c r="X2129" s="7">
        <v>719.85</v>
      </c>
    </row>
    <row r="2130" spans="19:24" x14ac:dyDescent="0.25">
      <c r="S2130" s="4">
        <v>11070</v>
      </c>
      <c r="T2130" s="4">
        <v>2</v>
      </c>
      <c r="U2130" s="4">
        <v>19</v>
      </c>
      <c r="V2130" s="4">
        <v>20</v>
      </c>
      <c r="W2130" s="4">
        <v>0.15</v>
      </c>
      <c r="X2130" s="6">
        <v>379.85</v>
      </c>
    </row>
    <row r="2131" spans="19:24" x14ac:dyDescent="0.25">
      <c r="S2131" s="5">
        <v>11070</v>
      </c>
      <c r="T2131" s="5">
        <v>16</v>
      </c>
      <c r="U2131" s="5">
        <v>17.45</v>
      </c>
      <c r="V2131" s="5">
        <v>30</v>
      </c>
      <c r="W2131" s="5">
        <v>0.15</v>
      </c>
      <c r="X2131" s="7">
        <v>523.35</v>
      </c>
    </row>
    <row r="2132" spans="19:24" x14ac:dyDescent="0.25">
      <c r="S2132" s="4">
        <v>11070</v>
      </c>
      <c r="T2132" s="4">
        <v>31</v>
      </c>
      <c r="U2132" s="4">
        <v>12.5</v>
      </c>
      <c r="V2132" s="4">
        <v>20</v>
      </c>
      <c r="W2132" s="4">
        <v>0</v>
      </c>
      <c r="X2132" s="6">
        <v>250</v>
      </c>
    </row>
    <row r="2133" spans="19:24" x14ac:dyDescent="0.25">
      <c r="S2133" s="5">
        <v>11071</v>
      </c>
      <c r="T2133" s="5">
        <v>7</v>
      </c>
      <c r="U2133" s="5">
        <v>30</v>
      </c>
      <c r="V2133" s="5">
        <v>15</v>
      </c>
      <c r="W2133" s="5">
        <v>0.05</v>
      </c>
      <c r="X2133" s="7">
        <v>449.95</v>
      </c>
    </row>
    <row r="2134" spans="19:24" x14ac:dyDescent="0.25">
      <c r="S2134" s="4">
        <v>11071</v>
      </c>
      <c r="T2134" s="4">
        <v>13</v>
      </c>
      <c r="U2134" s="4">
        <v>6</v>
      </c>
      <c r="V2134" s="4">
        <v>10</v>
      </c>
      <c r="W2134" s="4">
        <v>0.05</v>
      </c>
      <c r="X2134" s="6">
        <v>59.95</v>
      </c>
    </row>
    <row r="2135" spans="19:24" x14ac:dyDescent="0.25">
      <c r="S2135" s="5">
        <v>11072</v>
      </c>
      <c r="T2135" s="5">
        <v>2</v>
      </c>
      <c r="U2135" s="5">
        <v>19</v>
      </c>
      <c r="V2135" s="5">
        <v>8</v>
      </c>
      <c r="W2135" s="5">
        <v>0</v>
      </c>
      <c r="X2135" s="7">
        <v>152</v>
      </c>
    </row>
    <row r="2136" spans="19:24" x14ac:dyDescent="0.25">
      <c r="S2136" s="4">
        <v>11072</v>
      </c>
      <c r="T2136" s="4">
        <v>41</v>
      </c>
      <c r="U2136" s="4">
        <v>9.65</v>
      </c>
      <c r="V2136" s="4">
        <v>40</v>
      </c>
      <c r="W2136" s="4">
        <v>0</v>
      </c>
      <c r="X2136" s="6">
        <v>386</v>
      </c>
    </row>
    <row r="2137" spans="19:24" x14ac:dyDescent="0.25">
      <c r="S2137" s="5">
        <v>11072</v>
      </c>
      <c r="T2137" s="5">
        <v>50</v>
      </c>
      <c r="U2137" s="5">
        <v>16.25</v>
      </c>
      <c r="V2137" s="5">
        <v>22</v>
      </c>
      <c r="W2137" s="5">
        <v>0</v>
      </c>
      <c r="X2137" s="7">
        <v>357.5</v>
      </c>
    </row>
    <row r="2138" spans="19:24" x14ac:dyDescent="0.25">
      <c r="S2138" s="4">
        <v>11072</v>
      </c>
      <c r="T2138" s="4">
        <v>64</v>
      </c>
      <c r="U2138" s="4">
        <v>33.25</v>
      </c>
      <c r="V2138" s="4">
        <v>130</v>
      </c>
      <c r="W2138" s="4">
        <v>0</v>
      </c>
      <c r="X2138" s="6">
        <v>4322.5</v>
      </c>
    </row>
    <row r="2139" spans="19:24" x14ac:dyDescent="0.25">
      <c r="S2139" s="5">
        <v>11073</v>
      </c>
      <c r="T2139" s="5">
        <v>11</v>
      </c>
      <c r="U2139" s="5">
        <v>21</v>
      </c>
      <c r="V2139" s="5">
        <v>10</v>
      </c>
      <c r="W2139" s="5">
        <v>0</v>
      </c>
      <c r="X2139" s="7">
        <v>210</v>
      </c>
    </row>
    <row r="2140" spans="19:24" x14ac:dyDescent="0.25">
      <c r="S2140" s="4">
        <v>11073</v>
      </c>
      <c r="T2140" s="4">
        <v>24</v>
      </c>
      <c r="U2140" s="4">
        <v>4.5</v>
      </c>
      <c r="V2140" s="4">
        <v>20</v>
      </c>
      <c r="W2140" s="4">
        <v>0</v>
      </c>
      <c r="X2140" s="6">
        <v>90</v>
      </c>
    </row>
    <row r="2141" spans="19:24" x14ac:dyDescent="0.25">
      <c r="S2141" s="5">
        <v>11074</v>
      </c>
      <c r="T2141" s="5">
        <v>16</v>
      </c>
      <c r="U2141" s="5">
        <v>17.45</v>
      </c>
      <c r="V2141" s="5">
        <v>14</v>
      </c>
      <c r="W2141" s="5">
        <v>0.05</v>
      </c>
      <c r="X2141" s="7">
        <v>244.24999999999997</v>
      </c>
    </row>
    <row r="2142" spans="19:24" x14ac:dyDescent="0.25">
      <c r="S2142" s="4">
        <v>11075</v>
      </c>
      <c r="T2142" s="4">
        <v>2</v>
      </c>
      <c r="U2142" s="4">
        <v>19</v>
      </c>
      <c r="V2142" s="4">
        <v>10</v>
      </c>
      <c r="W2142" s="4">
        <v>0.15</v>
      </c>
      <c r="X2142" s="6">
        <v>189.85</v>
      </c>
    </row>
    <row r="2143" spans="19:24" x14ac:dyDescent="0.25">
      <c r="S2143" s="5">
        <v>11075</v>
      </c>
      <c r="T2143" s="5">
        <v>46</v>
      </c>
      <c r="U2143" s="5">
        <v>12</v>
      </c>
      <c r="V2143" s="5">
        <v>30</v>
      </c>
      <c r="W2143" s="5">
        <v>0.15</v>
      </c>
      <c r="X2143" s="7">
        <v>359.85</v>
      </c>
    </row>
    <row r="2144" spans="19:24" x14ac:dyDescent="0.25">
      <c r="S2144" s="4">
        <v>11075</v>
      </c>
      <c r="T2144" s="4">
        <v>76</v>
      </c>
      <c r="U2144" s="4">
        <v>18</v>
      </c>
      <c r="V2144" s="4">
        <v>2</v>
      </c>
      <c r="W2144" s="4">
        <v>0.15</v>
      </c>
      <c r="X2144" s="6">
        <v>35.85</v>
      </c>
    </row>
    <row r="2145" spans="19:24" x14ac:dyDescent="0.25">
      <c r="S2145" s="5">
        <v>11076</v>
      </c>
      <c r="T2145" s="5">
        <v>6</v>
      </c>
      <c r="U2145" s="5">
        <v>25</v>
      </c>
      <c r="V2145" s="5">
        <v>20</v>
      </c>
      <c r="W2145" s="5">
        <v>0.25</v>
      </c>
      <c r="X2145" s="7">
        <v>499.75</v>
      </c>
    </row>
    <row r="2146" spans="19:24" x14ac:dyDescent="0.25">
      <c r="S2146" s="4">
        <v>11076</v>
      </c>
      <c r="T2146" s="4">
        <v>14</v>
      </c>
      <c r="U2146" s="4">
        <v>23.25</v>
      </c>
      <c r="V2146" s="4">
        <v>20</v>
      </c>
      <c r="W2146" s="4">
        <v>0.25</v>
      </c>
      <c r="X2146" s="6">
        <v>464.75</v>
      </c>
    </row>
    <row r="2147" spans="19:24" x14ac:dyDescent="0.25">
      <c r="S2147" s="5">
        <v>11076</v>
      </c>
      <c r="T2147" s="5">
        <v>19</v>
      </c>
      <c r="U2147" s="5">
        <v>9.1999999999999993</v>
      </c>
      <c r="V2147" s="5">
        <v>10</v>
      </c>
      <c r="W2147" s="5">
        <v>0.25</v>
      </c>
      <c r="X2147" s="7">
        <v>91.75</v>
      </c>
    </row>
    <row r="2148" spans="19:24" x14ac:dyDescent="0.25">
      <c r="S2148" s="4">
        <v>11077</v>
      </c>
      <c r="T2148" s="4">
        <v>2</v>
      </c>
      <c r="U2148" s="4">
        <v>19</v>
      </c>
      <c r="V2148" s="4">
        <v>24</v>
      </c>
      <c r="W2148" s="4">
        <v>0.2</v>
      </c>
      <c r="X2148" s="6">
        <v>455.8</v>
      </c>
    </row>
    <row r="2149" spans="19:24" x14ac:dyDescent="0.25">
      <c r="S2149" s="5">
        <v>11077</v>
      </c>
      <c r="T2149" s="5">
        <v>3</v>
      </c>
      <c r="U2149" s="5">
        <v>10</v>
      </c>
      <c r="V2149" s="5">
        <v>4</v>
      </c>
      <c r="W2149" s="5">
        <v>0</v>
      </c>
      <c r="X2149" s="7">
        <v>40</v>
      </c>
    </row>
    <row r="2150" spans="19:24" x14ac:dyDescent="0.25">
      <c r="S2150" s="4">
        <v>11077</v>
      </c>
      <c r="T2150" s="4">
        <v>4</v>
      </c>
      <c r="U2150" s="4">
        <v>22</v>
      </c>
      <c r="V2150" s="4">
        <v>1</v>
      </c>
      <c r="W2150" s="4">
        <v>0</v>
      </c>
      <c r="X2150" s="6">
        <v>22</v>
      </c>
    </row>
    <row r="2151" spans="19:24" x14ac:dyDescent="0.25">
      <c r="S2151" s="5">
        <v>11077</v>
      </c>
      <c r="T2151" s="5">
        <v>6</v>
      </c>
      <c r="U2151" s="5">
        <v>25</v>
      </c>
      <c r="V2151" s="5">
        <v>1</v>
      </c>
      <c r="W2151" s="5">
        <v>0.02</v>
      </c>
      <c r="X2151" s="7">
        <v>24.98</v>
      </c>
    </row>
    <row r="2152" spans="19:24" x14ac:dyDescent="0.25">
      <c r="S2152" s="4">
        <v>11077</v>
      </c>
      <c r="T2152" s="4">
        <v>7</v>
      </c>
      <c r="U2152" s="4">
        <v>30</v>
      </c>
      <c r="V2152" s="4">
        <v>1</v>
      </c>
      <c r="W2152" s="4">
        <v>0.05</v>
      </c>
      <c r="X2152" s="6">
        <v>29.95</v>
      </c>
    </row>
    <row r="2153" spans="19:24" x14ac:dyDescent="0.25">
      <c r="S2153" s="5">
        <v>11077</v>
      </c>
      <c r="T2153" s="5">
        <v>8</v>
      </c>
      <c r="U2153" s="5">
        <v>40</v>
      </c>
      <c r="V2153" s="5">
        <v>2</v>
      </c>
      <c r="W2153" s="5">
        <v>0.1</v>
      </c>
      <c r="X2153" s="7">
        <v>79.900000000000006</v>
      </c>
    </row>
    <row r="2154" spans="19:24" x14ac:dyDescent="0.25">
      <c r="S2154" s="4">
        <v>11077</v>
      </c>
      <c r="T2154" s="4">
        <v>10</v>
      </c>
      <c r="U2154" s="4">
        <v>31</v>
      </c>
      <c r="V2154" s="4">
        <v>1</v>
      </c>
      <c r="W2154" s="4">
        <v>0</v>
      </c>
      <c r="X2154" s="6">
        <v>31</v>
      </c>
    </row>
    <row r="2155" spans="19:24" x14ac:dyDescent="0.25">
      <c r="S2155" s="5">
        <v>11077</v>
      </c>
      <c r="T2155" s="5">
        <v>12</v>
      </c>
      <c r="U2155" s="5">
        <v>38</v>
      </c>
      <c r="V2155" s="5">
        <v>2</v>
      </c>
      <c r="W2155" s="5">
        <v>0.05</v>
      </c>
      <c r="X2155" s="7">
        <v>75.95</v>
      </c>
    </row>
    <row r="2156" spans="19:24" x14ac:dyDescent="0.25">
      <c r="S2156" s="4">
        <v>11077</v>
      </c>
      <c r="T2156" s="4">
        <v>13</v>
      </c>
      <c r="U2156" s="4">
        <v>6</v>
      </c>
      <c r="V2156" s="4">
        <v>4</v>
      </c>
      <c r="W2156" s="4">
        <v>0</v>
      </c>
      <c r="X2156" s="6">
        <v>24</v>
      </c>
    </row>
    <row r="2157" spans="19:24" x14ac:dyDescent="0.25">
      <c r="S2157" s="5">
        <v>11077</v>
      </c>
      <c r="T2157" s="5">
        <v>14</v>
      </c>
      <c r="U2157" s="5">
        <v>23.25</v>
      </c>
      <c r="V2157" s="5">
        <v>1</v>
      </c>
      <c r="W2157" s="5">
        <v>0.03</v>
      </c>
      <c r="X2157" s="7">
        <v>23.22</v>
      </c>
    </row>
    <row r="2158" spans="19:24" x14ac:dyDescent="0.25">
      <c r="S2158" s="4">
        <v>11077</v>
      </c>
      <c r="T2158" s="4">
        <v>16</v>
      </c>
      <c r="U2158" s="4">
        <v>17.45</v>
      </c>
      <c r="V2158" s="4">
        <v>2</v>
      </c>
      <c r="W2158" s="4">
        <v>0.03</v>
      </c>
      <c r="X2158" s="6">
        <v>34.869999999999997</v>
      </c>
    </row>
    <row r="2159" spans="19:24" x14ac:dyDescent="0.25">
      <c r="S2159" s="5">
        <v>11077</v>
      </c>
      <c r="T2159" s="5">
        <v>20</v>
      </c>
      <c r="U2159" s="5">
        <v>81</v>
      </c>
      <c r="V2159" s="5">
        <v>1</v>
      </c>
      <c r="W2159" s="5">
        <v>0.04</v>
      </c>
      <c r="X2159" s="7">
        <v>80.959999999999994</v>
      </c>
    </row>
    <row r="2160" spans="19:24" x14ac:dyDescent="0.25">
      <c r="S2160" s="4">
        <v>11077</v>
      </c>
      <c r="T2160" s="4">
        <v>23</v>
      </c>
      <c r="U2160" s="4">
        <v>9</v>
      </c>
      <c r="V2160" s="4">
        <v>2</v>
      </c>
      <c r="W2160" s="4">
        <v>0</v>
      </c>
      <c r="X2160" s="6">
        <v>18</v>
      </c>
    </row>
    <row r="2161" spans="19:24" x14ac:dyDescent="0.25">
      <c r="S2161" s="5">
        <v>11077</v>
      </c>
      <c r="T2161" s="5">
        <v>32</v>
      </c>
      <c r="U2161" s="5">
        <v>32</v>
      </c>
      <c r="V2161" s="5">
        <v>1</v>
      </c>
      <c r="W2161" s="5">
        <v>0</v>
      </c>
      <c r="X2161" s="7">
        <v>32</v>
      </c>
    </row>
    <row r="2162" spans="19:24" x14ac:dyDescent="0.25">
      <c r="S2162" s="4">
        <v>11077</v>
      </c>
      <c r="T2162" s="4">
        <v>39</v>
      </c>
      <c r="U2162" s="4">
        <v>18</v>
      </c>
      <c r="V2162" s="4">
        <v>2</v>
      </c>
      <c r="W2162" s="4">
        <v>0.05</v>
      </c>
      <c r="X2162" s="6">
        <v>35.950000000000003</v>
      </c>
    </row>
    <row r="2163" spans="19:24" x14ac:dyDescent="0.25">
      <c r="S2163" s="5">
        <v>11077</v>
      </c>
      <c r="T2163" s="5">
        <v>41</v>
      </c>
      <c r="U2163" s="5">
        <v>9.65</v>
      </c>
      <c r="V2163" s="5">
        <v>3</v>
      </c>
      <c r="W2163" s="5">
        <v>0</v>
      </c>
      <c r="X2163" s="7">
        <v>28.950000000000003</v>
      </c>
    </row>
    <row r="2164" spans="19:24" x14ac:dyDescent="0.25">
      <c r="S2164" s="4">
        <v>11077</v>
      </c>
      <c r="T2164" s="4">
        <v>46</v>
      </c>
      <c r="U2164" s="4">
        <v>12</v>
      </c>
      <c r="V2164" s="4">
        <v>3</v>
      </c>
      <c r="W2164" s="4">
        <v>0.02</v>
      </c>
      <c r="X2164" s="6">
        <v>35.979999999999997</v>
      </c>
    </row>
    <row r="2165" spans="19:24" x14ac:dyDescent="0.25">
      <c r="S2165" s="5">
        <v>11077</v>
      </c>
      <c r="T2165" s="5">
        <v>52</v>
      </c>
      <c r="U2165" s="5">
        <v>7</v>
      </c>
      <c r="V2165" s="5">
        <v>2</v>
      </c>
      <c r="W2165" s="5">
        <v>0</v>
      </c>
      <c r="X2165" s="7">
        <v>14</v>
      </c>
    </row>
    <row r="2166" spans="19:24" x14ac:dyDescent="0.25">
      <c r="S2166" s="4">
        <v>11077</v>
      </c>
      <c r="T2166" s="4">
        <v>55</v>
      </c>
      <c r="U2166" s="4">
        <v>24</v>
      </c>
      <c r="V2166" s="4">
        <v>2</v>
      </c>
      <c r="W2166" s="4">
        <v>0</v>
      </c>
      <c r="X2166" s="6">
        <v>48</v>
      </c>
    </row>
    <row r="2167" spans="19:24" x14ac:dyDescent="0.25">
      <c r="S2167" s="5">
        <v>11077</v>
      </c>
      <c r="T2167" s="5">
        <v>60</v>
      </c>
      <c r="U2167" s="5">
        <v>34</v>
      </c>
      <c r="V2167" s="5">
        <v>2</v>
      </c>
      <c r="W2167" s="5">
        <v>0.06</v>
      </c>
      <c r="X2167" s="7">
        <v>67.94</v>
      </c>
    </row>
    <row r="2168" spans="19:24" x14ac:dyDescent="0.25">
      <c r="S2168" s="4">
        <v>11077</v>
      </c>
      <c r="T2168" s="4">
        <v>64</v>
      </c>
      <c r="U2168" s="4">
        <v>33.25</v>
      </c>
      <c r="V2168" s="4">
        <v>2</v>
      </c>
      <c r="W2168" s="4">
        <v>0.03</v>
      </c>
      <c r="X2168" s="6">
        <v>66.47</v>
      </c>
    </row>
    <row r="2169" spans="19:24" x14ac:dyDescent="0.25">
      <c r="S2169" s="5">
        <v>11077</v>
      </c>
      <c r="T2169" s="5">
        <v>66</v>
      </c>
      <c r="U2169" s="5">
        <v>17</v>
      </c>
      <c r="V2169" s="5">
        <v>1</v>
      </c>
      <c r="W2169" s="5">
        <v>0</v>
      </c>
      <c r="X2169" s="7">
        <v>17</v>
      </c>
    </row>
    <row r="2170" spans="19:24" x14ac:dyDescent="0.25">
      <c r="S2170" s="4">
        <v>11077</v>
      </c>
      <c r="T2170" s="4">
        <v>73</v>
      </c>
      <c r="U2170" s="4">
        <v>15</v>
      </c>
      <c r="V2170" s="4">
        <v>2</v>
      </c>
      <c r="W2170" s="4">
        <v>0.01</v>
      </c>
      <c r="X2170" s="6">
        <v>29.99</v>
      </c>
    </row>
    <row r="2171" spans="19:24" x14ac:dyDescent="0.25">
      <c r="S2171" s="5">
        <v>11077</v>
      </c>
      <c r="T2171" s="5">
        <v>75</v>
      </c>
      <c r="U2171" s="5">
        <v>7.75</v>
      </c>
      <c r="V2171" s="5">
        <v>4</v>
      </c>
      <c r="W2171" s="5">
        <v>0</v>
      </c>
      <c r="X2171" s="7">
        <v>31</v>
      </c>
    </row>
    <row r="2172" spans="19:24" x14ac:dyDescent="0.25">
      <c r="S2172" s="4">
        <v>11077</v>
      </c>
      <c r="T2172" s="4">
        <v>77</v>
      </c>
      <c r="U2172" s="4">
        <v>13</v>
      </c>
      <c r="V2172" s="4">
        <v>2</v>
      </c>
      <c r="W2172" s="4">
        <v>0</v>
      </c>
      <c r="X2172" s="6">
        <v>26</v>
      </c>
    </row>
  </sheetData>
  <phoneticPr fontId="3" type="noConversion"/>
  <pageMargins left="0.7" right="0.7" top="0.75" bottom="0.75" header="0.3" footer="0.3"/>
  <tableParts count="7">
    <tablePart r:id="rId1"/>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CC42-E778-446F-8729-E4F7205757A4}">
  <dimension ref="C2:Q221"/>
  <sheetViews>
    <sheetView topLeftCell="A43" workbookViewId="0">
      <selection activeCell="F66" sqref="F66"/>
    </sheetView>
  </sheetViews>
  <sheetFormatPr defaultRowHeight="15" x14ac:dyDescent="0.25"/>
  <cols>
    <col min="1" max="2" width="4.28515625" customWidth="1"/>
    <col min="3" max="3" width="13.140625" bestFit="1" customWidth="1"/>
    <col min="4" max="4" width="14.42578125" bestFit="1" customWidth="1"/>
    <col min="5" max="7" width="16.28515625" bestFit="1" customWidth="1"/>
    <col min="8" max="8" width="16.28515625" style="3" bestFit="1" customWidth="1"/>
    <col min="9" max="57" width="16.28515625" bestFit="1" customWidth="1"/>
    <col min="58" max="58" width="11.28515625" bestFit="1" customWidth="1"/>
    <col min="59" max="488" width="10.42578125" bestFit="1" customWidth="1"/>
    <col min="489" max="489" width="11.28515625" bestFit="1" customWidth="1"/>
  </cols>
  <sheetData>
    <row r="2" spans="3:15" x14ac:dyDescent="0.25">
      <c r="C2" s="25" t="s">
        <v>585</v>
      </c>
      <c r="D2" s="25"/>
      <c r="E2" s="25"/>
      <c r="F2" s="25"/>
      <c r="G2" s="25"/>
      <c r="H2" s="25"/>
      <c r="I2" s="25"/>
      <c r="J2" s="25"/>
      <c r="K2" s="25"/>
      <c r="L2" s="25"/>
      <c r="M2" s="25"/>
      <c r="N2" s="25"/>
      <c r="O2" s="25"/>
    </row>
    <row r="3" spans="3:15" x14ac:dyDescent="0.25">
      <c r="C3" s="25"/>
      <c r="D3" s="25"/>
      <c r="E3" s="25"/>
      <c r="F3" s="25"/>
      <c r="G3" s="25"/>
      <c r="H3" s="25"/>
      <c r="I3" s="25"/>
      <c r="J3" s="25"/>
      <c r="K3" s="25"/>
      <c r="L3" s="25"/>
      <c r="M3" s="25"/>
      <c r="N3" s="25"/>
      <c r="O3" s="25"/>
    </row>
    <row r="5" spans="3:15" x14ac:dyDescent="0.25">
      <c r="C5" s="9" t="s">
        <v>590</v>
      </c>
      <c r="D5" s="10"/>
    </row>
    <row r="6" spans="3:15" x14ac:dyDescent="0.25">
      <c r="C6" s="10" t="s">
        <v>587</v>
      </c>
      <c r="D6" s="11">
        <v>1354337.550000001</v>
      </c>
    </row>
    <row r="7" spans="3:15" x14ac:dyDescent="0.25">
      <c r="C7" s="10" t="s">
        <v>588</v>
      </c>
      <c r="D7" s="11">
        <v>91</v>
      </c>
    </row>
    <row r="8" spans="3:15" x14ac:dyDescent="0.25">
      <c r="C8" s="10" t="s">
        <v>589</v>
      </c>
      <c r="D8" s="11">
        <v>77</v>
      </c>
    </row>
    <row r="9" spans="3:15" x14ac:dyDescent="0.25">
      <c r="C9" s="10" t="s">
        <v>607</v>
      </c>
      <c r="D9" s="11">
        <v>830</v>
      </c>
    </row>
    <row r="10" spans="3:15" x14ac:dyDescent="0.25">
      <c r="C10" s="10" t="s">
        <v>592</v>
      </c>
      <c r="D10" s="11">
        <v>10662.5</v>
      </c>
    </row>
    <row r="11" spans="3:15" x14ac:dyDescent="0.25">
      <c r="C11" s="10" t="s">
        <v>591</v>
      </c>
      <c r="D11" s="11">
        <v>2222.71</v>
      </c>
    </row>
    <row r="12" spans="3:15" x14ac:dyDescent="0.25">
      <c r="C12" s="10" t="s">
        <v>593</v>
      </c>
      <c r="D12" s="11">
        <v>51317</v>
      </c>
    </row>
    <row r="13" spans="3:15" x14ac:dyDescent="0.25">
      <c r="C13" s="10" t="s">
        <v>594</v>
      </c>
      <c r="D13" s="11">
        <v>64942.69</v>
      </c>
    </row>
    <row r="21" spans="3:17" x14ac:dyDescent="0.25">
      <c r="C21" s="9" t="s">
        <v>590</v>
      </c>
      <c r="D21" s="10"/>
      <c r="H21" s="9" t="s">
        <v>602</v>
      </c>
      <c r="I21" s="9" t="s">
        <v>603</v>
      </c>
      <c r="J21" s="10" t="s">
        <v>587</v>
      </c>
      <c r="K21" s="10" t="s">
        <v>588</v>
      </c>
      <c r="L21" s="10" t="s">
        <v>589</v>
      </c>
      <c r="M21" s="10" t="s">
        <v>607</v>
      </c>
      <c r="N21" s="10" t="s">
        <v>592</v>
      </c>
      <c r="O21" s="10" t="s">
        <v>591</v>
      </c>
      <c r="P21" s="10" t="s">
        <v>593</v>
      </c>
      <c r="Q21" s="10" t="s">
        <v>594</v>
      </c>
    </row>
    <row r="22" spans="3:17" x14ac:dyDescent="0.25">
      <c r="C22" s="10" t="s">
        <v>587</v>
      </c>
      <c r="D22" s="11">
        <v>1354337.550000001</v>
      </c>
      <c r="H22" s="10" t="s">
        <v>596</v>
      </c>
      <c r="I22" s="10" t="s">
        <v>601</v>
      </c>
      <c r="J22" s="11">
        <v>19894.920000000002</v>
      </c>
      <c r="K22" s="11">
        <v>91</v>
      </c>
      <c r="L22" s="11">
        <v>77</v>
      </c>
      <c r="M22" s="11">
        <v>14</v>
      </c>
      <c r="N22" s="11">
        <v>11070.5</v>
      </c>
      <c r="O22" s="11">
        <v>2222.71</v>
      </c>
      <c r="P22" s="11">
        <v>921</v>
      </c>
      <c r="Q22" s="11">
        <v>685.08</v>
      </c>
    </row>
    <row r="23" spans="3:17" x14ac:dyDescent="0.25">
      <c r="C23" s="10" t="s">
        <v>588</v>
      </c>
      <c r="D23" s="11">
        <v>91</v>
      </c>
      <c r="H23" s="10" t="s">
        <v>596</v>
      </c>
      <c r="I23" s="10" t="s">
        <v>600</v>
      </c>
      <c r="J23" s="11">
        <v>134621.05999999994</v>
      </c>
      <c r="K23" s="11">
        <v>91</v>
      </c>
      <c r="L23" s="11">
        <v>77</v>
      </c>
      <c r="M23" s="11">
        <v>74</v>
      </c>
      <c r="N23" s="11">
        <v>11026.5</v>
      </c>
      <c r="O23" s="11">
        <v>2222.71</v>
      </c>
      <c r="P23" s="11">
        <v>4680</v>
      </c>
      <c r="Q23" s="11">
        <v>6393.57</v>
      </c>
    </row>
    <row r="24" spans="3:17" x14ac:dyDescent="0.25">
      <c r="C24" s="10" t="s">
        <v>589</v>
      </c>
      <c r="D24" s="11">
        <v>77</v>
      </c>
      <c r="H24" s="10" t="s">
        <v>596</v>
      </c>
      <c r="I24" s="10" t="s">
        <v>599</v>
      </c>
      <c r="J24" s="11">
        <v>109816.49999999997</v>
      </c>
      <c r="K24" s="11">
        <v>91</v>
      </c>
      <c r="L24" s="11">
        <v>77</v>
      </c>
      <c r="M24" s="11">
        <v>73</v>
      </c>
      <c r="N24" s="11">
        <v>10953</v>
      </c>
      <c r="O24" s="11">
        <v>2222.71</v>
      </c>
      <c r="P24" s="11">
        <v>4065</v>
      </c>
      <c r="Q24" s="11">
        <v>5379.02</v>
      </c>
    </row>
    <row r="25" spans="3:17" x14ac:dyDescent="0.25">
      <c r="C25" s="10" t="s">
        <v>607</v>
      </c>
      <c r="D25" s="11">
        <v>830</v>
      </c>
      <c r="H25" s="10" t="s">
        <v>596</v>
      </c>
      <c r="I25" s="10" t="s">
        <v>598</v>
      </c>
      <c r="J25" s="11">
        <v>104556.79999999997</v>
      </c>
      <c r="K25" s="11">
        <v>91</v>
      </c>
      <c r="L25" s="11">
        <v>77</v>
      </c>
      <c r="M25" s="11">
        <v>54</v>
      </c>
      <c r="N25" s="11">
        <v>10889.5</v>
      </c>
      <c r="O25" s="11">
        <v>2222.71</v>
      </c>
      <c r="P25" s="11">
        <v>3115</v>
      </c>
      <c r="Q25" s="11">
        <v>4272.9399999999996</v>
      </c>
    </row>
    <row r="26" spans="3:17" x14ac:dyDescent="0.25">
      <c r="C26" s="10" t="s">
        <v>592</v>
      </c>
      <c r="D26" s="11">
        <v>10662.5</v>
      </c>
      <c r="H26" s="10" t="s">
        <v>596</v>
      </c>
      <c r="I26" s="10" t="s">
        <v>597</v>
      </c>
      <c r="J26" s="11">
        <v>100845.32000000005</v>
      </c>
      <c r="K26" s="11">
        <v>91</v>
      </c>
      <c r="L26" s="11">
        <v>77</v>
      </c>
      <c r="M26" s="11">
        <v>55</v>
      </c>
      <c r="N26" s="11">
        <v>10835</v>
      </c>
      <c r="O26" s="11">
        <v>2222.71</v>
      </c>
      <c r="P26" s="11">
        <v>3466</v>
      </c>
      <c r="Q26" s="11">
        <v>5463.44</v>
      </c>
    </row>
    <row r="27" spans="3:17" x14ac:dyDescent="0.25">
      <c r="C27" s="10" t="s">
        <v>591</v>
      </c>
      <c r="D27" s="11">
        <v>2222.71</v>
      </c>
      <c r="H27" s="10" t="s">
        <v>615</v>
      </c>
      <c r="I27" s="10" t="s">
        <v>616</v>
      </c>
      <c r="J27" s="11">
        <v>77467.759999999995</v>
      </c>
      <c r="K27" s="11">
        <v>91</v>
      </c>
      <c r="L27" s="11">
        <v>77</v>
      </c>
      <c r="M27" s="11">
        <v>48</v>
      </c>
      <c r="N27" s="11">
        <v>10783.5</v>
      </c>
      <c r="O27" s="11">
        <v>2222.71</v>
      </c>
      <c r="P27" s="11">
        <v>2682</v>
      </c>
      <c r="Q27" s="11">
        <v>3757.96</v>
      </c>
    </row>
    <row r="28" spans="3:17" x14ac:dyDescent="0.25">
      <c r="C28" s="10" t="s">
        <v>593</v>
      </c>
      <c r="D28" s="11">
        <v>51317</v>
      </c>
      <c r="H28" s="10" t="s">
        <v>615</v>
      </c>
      <c r="I28" s="10" t="s">
        <v>617</v>
      </c>
      <c r="J28" s="11">
        <v>45909.06</v>
      </c>
      <c r="K28" s="11">
        <v>91</v>
      </c>
      <c r="L28" s="11">
        <v>77</v>
      </c>
      <c r="M28" s="11">
        <v>34</v>
      </c>
      <c r="N28" s="11">
        <v>10742.5</v>
      </c>
      <c r="O28" s="11">
        <v>2222.71</v>
      </c>
      <c r="P28" s="11">
        <v>1856</v>
      </c>
      <c r="Q28" s="11">
        <v>2008.85</v>
      </c>
    </row>
    <row r="29" spans="3:17" x14ac:dyDescent="0.25">
      <c r="C29" s="10" t="s">
        <v>614</v>
      </c>
      <c r="D29" s="11">
        <v>78.244204819277115</v>
      </c>
      <c r="H29" s="10" t="s">
        <v>615</v>
      </c>
      <c r="I29" s="10" t="s">
        <v>618</v>
      </c>
      <c r="J29" s="11">
        <v>70322.299999999988</v>
      </c>
      <c r="K29" s="11">
        <v>91</v>
      </c>
      <c r="L29" s="11">
        <v>77</v>
      </c>
      <c r="M29" s="11">
        <v>38</v>
      </c>
      <c r="N29" s="11">
        <v>10706.5</v>
      </c>
      <c r="O29" s="11">
        <v>2222.71</v>
      </c>
      <c r="P29" s="11">
        <v>2679</v>
      </c>
      <c r="Q29" s="11">
        <v>3945.53</v>
      </c>
    </row>
    <row r="30" spans="3:17" x14ac:dyDescent="0.25">
      <c r="H30" s="10" t="s">
        <v>615</v>
      </c>
      <c r="I30" s="10" t="s">
        <v>619</v>
      </c>
      <c r="J30" s="11">
        <v>59727.22</v>
      </c>
      <c r="K30" s="11">
        <v>91</v>
      </c>
      <c r="L30" s="11">
        <v>77</v>
      </c>
      <c r="M30" s="11">
        <v>37</v>
      </c>
      <c r="N30" s="11">
        <v>10669</v>
      </c>
      <c r="O30" s="11">
        <v>2222.71</v>
      </c>
      <c r="P30" s="11">
        <v>2343</v>
      </c>
      <c r="Q30" s="11">
        <v>3237.05</v>
      </c>
    </row>
    <row r="31" spans="3:17" x14ac:dyDescent="0.25">
      <c r="H31" s="10" t="s">
        <v>615</v>
      </c>
      <c r="I31" s="10" t="s">
        <v>620</v>
      </c>
      <c r="J31" s="11">
        <v>49976.840000000004</v>
      </c>
      <c r="K31" s="11">
        <v>91</v>
      </c>
      <c r="L31" s="11">
        <v>77</v>
      </c>
      <c r="M31" s="11">
        <v>33</v>
      </c>
      <c r="N31" s="11">
        <v>10634</v>
      </c>
      <c r="O31" s="11">
        <v>2222.71</v>
      </c>
      <c r="P31" s="11">
        <v>1861</v>
      </c>
      <c r="Q31" s="11">
        <v>3078.27</v>
      </c>
    </row>
    <row r="32" spans="3:17" x14ac:dyDescent="0.25">
      <c r="H32" s="10" t="s">
        <v>615</v>
      </c>
      <c r="I32" s="10" t="s">
        <v>621</v>
      </c>
      <c r="J32" s="11">
        <v>55459.929999999993</v>
      </c>
      <c r="K32" s="11">
        <v>91</v>
      </c>
      <c r="L32" s="11">
        <v>77</v>
      </c>
      <c r="M32" s="11">
        <v>33</v>
      </c>
      <c r="N32" s="11">
        <v>10601</v>
      </c>
      <c r="O32" s="11">
        <v>2222.71</v>
      </c>
      <c r="P32" s="11">
        <v>2054</v>
      </c>
      <c r="Q32" s="11">
        <v>2458.7199999999998</v>
      </c>
    </row>
    <row r="33" spans="3:17" x14ac:dyDescent="0.25">
      <c r="H33" s="10" t="s">
        <v>615</v>
      </c>
      <c r="I33" s="10" t="s">
        <v>622</v>
      </c>
      <c r="J33" s="11">
        <v>39083.799999999988</v>
      </c>
      <c r="K33" s="11">
        <v>91</v>
      </c>
      <c r="L33" s="11">
        <v>77</v>
      </c>
      <c r="M33" s="11">
        <v>30</v>
      </c>
      <c r="N33" s="11">
        <v>10569.5</v>
      </c>
      <c r="O33" s="11">
        <v>2222.71</v>
      </c>
      <c r="P33" s="11">
        <v>1635</v>
      </c>
      <c r="Q33" s="11">
        <v>1852.65</v>
      </c>
    </row>
    <row r="34" spans="3:17" x14ac:dyDescent="0.25">
      <c r="H34" s="10" t="s">
        <v>615</v>
      </c>
      <c r="I34" s="10" t="s">
        <v>601</v>
      </c>
      <c r="J34" s="11">
        <v>56818.649999999987</v>
      </c>
      <c r="K34" s="11">
        <v>91</v>
      </c>
      <c r="L34" s="11">
        <v>77</v>
      </c>
      <c r="M34" s="11">
        <v>32</v>
      </c>
      <c r="N34" s="11">
        <v>10538.5</v>
      </c>
      <c r="O34" s="11">
        <v>2222.71</v>
      </c>
      <c r="P34" s="11">
        <v>2164</v>
      </c>
      <c r="Q34" s="11">
        <v>3461.4</v>
      </c>
    </row>
    <row r="35" spans="3:17" x14ac:dyDescent="0.25">
      <c r="H35" s="10" t="s">
        <v>615</v>
      </c>
      <c r="I35" s="10" t="s">
        <v>600</v>
      </c>
      <c r="J35" s="11">
        <v>55695.239999999991</v>
      </c>
      <c r="K35" s="11">
        <v>91</v>
      </c>
      <c r="L35" s="11">
        <v>77</v>
      </c>
      <c r="M35" s="11">
        <v>31</v>
      </c>
      <c r="N35" s="11">
        <v>10507</v>
      </c>
      <c r="O35" s="11">
        <v>2222.71</v>
      </c>
      <c r="P35" s="11">
        <v>1912</v>
      </c>
      <c r="Q35" s="11">
        <v>2939.1</v>
      </c>
    </row>
    <row r="36" spans="3:17" x14ac:dyDescent="0.25">
      <c r="H36" s="10" t="s">
        <v>615</v>
      </c>
      <c r="I36" s="10" t="s">
        <v>599</v>
      </c>
      <c r="J36" s="11">
        <v>39976.250000000007</v>
      </c>
      <c r="K36" s="11">
        <v>91</v>
      </c>
      <c r="L36" s="11">
        <v>77</v>
      </c>
      <c r="M36" s="11">
        <v>30</v>
      </c>
      <c r="N36" s="11">
        <v>10476.5</v>
      </c>
      <c r="O36" s="11">
        <v>2222.71</v>
      </c>
      <c r="P36" s="11">
        <v>1770</v>
      </c>
      <c r="Q36" s="11">
        <v>1888.81</v>
      </c>
    </row>
    <row r="37" spans="3:17" x14ac:dyDescent="0.25">
      <c r="H37" s="10" t="s">
        <v>615</v>
      </c>
      <c r="I37" s="10" t="s">
        <v>598</v>
      </c>
      <c r="J37" s="11">
        <v>41201.650000000009</v>
      </c>
      <c r="K37" s="11">
        <v>91</v>
      </c>
      <c r="L37" s="11">
        <v>77</v>
      </c>
      <c r="M37" s="11">
        <v>29</v>
      </c>
      <c r="N37" s="11">
        <v>10447</v>
      </c>
      <c r="O37" s="11">
        <v>2222.71</v>
      </c>
      <c r="P37" s="11">
        <v>2132</v>
      </c>
      <c r="Q37" s="11">
        <v>1601.45</v>
      </c>
    </row>
    <row r="38" spans="3:17" x14ac:dyDescent="0.25">
      <c r="H38" s="10" t="s">
        <v>615</v>
      </c>
      <c r="I38" s="10" t="s">
        <v>597</v>
      </c>
      <c r="J38" s="11">
        <v>66687.25</v>
      </c>
      <c r="K38" s="11">
        <v>91</v>
      </c>
      <c r="L38" s="11">
        <v>77</v>
      </c>
      <c r="M38" s="11">
        <v>33</v>
      </c>
      <c r="N38" s="11">
        <v>10416</v>
      </c>
      <c r="O38" s="11">
        <v>2222.71</v>
      </c>
      <c r="P38" s="11">
        <v>2401</v>
      </c>
      <c r="Q38" s="11">
        <v>2238.98</v>
      </c>
    </row>
    <row r="39" spans="3:17" x14ac:dyDescent="0.25">
      <c r="H39" s="10" t="s">
        <v>623</v>
      </c>
      <c r="I39" s="10" t="s">
        <v>616</v>
      </c>
      <c r="J39" s="11">
        <v>50947.400000000009</v>
      </c>
      <c r="K39" s="11">
        <v>91</v>
      </c>
      <c r="L39" s="11">
        <v>77</v>
      </c>
      <c r="M39" s="11">
        <v>31</v>
      </c>
      <c r="N39" s="11">
        <v>10384</v>
      </c>
      <c r="O39" s="11">
        <v>2222.71</v>
      </c>
      <c r="P39" s="11">
        <v>2200</v>
      </c>
      <c r="Q39" s="11">
        <v>2798.59</v>
      </c>
    </row>
    <row r="40" spans="3:17" x14ac:dyDescent="0.25">
      <c r="H40" s="10" t="s">
        <v>623</v>
      </c>
      <c r="I40" s="10" t="s">
        <v>617</v>
      </c>
      <c r="J40" s="11">
        <v>49701.1</v>
      </c>
      <c r="K40" s="11">
        <v>91</v>
      </c>
      <c r="L40" s="11">
        <v>77</v>
      </c>
      <c r="M40" s="11">
        <v>25</v>
      </c>
      <c r="N40" s="11">
        <v>10356</v>
      </c>
      <c r="O40" s="11">
        <v>2222.71</v>
      </c>
      <c r="P40" s="11">
        <v>1735</v>
      </c>
      <c r="Q40" s="11">
        <v>2151.86</v>
      </c>
    </row>
    <row r="41" spans="3:17" x14ac:dyDescent="0.25">
      <c r="H41" s="10" t="s">
        <v>623</v>
      </c>
      <c r="I41" s="10" t="s">
        <v>618</v>
      </c>
      <c r="J41" s="11">
        <v>41198.799999999988</v>
      </c>
      <c r="K41" s="11">
        <v>91</v>
      </c>
      <c r="L41" s="11">
        <v>77</v>
      </c>
      <c r="M41" s="11">
        <v>26</v>
      </c>
      <c r="N41" s="11">
        <v>10330.5</v>
      </c>
      <c r="O41" s="11">
        <v>2222.71</v>
      </c>
      <c r="P41" s="11">
        <v>1738</v>
      </c>
      <c r="Q41" s="11">
        <v>1520.59</v>
      </c>
    </row>
    <row r="42" spans="3:17" x14ac:dyDescent="0.25">
      <c r="H42" s="10" t="s">
        <v>623</v>
      </c>
      <c r="I42" s="10" t="s">
        <v>619</v>
      </c>
      <c r="J42" s="11">
        <v>27634.600000000002</v>
      </c>
      <c r="K42" s="11">
        <v>91</v>
      </c>
      <c r="L42" s="11">
        <v>77</v>
      </c>
      <c r="M42" s="11">
        <v>23</v>
      </c>
      <c r="N42" s="11">
        <v>10306</v>
      </c>
      <c r="O42" s="11">
        <v>2222.71</v>
      </c>
      <c r="P42" s="11">
        <v>1124</v>
      </c>
      <c r="Q42" s="11">
        <v>1123.48</v>
      </c>
    </row>
    <row r="43" spans="3:17" x14ac:dyDescent="0.25">
      <c r="H43" s="10" t="s">
        <v>623</v>
      </c>
      <c r="I43" s="10" t="s">
        <v>620</v>
      </c>
      <c r="J43" s="11">
        <v>26606.700000000008</v>
      </c>
      <c r="K43" s="11">
        <v>91</v>
      </c>
      <c r="L43" s="11">
        <v>77</v>
      </c>
      <c r="M43" s="11">
        <v>25</v>
      </c>
      <c r="N43" s="11">
        <v>10282</v>
      </c>
      <c r="O43" s="11">
        <v>2222.71</v>
      </c>
      <c r="P43" s="11">
        <v>1322</v>
      </c>
      <c r="Q43" s="11">
        <v>1397.17</v>
      </c>
    </row>
    <row r="44" spans="3:17" x14ac:dyDescent="0.25">
      <c r="H44" s="10" t="s">
        <v>623</v>
      </c>
      <c r="I44" s="10" t="s">
        <v>621</v>
      </c>
      <c r="J44" s="11">
        <v>30188.399999999994</v>
      </c>
      <c r="K44" s="11">
        <v>91</v>
      </c>
      <c r="L44" s="11">
        <v>77</v>
      </c>
      <c r="M44" s="11">
        <v>22</v>
      </c>
      <c r="N44" s="11">
        <v>10258.5</v>
      </c>
      <c r="O44" s="11">
        <v>2222.71</v>
      </c>
      <c r="P44" s="11">
        <v>1462</v>
      </c>
      <c r="Q44" s="11">
        <v>1288.18</v>
      </c>
    </row>
    <row r="45" spans="3:17" x14ac:dyDescent="0.25">
      <c r="H45" s="10" t="s">
        <v>595</v>
      </c>
      <c r="I45" s="10"/>
      <c r="J45" s="11">
        <v>1354337.550000001</v>
      </c>
      <c r="K45" s="11">
        <v>91</v>
      </c>
      <c r="L45" s="11">
        <v>77</v>
      </c>
      <c r="M45" s="11">
        <v>830</v>
      </c>
      <c r="N45" s="11">
        <v>10662.5</v>
      </c>
      <c r="O45" s="11">
        <v>2222.71</v>
      </c>
      <c r="P45" s="11">
        <v>51317</v>
      </c>
      <c r="Q45" s="11">
        <v>64942.69</v>
      </c>
    </row>
    <row r="46" spans="3:17" x14ac:dyDescent="0.25">
      <c r="H46"/>
    </row>
    <row r="47" spans="3:17" x14ac:dyDescent="0.25">
      <c r="H47"/>
    </row>
    <row r="48" spans="3:17" x14ac:dyDescent="0.25">
      <c r="C48" t="s">
        <v>605</v>
      </c>
      <c r="D48" t="s">
        <v>610</v>
      </c>
      <c r="E48" t="s">
        <v>611</v>
      </c>
      <c r="F48" t="s">
        <v>606</v>
      </c>
      <c r="H48"/>
      <c r="I48" t="s">
        <v>612</v>
      </c>
      <c r="J48" t="s">
        <v>613</v>
      </c>
    </row>
    <row r="49" spans="3:12" x14ac:dyDescent="0.25">
      <c r="C49" t="s">
        <v>587</v>
      </c>
      <c r="D49" s="12">
        <f>GETPIVOTDATA("[Measures].[Sum of Total cost]",$H$21,"[Orderdata].[orderDate (Month)]","[Orderdata].[orderDate (Month)].&amp;[May]","[Orderdata].[orderDate (Year)]","[Orderdata].[orderDate (Year)].&amp;[2015]")</f>
        <v>19894.920000000002</v>
      </c>
      <c r="E49" s="12">
        <f>GETPIVOTDATA("[Measures].[Sum of Total cost]",$H$21,"[Orderdata].[orderDate (Month)]","[Orderdata].[orderDate (Month)].&amp;[Apr]","[Orderdata].[orderDate (Year)]","[Orderdata].[orderDate (Year)].&amp;[2015]")</f>
        <v>134621.05999999994</v>
      </c>
      <c r="F49" s="16">
        <f>D49/E49-1</f>
        <v>-0.85221539631317711</v>
      </c>
      <c r="H49"/>
      <c r="I49">
        <f>GETPIVOTDATA("[Measures].[Sum of Total cost]",$C$21)</f>
        <v>1354337.550000001</v>
      </c>
      <c r="J49" s="11"/>
      <c r="K49" s="11"/>
    </row>
    <row r="50" spans="3:12" x14ac:dyDescent="0.25">
      <c r="C50" t="s">
        <v>588</v>
      </c>
      <c r="D50" s="12">
        <f>GETPIVOTDATA("[Measures].[Count of customerID]",$H$21,"[Orderdata].[orderDate (Month)]","[Orderdata].[orderDate (Month)].&amp;[May]","[Orderdata].[orderDate (Year)]","[Orderdata].[orderDate (Year)].&amp;[2015]")</f>
        <v>91</v>
      </c>
      <c r="E50" s="12">
        <f>GETPIVOTDATA("[Measures].[Count of customerID]",$H$21,"[Orderdata].[orderDate (Month)]","[Orderdata].[orderDate (Month)].&amp;[Apr]","[Orderdata].[orderDate (Year)]","[Orderdata].[orderDate (Year)].&amp;[2015]")</f>
        <v>91</v>
      </c>
      <c r="F50" s="16">
        <f t="shared" ref="F50:F56" si="0">D50/E50-1</f>
        <v>0</v>
      </c>
      <c r="H50"/>
      <c r="I50">
        <f>GETPIVOTDATA("[Measures].[Count of customerID]",$C$21)</f>
        <v>91</v>
      </c>
      <c r="J50" s="11"/>
    </row>
    <row r="51" spans="3:12" x14ac:dyDescent="0.25">
      <c r="C51" t="s">
        <v>589</v>
      </c>
      <c r="D51" s="12">
        <f>GETPIVOTDATA("[Measures].[Count of productID]",$H$21,"[Orderdata].[orderDate (Month)]","[Orderdata].[orderDate (Month)].&amp;[May]","[Orderdata].[orderDate (Year)]","[Orderdata].[orderDate (Year)].&amp;[2015]")</f>
        <v>77</v>
      </c>
      <c r="E51" s="12">
        <f>GETPIVOTDATA("[Measures].[Count of productID]",$H$21,"[Orderdata].[orderDate (Month)]","[Orderdata].[orderDate (Month)].&amp;[Apr]","[Orderdata].[orderDate (Year)]","[Orderdata].[orderDate (Year)].&amp;[2015]")</f>
        <v>77</v>
      </c>
      <c r="F51" s="16">
        <f t="shared" si="0"/>
        <v>0</v>
      </c>
      <c r="H51"/>
      <c r="I51">
        <f>GETPIVOTDATA("[Measures].[Count of productID]",$C$21)</f>
        <v>77</v>
      </c>
      <c r="J51" s="11"/>
    </row>
    <row r="52" spans="3:12" x14ac:dyDescent="0.25">
      <c r="C52" t="s">
        <v>607</v>
      </c>
      <c r="D52" s="12">
        <f>GETPIVOTDATA("[Measures].[No of orders]",$H$21,"[Orderdata].[orderDate (Month)]","[Orderdata].[orderDate (Month)].&amp;[May]","[Orderdata].[orderDate (Year)]","[Orderdata].[orderDate (Year)].&amp;[2015]")</f>
        <v>14</v>
      </c>
      <c r="E52" s="12">
        <f>GETPIVOTDATA("[Measures].[No of orders]",$H$21,"[Orderdata].[orderDate (Month)]","[Orderdata].[orderDate (Month)].&amp;[Apr]","[Orderdata].[orderDate (Year)]","[Orderdata].[orderDate (Year)].&amp;[2015]")</f>
        <v>74</v>
      </c>
      <c r="F52" s="16">
        <f t="shared" si="0"/>
        <v>-0.81081081081081074</v>
      </c>
      <c r="H52"/>
      <c r="I52">
        <f>GETPIVOTDATA("[Measures].[No of orders]",$C$21)</f>
        <v>830</v>
      </c>
      <c r="J52" s="11"/>
    </row>
    <row r="53" spans="3:12" x14ac:dyDescent="0.25">
      <c r="C53" t="s">
        <v>592</v>
      </c>
      <c r="D53" s="12">
        <f>GETPIVOTDATA("[Measures].[Average of orderID]",$H$21,"[Orderdata].[orderDate (Month)]","[Orderdata].[orderDate (Month)].&amp;[May]","[Orderdata].[orderDate (Year)]","[Orderdata].[orderDate (Year)].&amp;[2015]")</f>
        <v>11070.5</v>
      </c>
      <c r="E53" s="12">
        <f>GETPIVOTDATA("[Measures].[Average of orderID]",$H$21,"[Orderdata].[orderDate (Month)]","[Orderdata].[orderDate (Month)].&amp;[Apr]","[Orderdata].[orderDate (Year)]","[Orderdata].[orderDate (Year)].&amp;[2015]")</f>
        <v>11026.5</v>
      </c>
      <c r="F53" s="16">
        <f t="shared" si="0"/>
        <v>3.9903867954473871E-3</v>
      </c>
      <c r="H53"/>
      <c r="I53">
        <f>GETPIVOTDATA("[Measures].[Average of orderID]",$C$21)</f>
        <v>10662.5</v>
      </c>
      <c r="J53" s="11"/>
    </row>
    <row r="54" spans="3:12" x14ac:dyDescent="0.25">
      <c r="C54" t="s">
        <v>608</v>
      </c>
      <c r="D54" s="12">
        <f>GETPIVOTDATA("[Measures].[Sum of unitPrice]",$H$21,"[Orderdata].[orderDate (Month)]","[Orderdata].[orderDate (Month)].&amp;[May]","[Orderdata].[orderDate (Year)]","[Orderdata].[orderDate (Year)].&amp;[2015]")</f>
        <v>2222.71</v>
      </c>
      <c r="E54" s="12">
        <f>GETPIVOTDATA("[Measures].[Sum of unitPrice]",$H$21,"[Orderdata].[orderDate (Month)]","[Orderdata].[orderDate (Month)].&amp;[Apr]","[Orderdata].[orderDate (Year)]","[Orderdata].[orderDate (Year)].&amp;[2015]")</f>
        <v>2222.71</v>
      </c>
      <c r="F54" s="16">
        <f t="shared" si="0"/>
        <v>0</v>
      </c>
      <c r="H54"/>
      <c r="I54">
        <f>GETPIVOTDATA("[Measures].[Sum of unitPrice]",$C$21)</f>
        <v>2222.71</v>
      </c>
      <c r="J54" s="11"/>
    </row>
    <row r="55" spans="3:12" x14ac:dyDescent="0.25">
      <c r="C55" t="s">
        <v>593</v>
      </c>
      <c r="D55" s="12">
        <f>GETPIVOTDATA("[Measures].[Sum of quantity]",$H$21,"[Orderdata].[orderDate (Month)]","[Orderdata].[orderDate (Month)].&amp;[May]","[Orderdata].[orderDate (Year)]","[Orderdata].[orderDate (Year)].&amp;[2015]")</f>
        <v>921</v>
      </c>
      <c r="E55" s="12">
        <f>GETPIVOTDATA("[Measures].[Sum of quantity]",$H$21,"[Orderdata].[orderDate (Month)]","[Orderdata].[orderDate (Month)].&amp;[Apr]","[Orderdata].[orderDate (Year)]","[Orderdata].[orderDate (Year)].&amp;[2015]")</f>
        <v>4680</v>
      </c>
      <c r="F55" s="16">
        <f t="shared" si="0"/>
        <v>-0.80320512820512824</v>
      </c>
      <c r="H55"/>
      <c r="I55">
        <f>GETPIVOTDATA("[Measures].[Sum of quantity]",$C$21)</f>
        <v>51317</v>
      </c>
      <c r="J55" s="11"/>
    </row>
    <row r="56" spans="3:12" x14ac:dyDescent="0.25">
      <c r="C56" t="s">
        <v>609</v>
      </c>
      <c r="D56" s="12">
        <f>GETPIVOTDATA("[Measures].[Sum of freight]",$H$21,"[Orderdata].[orderDate (Month)]","[Orderdata].[orderDate (Month)].&amp;[May]","[Orderdata].[orderDate (Year)]","[Orderdata].[orderDate (Year)].&amp;[2015]")</f>
        <v>685.08</v>
      </c>
      <c r="E56" s="12">
        <f>GETPIVOTDATA("[Measures].[Sum of freight]",$H$21,"[Orderdata].[orderDate (Month)]","[Orderdata].[orderDate (Month)].&amp;[Apr]","[Orderdata].[orderDate (Year)]","[Orderdata].[orderDate (Year)].&amp;[2015]")</f>
        <v>6393.57</v>
      </c>
      <c r="F56" s="16">
        <f t="shared" si="0"/>
        <v>-0.89284859632411939</v>
      </c>
      <c r="H56"/>
      <c r="I56">
        <f>GETPIVOTDATA("[Measures].[Average of freight]",$C$21)</f>
        <v>78.244204819277115</v>
      </c>
      <c r="J56" s="11"/>
    </row>
    <row r="57" spans="3:12" x14ac:dyDescent="0.25">
      <c r="H57"/>
    </row>
    <row r="58" spans="3:12" x14ac:dyDescent="0.25">
      <c r="H58"/>
    </row>
    <row r="59" spans="3:12" x14ac:dyDescent="0.25">
      <c r="H59"/>
    </row>
    <row r="60" spans="3:12" x14ac:dyDescent="0.25">
      <c r="H60"/>
    </row>
    <row r="61" spans="3:12" ht="25.5" x14ac:dyDescent="0.35">
      <c r="H61"/>
      <c r="J61" s="17">
        <f>I49</f>
        <v>1354337.550000001</v>
      </c>
      <c r="L61" s="18">
        <f>I50</f>
        <v>91</v>
      </c>
    </row>
    <row r="62" spans="3:12" x14ac:dyDescent="0.25">
      <c r="H62"/>
    </row>
    <row r="63" spans="3:12" x14ac:dyDescent="0.25">
      <c r="H63"/>
    </row>
    <row r="64" spans="3:12" x14ac:dyDescent="0.25">
      <c r="H64"/>
    </row>
    <row r="65" spans="3:12" x14ac:dyDescent="0.25">
      <c r="H65"/>
    </row>
    <row r="66" spans="3:12" ht="25.5" x14ac:dyDescent="0.35">
      <c r="H66"/>
      <c r="J66" s="18">
        <f>I51</f>
        <v>77</v>
      </c>
      <c r="L66" s="18">
        <f>I52</f>
        <v>830</v>
      </c>
    </row>
    <row r="67" spans="3:12" x14ac:dyDescent="0.25">
      <c r="H67"/>
    </row>
    <row r="68" spans="3:12" x14ac:dyDescent="0.25">
      <c r="H68"/>
    </row>
    <row r="69" spans="3:12" x14ac:dyDescent="0.25">
      <c r="H69"/>
    </row>
    <row r="70" spans="3:12" ht="25.5" x14ac:dyDescent="0.35">
      <c r="H70"/>
      <c r="J70" s="18">
        <f>I53</f>
        <v>10662.5</v>
      </c>
      <c r="L70" s="18">
        <f>I55</f>
        <v>51317</v>
      </c>
    </row>
    <row r="71" spans="3:12" x14ac:dyDescent="0.25">
      <c r="H71"/>
    </row>
    <row r="72" spans="3:12" x14ac:dyDescent="0.25">
      <c r="H72"/>
    </row>
    <row r="73" spans="3:12" x14ac:dyDescent="0.25">
      <c r="H73"/>
    </row>
    <row r="74" spans="3:12" ht="25.5" x14ac:dyDescent="0.35">
      <c r="H74"/>
      <c r="J74" s="19">
        <f>I56</f>
        <v>78.244204819277115</v>
      </c>
    </row>
    <row r="75" spans="3:12" x14ac:dyDescent="0.25">
      <c r="H75"/>
    </row>
    <row r="76" spans="3:12" x14ac:dyDescent="0.25">
      <c r="C76" s="23" t="s">
        <v>626</v>
      </c>
      <c r="D76" t="s">
        <v>624</v>
      </c>
      <c r="H76"/>
    </row>
    <row r="77" spans="3:12" x14ac:dyDescent="0.25">
      <c r="C77" s="24" t="s">
        <v>3</v>
      </c>
      <c r="D77" s="22">
        <v>309582.25</v>
      </c>
      <c r="H77"/>
    </row>
    <row r="78" spans="3:12" x14ac:dyDescent="0.25">
      <c r="C78" s="24" t="s">
        <v>5</v>
      </c>
      <c r="D78" s="22">
        <v>122343.00000000003</v>
      </c>
      <c r="H78"/>
    </row>
    <row r="79" spans="3:12" x14ac:dyDescent="0.25">
      <c r="C79" s="24" t="s">
        <v>7</v>
      </c>
      <c r="D79" s="22">
        <v>190328.53999999992</v>
      </c>
      <c r="H79"/>
    </row>
    <row r="80" spans="3:12" x14ac:dyDescent="0.25">
      <c r="C80" s="24" t="s">
        <v>9</v>
      </c>
      <c r="D80" s="22">
        <v>269128.3</v>
      </c>
      <c r="H80"/>
    </row>
    <row r="81" spans="3:8" x14ac:dyDescent="0.25">
      <c r="C81" s="24" t="s">
        <v>11</v>
      </c>
      <c r="D81" s="22">
        <v>106848</v>
      </c>
      <c r="H81"/>
    </row>
    <row r="82" spans="3:8" x14ac:dyDescent="0.25">
      <c r="C82" s="24" t="s">
        <v>13</v>
      </c>
      <c r="D82" s="22">
        <v>190682.68999999997</v>
      </c>
      <c r="H82"/>
    </row>
    <row r="83" spans="3:8" x14ac:dyDescent="0.25">
      <c r="C83" s="24" t="s">
        <v>15</v>
      </c>
      <c r="D83" s="22">
        <v>111395</v>
      </c>
      <c r="H83"/>
    </row>
    <row r="84" spans="3:8" x14ac:dyDescent="0.25">
      <c r="C84" s="24" t="s">
        <v>17</v>
      </c>
      <c r="D84" s="22">
        <v>149059.53000000009</v>
      </c>
      <c r="H84"/>
    </row>
    <row r="85" spans="3:8" x14ac:dyDescent="0.25">
      <c r="C85" s="24" t="s">
        <v>595</v>
      </c>
      <c r="D85" s="22">
        <v>1449367.31</v>
      </c>
      <c r="H85"/>
    </row>
    <row r="86" spans="3:8" x14ac:dyDescent="0.25">
      <c r="H86"/>
    </row>
    <row r="87" spans="3:8" x14ac:dyDescent="0.25">
      <c r="H87"/>
    </row>
    <row r="88" spans="3:8" x14ac:dyDescent="0.25">
      <c r="H88"/>
    </row>
    <row r="89" spans="3:8" x14ac:dyDescent="0.25">
      <c r="H89"/>
    </row>
    <row r="90" spans="3:8" x14ac:dyDescent="0.25">
      <c r="H90"/>
    </row>
    <row r="91" spans="3:8" x14ac:dyDescent="0.25">
      <c r="H91"/>
    </row>
    <row r="92" spans="3:8" x14ac:dyDescent="0.25">
      <c r="H92"/>
    </row>
    <row r="93" spans="3:8" x14ac:dyDescent="0.25">
      <c r="H93"/>
    </row>
    <row r="94" spans="3:8" x14ac:dyDescent="0.25">
      <c r="H94"/>
    </row>
    <row r="95" spans="3:8" x14ac:dyDescent="0.25">
      <c r="H95"/>
    </row>
    <row r="96" spans="3:8" x14ac:dyDescent="0.25">
      <c r="H96"/>
    </row>
    <row r="97" spans="3:8" x14ac:dyDescent="0.25">
      <c r="H97"/>
    </row>
    <row r="98" spans="3:8" x14ac:dyDescent="0.25">
      <c r="H98"/>
    </row>
    <row r="99" spans="3:8" x14ac:dyDescent="0.25">
      <c r="H99"/>
    </row>
    <row r="100" spans="3:8" x14ac:dyDescent="0.25">
      <c r="H100"/>
    </row>
    <row r="101" spans="3:8" x14ac:dyDescent="0.25">
      <c r="H101"/>
    </row>
    <row r="102" spans="3:8" x14ac:dyDescent="0.25">
      <c r="H102"/>
    </row>
    <row r="103" spans="3:8" x14ac:dyDescent="0.25">
      <c r="H103"/>
    </row>
    <row r="104" spans="3:8" x14ac:dyDescent="0.25">
      <c r="H104"/>
    </row>
    <row r="105" spans="3:8" x14ac:dyDescent="0.25">
      <c r="H105"/>
    </row>
    <row r="106" spans="3:8" x14ac:dyDescent="0.25">
      <c r="H106"/>
    </row>
    <row r="107" spans="3:8" x14ac:dyDescent="0.25">
      <c r="H107"/>
    </row>
    <row r="108" spans="3:8" x14ac:dyDescent="0.25">
      <c r="C108" s="23" t="s">
        <v>625</v>
      </c>
      <c r="D108" t="s">
        <v>624</v>
      </c>
      <c r="H108"/>
    </row>
    <row r="109" spans="3:8" x14ac:dyDescent="0.25">
      <c r="C109" s="24" t="s">
        <v>406</v>
      </c>
      <c r="D109" s="22">
        <v>185395.12000000005</v>
      </c>
      <c r="H109"/>
    </row>
    <row r="110" spans="3:8" x14ac:dyDescent="0.25">
      <c r="C110" s="24" t="s">
        <v>414</v>
      </c>
      <c r="D110" s="22">
        <v>86566.599999999977</v>
      </c>
      <c r="H110"/>
    </row>
    <row r="111" spans="3:8" x14ac:dyDescent="0.25">
      <c r="C111" s="24" t="s">
        <v>408</v>
      </c>
      <c r="D111" s="22">
        <v>225605.46999999994</v>
      </c>
      <c r="H111"/>
    </row>
    <row r="112" spans="3:8" x14ac:dyDescent="0.25">
      <c r="C112" s="24" t="s">
        <v>413</v>
      </c>
      <c r="D112" s="22">
        <v>143950.85999999999</v>
      </c>
      <c r="H112"/>
    </row>
    <row r="113" spans="3:8" x14ac:dyDescent="0.25">
      <c r="C113" s="24" t="s">
        <v>409</v>
      </c>
      <c r="D113" s="22">
        <v>275109.97999999986</v>
      </c>
      <c r="H113"/>
    </row>
    <row r="114" spans="3:8" x14ac:dyDescent="0.25">
      <c r="C114" s="24" t="s">
        <v>411</v>
      </c>
      <c r="D114" s="22">
        <v>83673.449999999968</v>
      </c>
      <c r="H114"/>
    </row>
    <row r="115" spans="3:8" x14ac:dyDescent="0.25">
      <c r="C115" s="24" t="s">
        <v>404</v>
      </c>
      <c r="D115" s="22">
        <v>215717.79</v>
      </c>
      <c r="H115"/>
    </row>
    <row r="116" spans="3:8" x14ac:dyDescent="0.25">
      <c r="C116" s="24" t="s">
        <v>412</v>
      </c>
      <c r="D116" s="22">
        <v>151602.19000000003</v>
      </c>
      <c r="H116"/>
    </row>
    <row r="117" spans="3:8" x14ac:dyDescent="0.25">
      <c r="C117" s="24" t="s">
        <v>410</v>
      </c>
      <c r="D117" s="22">
        <v>81745.85000000002</v>
      </c>
      <c r="H117"/>
    </row>
    <row r="118" spans="3:8" x14ac:dyDescent="0.25">
      <c r="C118" s="24" t="s">
        <v>595</v>
      </c>
      <c r="D118" s="22">
        <v>1449367.31</v>
      </c>
      <c r="H118"/>
    </row>
    <row r="119" spans="3:8" x14ac:dyDescent="0.25">
      <c r="H119"/>
    </row>
    <row r="120" spans="3:8" x14ac:dyDescent="0.25">
      <c r="H120"/>
    </row>
    <row r="121" spans="3:8" x14ac:dyDescent="0.25">
      <c r="H121"/>
    </row>
    <row r="122" spans="3:8" x14ac:dyDescent="0.25">
      <c r="H122"/>
    </row>
    <row r="123" spans="3:8" x14ac:dyDescent="0.25">
      <c r="H123"/>
    </row>
    <row r="124" spans="3:8" x14ac:dyDescent="0.25">
      <c r="H124"/>
    </row>
    <row r="125" spans="3:8" x14ac:dyDescent="0.25">
      <c r="H125"/>
    </row>
    <row r="126" spans="3:8" x14ac:dyDescent="0.25">
      <c r="H126"/>
    </row>
    <row r="127" spans="3:8" x14ac:dyDescent="0.25">
      <c r="H127"/>
    </row>
    <row r="128" spans="3:8" x14ac:dyDescent="0.25">
      <c r="H128"/>
    </row>
    <row r="129" spans="3:8" x14ac:dyDescent="0.25">
      <c r="H129"/>
    </row>
    <row r="130" spans="3:8" x14ac:dyDescent="0.25">
      <c r="H130"/>
    </row>
    <row r="131" spans="3:8" x14ac:dyDescent="0.25">
      <c r="C131" s="23" t="s">
        <v>627</v>
      </c>
      <c r="D131" t="s">
        <v>624</v>
      </c>
      <c r="H131"/>
    </row>
    <row r="132" spans="3:8" x14ac:dyDescent="0.25">
      <c r="C132" s="24" t="s">
        <v>577</v>
      </c>
      <c r="D132" s="22">
        <v>442546.25</v>
      </c>
      <c r="H132"/>
    </row>
    <row r="133" spans="3:8" x14ac:dyDescent="0.25">
      <c r="C133" s="24" t="s">
        <v>575</v>
      </c>
      <c r="D133" s="22">
        <v>395931.16999999993</v>
      </c>
      <c r="H133"/>
    </row>
    <row r="134" spans="3:8" x14ac:dyDescent="0.25">
      <c r="C134" s="24" t="s">
        <v>576</v>
      </c>
      <c r="D134" s="22">
        <v>610889.89000000013</v>
      </c>
      <c r="H134"/>
    </row>
    <row r="135" spans="3:8" x14ac:dyDescent="0.25">
      <c r="C135" s="24" t="s">
        <v>595</v>
      </c>
      <c r="D135" s="22">
        <v>1449367.31</v>
      </c>
      <c r="H135"/>
    </row>
    <row r="136" spans="3:8" x14ac:dyDescent="0.25">
      <c r="H136"/>
    </row>
    <row r="137" spans="3:8" x14ac:dyDescent="0.25">
      <c r="H137"/>
    </row>
    <row r="138" spans="3:8" x14ac:dyDescent="0.25">
      <c r="H138"/>
    </row>
    <row r="139" spans="3:8" x14ac:dyDescent="0.25">
      <c r="H139"/>
    </row>
    <row r="140" spans="3:8" x14ac:dyDescent="0.25">
      <c r="H140"/>
    </row>
    <row r="141" spans="3:8" x14ac:dyDescent="0.25">
      <c r="H141"/>
    </row>
    <row r="142" spans="3:8" x14ac:dyDescent="0.25">
      <c r="H142"/>
    </row>
    <row r="143" spans="3:8" x14ac:dyDescent="0.25">
      <c r="H143"/>
    </row>
    <row r="144" spans="3:8" x14ac:dyDescent="0.25">
      <c r="H144"/>
    </row>
    <row r="145" spans="3:8" x14ac:dyDescent="0.25">
      <c r="H145"/>
    </row>
    <row r="146" spans="3:8" x14ac:dyDescent="0.25">
      <c r="H146"/>
    </row>
    <row r="147" spans="3:8" x14ac:dyDescent="0.25">
      <c r="H147"/>
    </row>
    <row r="148" spans="3:8" x14ac:dyDescent="0.25">
      <c r="H148"/>
    </row>
    <row r="149" spans="3:8" x14ac:dyDescent="0.25">
      <c r="C149" s="23" t="s">
        <v>626</v>
      </c>
      <c r="D149" t="s">
        <v>628</v>
      </c>
      <c r="H149"/>
    </row>
    <row r="150" spans="3:8" x14ac:dyDescent="0.25">
      <c r="C150" s="24" t="s">
        <v>623</v>
      </c>
      <c r="D150" s="31">
        <v>405</v>
      </c>
      <c r="H150"/>
    </row>
    <row r="151" spans="3:8" x14ac:dyDescent="0.25">
      <c r="C151" s="24" t="s">
        <v>615</v>
      </c>
      <c r="D151" s="31">
        <v>1059</v>
      </c>
      <c r="H151"/>
    </row>
    <row r="152" spans="3:8" x14ac:dyDescent="0.25">
      <c r="C152" s="24" t="s">
        <v>596</v>
      </c>
      <c r="D152" s="31">
        <v>691</v>
      </c>
      <c r="H152"/>
    </row>
    <row r="153" spans="3:8" x14ac:dyDescent="0.25">
      <c r="C153" s="24" t="s">
        <v>595</v>
      </c>
      <c r="D153" s="31">
        <v>2155</v>
      </c>
      <c r="H153"/>
    </row>
    <row r="154" spans="3:8" x14ac:dyDescent="0.25">
      <c r="H154"/>
    </row>
    <row r="155" spans="3:8" x14ac:dyDescent="0.25">
      <c r="H155"/>
    </row>
    <row r="156" spans="3:8" x14ac:dyDescent="0.25">
      <c r="H156"/>
    </row>
    <row r="157" spans="3:8" x14ac:dyDescent="0.25">
      <c r="H157"/>
    </row>
    <row r="158" spans="3:8" x14ac:dyDescent="0.25">
      <c r="H158"/>
    </row>
    <row r="159" spans="3:8" x14ac:dyDescent="0.25">
      <c r="H159"/>
    </row>
    <row r="160" spans="3:8" x14ac:dyDescent="0.25">
      <c r="H160"/>
    </row>
    <row r="161" spans="3:8" x14ac:dyDescent="0.25">
      <c r="H161"/>
    </row>
    <row r="162" spans="3:8" x14ac:dyDescent="0.25">
      <c r="H162"/>
    </row>
    <row r="163" spans="3:8" x14ac:dyDescent="0.25">
      <c r="H163"/>
    </row>
    <row r="164" spans="3:8" x14ac:dyDescent="0.25">
      <c r="C164" s="23" t="s">
        <v>626</v>
      </c>
      <c r="D164" t="s">
        <v>624</v>
      </c>
      <c r="H164"/>
    </row>
    <row r="165" spans="3:8" x14ac:dyDescent="0.25">
      <c r="C165" s="24" t="s">
        <v>623</v>
      </c>
      <c r="D165" s="22">
        <v>283044.84999999986</v>
      </c>
      <c r="H165"/>
    </row>
    <row r="166" spans="3:8" x14ac:dyDescent="0.25">
      <c r="C166" s="24" t="s">
        <v>615</v>
      </c>
      <c r="D166" s="22">
        <v>696551.11999999976</v>
      </c>
      <c r="H166"/>
    </row>
    <row r="167" spans="3:8" x14ac:dyDescent="0.25">
      <c r="C167" s="24" t="s">
        <v>596</v>
      </c>
      <c r="D167" s="22">
        <v>469771.34</v>
      </c>
      <c r="H167"/>
    </row>
    <row r="168" spans="3:8" x14ac:dyDescent="0.25">
      <c r="C168" s="24" t="s">
        <v>595</v>
      </c>
      <c r="D168" s="22">
        <v>1449367.31</v>
      </c>
      <c r="H168"/>
    </row>
    <row r="169" spans="3:8" x14ac:dyDescent="0.25">
      <c r="H169"/>
    </row>
    <row r="170" spans="3:8" x14ac:dyDescent="0.25">
      <c r="H170"/>
    </row>
    <row r="171" spans="3:8" x14ac:dyDescent="0.25">
      <c r="H171"/>
    </row>
    <row r="172" spans="3:8" x14ac:dyDescent="0.25">
      <c r="H172"/>
    </row>
    <row r="173" spans="3:8" x14ac:dyDescent="0.25">
      <c r="H173"/>
    </row>
    <row r="174" spans="3:8" x14ac:dyDescent="0.25">
      <c r="H174"/>
    </row>
    <row r="175" spans="3:8" x14ac:dyDescent="0.25">
      <c r="H175"/>
    </row>
    <row r="176" spans="3:8" x14ac:dyDescent="0.25">
      <c r="H176"/>
    </row>
    <row r="177" spans="3:8" x14ac:dyDescent="0.25">
      <c r="H177"/>
    </row>
    <row r="178" spans="3:8" x14ac:dyDescent="0.25">
      <c r="H178"/>
    </row>
    <row r="179" spans="3:8" x14ac:dyDescent="0.25">
      <c r="H179"/>
    </row>
    <row r="180" spans="3:8" x14ac:dyDescent="0.25">
      <c r="H180"/>
    </row>
    <row r="181" spans="3:8" x14ac:dyDescent="0.25">
      <c r="H181"/>
    </row>
    <row r="182" spans="3:8" x14ac:dyDescent="0.25">
      <c r="H182"/>
    </row>
    <row r="183" spans="3:8" x14ac:dyDescent="0.25">
      <c r="H183"/>
    </row>
    <row r="184" spans="3:8" x14ac:dyDescent="0.25">
      <c r="C184" s="23" t="s">
        <v>625</v>
      </c>
      <c r="D184" t="s">
        <v>629</v>
      </c>
      <c r="H184"/>
    </row>
    <row r="185" spans="3:8" x14ac:dyDescent="0.25">
      <c r="C185" s="24" t="s">
        <v>84</v>
      </c>
      <c r="D185" s="31">
        <v>34</v>
      </c>
      <c r="H185"/>
    </row>
    <row r="186" spans="3:8" x14ac:dyDescent="0.25">
      <c r="C186" s="24" t="s">
        <v>118</v>
      </c>
      <c r="D186" s="31">
        <v>125</v>
      </c>
      <c r="H186"/>
    </row>
    <row r="187" spans="3:8" x14ac:dyDescent="0.25">
      <c r="C187" s="24" t="s">
        <v>243</v>
      </c>
      <c r="D187" s="31">
        <v>56</v>
      </c>
      <c r="H187"/>
    </row>
    <row r="188" spans="3:8" x14ac:dyDescent="0.25">
      <c r="C188" s="24" t="s">
        <v>98</v>
      </c>
      <c r="D188" s="31">
        <v>203</v>
      </c>
      <c r="H188"/>
    </row>
    <row r="189" spans="3:8" x14ac:dyDescent="0.25">
      <c r="C189" s="24" t="s">
        <v>75</v>
      </c>
      <c r="D189" s="31">
        <v>75</v>
      </c>
      <c r="H189"/>
    </row>
    <row r="190" spans="3:8" x14ac:dyDescent="0.25">
      <c r="C190" s="24" t="s">
        <v>328</v>
      </c>
      <c r="D190" s="31">
        <v>46</v>
      </c>
      <c r="H190"/>
    </row>
    <row r="191" spans="3:8" x14ac:dyDescent="0.25">
      <c r="C191" s="24" t="s">
        <v>381</v>
      </c>
      <c r="D191" s="31">
        <v>54</v>
      </c>
      <c r="H191"/>
    </row>
    <row r="192" spans="3:8" x14ac:dyDescent="0.25">
      <c r="C192" s="24" t="s">
        <v>60</v>
      </c>
      <c r="D192" s="31">
        <v>184</v>
      </c>
      <c r="H192"/>
    </row>
    <row r="193" spans="3:8" x14ac:dyDescent="0.25">
      <c r="C193" s="24" t="s">
        <v>30</v>
      </c>
      <c r="D193" s="31">
        <v>328</v>
      </c>
      <c r="H193"/>
    </row>
    <row r="194" spans="3:8" x14ac:dyDescent="0.25">
      <c r="C194" s="24" t="s">
        <v>190</v>
      </c>
      <c r="D194" s="31">
        <v>55</v>
      </c>
      <c r="H194"/>
    </row>
    <row r="195" spans="3:8" x14ac:dyDescent="0.25">
      <c r="C195" s="24" t="s">
        <v>146</v>
      </c>
      <c r="D195" s="31">
        <v>53</v>
      </c>
      <c r="H195"/>
    </row>
    <row r="196" spans="3:8" x14ac:dyDescent="0.25">
      <c r="C196" s="24" t="s">
        <v>36</v>
      </c>
      <c r="D196" s="31">
        <v>72</v>
      </c>
      <c r="H196"/>
    </row>
    <row r="197" spans="3:8" x14ac:dyDescent="0.25">
      <c r="C197" s="24" t="s">
        <v>316</v>
      </c>
      <c r="D197" s="31">
        <v>16</v>
      </c>
      <c r="H197"/>
    </row>
    <row r="198" spans="3:8" x14ac:dyDescent="0.25">
      <c r="C198" s="24" t="s">
        <v>399</v>
      </c>
      <c r="D198" s="31">
        <v>16</v>
      </c>
      <c r="H198"/>
    </row>
    <row r="199" spans="3:8" x14ac:dyDescent="0.25">
      <c r="C199" s="24" t="s">
        <v>151</v>
      </c>
      <c r="D199" s="31">
        <v>30</v>
      </c>
      <c r="H199"/>
    </row>
    <row r="200" spans="3:8" x14ac:dyDescent="0.25">
      <c r="C200" s="24" t="s">
        <v>65</v>
      </c>
      <c r="D200" s="31">
        <v>54</v>
      </c>
      <c r="H200"/>
    </row>
    <row r="201" spans="3:8" x14ac:dyDescent="0.25">
      <c r="C201" s="24" t="s">
        <v>50</v>
      </c>
      <c r="D201" s="31">
        <v>97</v>
      </c>
      <c r="H201"/>
    </row>
    <row r="202" spans="3:8" x14ac:dyDescent="0.25">
      <c r="C202" s="24" t="s">
        <v>92</v>
      </c>
      <c r="D202" s="31">
        <v>52</v>
      </c>
      <c r="H202"/>
    </row>
    <row r="203" spans="3:8" x14ac:dyDescent="0.25">
      <c r="C203" s="24" t="s">
        <v>44</v>
      </c>
      <c r="D203" s="31">
        <v>135</v>
      </c>
      <c r="H203"/>
    </row>
    <row r="204" spans="3:8" x14ac:dyDescent="0.25">
      <c r="C204" s="24" t="s">
        <v>168</v>
      </c>
      <c r="D204" s="31">
        <v>352</v>
      </c>
      <c r="H204"/>
    </row>
    <row r="205" spans="3:8" x14ac:dyDescent="0.25">
      <c r="C205" s="24" t="s">
        <v>173</v>
      </c>
      <c r="D205" s="31">
        <v>118</v>
      </c>
      <c r="H205"/>
    </row>
    <row r="206" spans="3:8" x14ac:dyDescent="0.25">
      <c r="C206" s="24" t="s">
        <v>595</v>
      </c>
      <c r="D206" s="31">
        <v>2155</v>
      </c>
      <c r="H206"/>
    </row>
    <row r="207" spans="3:8" x14ac:dyDescent="0.25">
      <c r="H207"/>
    </row>
    <row r="208" spans="3:8" x14ac:dyDescent="0.25">
      <c r="H208"/>
    </row>
    <row r="209" spans="3:8" x14ac:dyDescent="0.25">
      <c r="H209"/>
    </row>
    <row r="210" spans="3:8" x14ac:dyDescent="0.25">
      <c r="C210" s="23" t="s">
        <v>625</v>
      </c>
      <c r="D210" t="s">
        <v>624</v>
      </c>
    </row>
    <row r="211" spans="3:8" x14ac:dyDescent="0.25">
      <c r="C211" s="24" t="s">
        <v>113</v>
      </c>
      <c r="D211" s="22">
        <v>120390.09</v>
      </c>
    </row>
    <row r="212" spans="3:8" x14ac:dyDescent="0.25">
      <c r="C212" s="24" t="s">
        <v>131</v>
      </c>
      <c r="D212" s="22">
        <v>33477.949999999997</v>
      </c>
    </row>
    <row r="213" spans="3:8" x14ac:dyDescent="0.25">
      <c r="C213" s="24" t="s">
        <v>174</v>
      </c>
      <c r="D213" s="22">
        <v>34916.6</v>
      </c>
    </row>
    <row r="214" spans="3:8" x14ac:dyDescent="0.25">
      <c r="C214" s="24" t="s">
        <v>186</v>
      </c>
      <c r="D214" s="22">
        <v>60397.91</v>
      </c>
    </row>
    <row r="215" spans="3:8" x14ac:dyDescent="0.25">
      <c r="C215" s="24" t="s">
        <v>195</v>
      </c>
      <c r="D215" s="22">
        <v>32902.620000000003</v>
      </c>
    </row>
    <row r="216" spans="3:8" x14ac:dyDescent="0.25">
      <c r="C216" s="24" t="s">
        <v>244</v>
      </c>
      <c r="D216" s="22">
        <v>36878.5</v>
      </c>
    </row>
    <row r="217" spans="3:8" x14ac:dyDescent="0.25">
      <c r="C217" s="24" t="s">
        <v>283</v>
      </c>
      <c r="D217" s="22">
        <v>34043.899999999994</v>
      </c>
    </row>
    <row r="218" spans="3:8" x14ac:dyDescent="0.25">
      <c r="C218" s="24" t="s">
        <v>286</v>
      </c>
      <c r="D218" s="22">
        <v>122199.74</v>
      </c>
    </row>
    <row r="219" spans="3:8" x14ac:dyDescent="0.25">
      <c r="C219" s="24" t="s">
        <v>293</v>
      </c>
      <c r="D219" s="22">
        <v>58562.42</v>
      </c>
    </row>
    <row r="220" spans="3:8" x14ac:dyDescent="0.25">
      <c r="C220" s="24" t="s">
        <v>317</v>
      </c>
      <c r="D220" s="22">
        <v>120718.84999999999</v>
      </c>
    </row>
    <row r="221" spans="3:8" x14ac:dyDescent="0.25">
      <c r="C221" s="24" t="s">
        <v>595</v>
      </c>
      <c r="D221" s="22">
        <v>654488.58000000007</v>
      </c>
    </row>
  </sheetData>
  <mergeCells count="1">
    <mergeCell ref="C2:O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353E-6226-4B03-99D6-7E46790605A6}">
  <dimension ref="C2:Q25"/>
  <sheetViews>
    <sheetView topLeftCell="D1" workbookViewId="0">
      <selection activeCell="W13" sqref="W13"/>
    </sheetView>
  </sheetViews>
  <sheetFormatPr defaultRowHeight="15" x14ac:dyDescent="0.25"/>
  <cols>
    <col min="1" max="2" width="2" style="2" customWidth="1"/>
    <col min="3" max="4" width="9.140625" style="2" customWidth="1"/>
    <col min="5" max="16384" width="9.140625" style="2"/>
  </cols>
  <sheetData>
    <row r="2" spans="3:17" ht="22.5" x14ac:dyDescent="0.3">
      <c r="E2" s="29" t="s">
        <v>584</v>
      </c>
      <c r="F2" s="29"/>
      <c r="G2" s="29"/>
      <c r="H2" s="29"/>
    </row>
    <row r="5" spans="3:17" x14ac:dyDescent="0.25">
      <c r="C5" s="2">
        <f>Calculations!$J$59</f>
        <v>0</v>
      </c>
      <c r="D5" s="20"/>
    </row>
    <row r="6" spans="3:17" x14ac:dyDescent="0.25">
      <c r="C6" s="30">
        <f>Calculations!I49</f>
        <v>1354337.550000001</v>
      </c>
      <c r="D6" s="30"/>
    </row>
    <row r="7" spans="3:17" ht="22.5" x14ac:dyDescent="0.3">
      <c r="C7" s="30"/>
      <c r="D7" s="30"/>
      <c r="P7" s="21"/>
      <c r="Q7" s="21"/>
    </row>
    <row r="8" spans="3:17" x14ac:dyDescent="0.25">
      <c r="D8" s="20"/>
    </row>
    <row r="10" spans="3:17" ht="26.25" x14ac:dyDescent="0.4">
      <c r="C10" s="27">
        <f>Calculations!I50</f>
        <v>91</v>
      </c>
      <c r="D10" s="27"/>
    </row>
    <row r="13" spans="3:17" ht="26.25" x14ac:dyDescent="0.4">
      <c r="C13" s="27">
        <f>Calculations!I51</f>
        <v>77</v>
      </c>
      <c r="D13" s="27"/>
    </row>
    <row r="16" spans="3:17" ht="26.25" x14ac:dyDescent="0.4">
      <c r="C16" s="27">
        <f>Calculations!I52</f>
        <v>830</v>
      </c>
      <c r="D16" s="27"/>
    </row>
    <row r="19" spans="3:4" ht="26.25" x14ac:dyDescent="0.4">
      <c r="C19" s="26">
        <f>Calculations!J70</f>
        <v>10662.5</v>
      </c>
      <c r="D19" s="26"/>
    </row>
    <row r="22" spans="3:4" ht="26.25" x14ac:dyDescent="0.4">
      <c r="C22" s="27">
        <f>Calculations!L70</f>
        <v>51317</v>
      </c>
      <c r="D22" s="27"/>
    </row>
    <row r="25" spans="3:4" ht="26.25" x14ac:dyDescent="0.4">
      <c r="C25" s="28">
        <f>Calculations!I56</f>
        <v>78.244204819277115</v>
      </c>
      <c r="D25" s="28"/>
    </row>
  </sheetData>
  <mergeCells count="8">
    <mergeCell ref="C19:D19"/>
    <mergeCell ref="C22:D22"/>
    <mergeCell ref="C25:D25"/>
    <mergeCell ref="E2:H2"/>
    <mergeCell ref="C6:D7"/>
    <mergeCell ref="C10:D10"/>
    <mergeCell ref="C13:D13"/>
    <mergeCell ref="C16:D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64D0-75B8-4092-A873-F4AC5C71AB30}">
  <dimension ref="A1"/>
  <sheetViews>
    <sheetView workbookViewId="0">
      <selection activeCell="A3" sqref="A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X k b V 6 x P O w G l A A A A 9 g A A A B I A H A B D b 2 5 m a W c v U G F j a 2 F n Z S 5 4 b W w g o h g A K K A U A A A A A A A A A A A A A A A A A A A A A A A A A A A A h Y 9 L D o I w G I S v Q r q n D 2 S h p J Q Y t p K Y m B i 3 T a n Q C D + G F s v d X H g k r y B G U X c u Z + a b Z O Z + v f F s b J v g o n t r O k g R w x Q F G l R X G q h S N L h j u E S Z 4 F u p T r L S w Q S D T U Z r U l Q 7 d 0 4 I 8 d 5 j v 8 B d X 5 G I U k Y O x W a n a t 3 K 0 I B 1 E p R G n 1 b 5 v 4 U E 3 7 / G i A g z t s I x j T H l Z D Z 5 Y e A L R N P e Z / p j 8 n x o 3 N B r o S H M 1 5 z M k p P 3 B / E A U E s D B B Q A A g A I A O V 5 G 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e R t X K I p H u A 4 A A A A R A A A A E w A c A E Z v c m 1 1 b G F z L 1 N l Y 3 R p b 2 4 x L m 0 g o h g A K K A U A A A A A A A A A A A A A A A A A A A A A A A A A A A A K 0 5 N L s n M z 1 M I h t C G 1 g B Q S w E C L Q A U A A I A C A D l e R t X r E 8 7 A a U A A A D 2 A A A A E g A A A A A A A A A A A A A A A A A A A A A A Q 2 9 u Z m l n L 1 B h Y 2 t h Z 2 U u e G 1 s U E s B A i 0 A F A A C A A g A 5 X k b V w / K 6 a u k A A A A 6 Q A A A B M A A A A A A A A A A A A A A A A A 8 Q A A A F t D b 2 5 0 Z W 5 0 X 1 R 5 c G V z X S 5 4 b W x Q S w E C L Q A U A A I A C A D l e R t 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b r T C a 2 B W k i W U 1 5 z s T e n P w A A A A A C A A A A A A A Q Z g A A A A E A A C A A A A B h m p V j X 7 y k 2 Z h V G B c 7 k E 8 T 4 C O W H N J 5 X o S 5 l G F o E S h d x Q A A A A A O g A A A A A I A A C A A A A A M S s V V i u x S u s a 0 f 4 / 8 a d T + O 8 M V Z I B 4 a u D J 8 P P 9 d f P t 0 F A A A A A O m 5 6 L F s c x j q A M w D S l 6 X V S x h 7 v F L B 7 4 e k y e J k c 7 T 9 D f K r B E t H 0 A V 5 6 U H O p 1 5 U j W G r R 8 0 5 G S G j 1 C Q L q w W u J y h y v O b u 5 r b a A 4 N P n 3 3 W u F 7 y Q l U A A A A A 5 m U Q f b I 1 H h o n n J j n b h f S l v Z Q u W S e 1 Y E d Z D 1 m q t X / Y L l M D 5 m U d b f q v 0 W I a W s n S h T K v 7 k M M 5 A X O B w J T 0 D L v E 5 q r < / D a t a M a s h u p > 
</file>

<file path=customXml/itemProps1.xml><?xml version="1.0" encoding="utf-8"?>
<ds:datastoreItem xmlns:ds="http://schemas.openxmlformats.org/officeDocument/2006/customXml" ds:itemID="{463F6D63-AD99-45AC-B602-342658C08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Calculations</vt:lpstr>
      <vt:lpstr>Dashboard</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2023-08-26T21:35:43Z</dcterms:created>
  <dcterms:modified xsi:type="dcterms:W3CDTF">2023-08-28T18:24:05Z</dcterms:modified>
</cp:coreProperties>
</file>