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ya\Downloads\"/>
    </mc:Choice>
  </mc:AlternateContent>
  <xr:revisionPtr revIDLastSave="0" documentId="13_ncr:1_{D75F1B7C-4538-42AB-81A0-4F58B2AAE417}" xr6:coauthVersionLast="47" xr6:coauthVersionMax="47" xr10:uidLastSave="{00000000-0000-0000-0000-000000000000}"/>
  <bookViews>
    <workbookView xWindow="-108" yWindow="-108" windowWidth="23256" windowHeight="12456" activeTab="1" xr2:uid="{3E0E3434-275E-4C78-A8A1-90471B2CA326}"/>
  </bookViews>
  <sheets>
    <sheet name="With Intercept" sheetId="1" r:id="rId1"/>
    <sheet name="Without Intercep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  <c r="K7" i="2"/>
  <c r="K6" i="2"/>
  <c r="K5" i="2"/>
  <c r="K4" i="2"/>
  <c r="M4" i="2" s="1"/>
  <c r="K3" i="2"/>
  <c r="M3" i="2" s="1"/>
  <c r="D151" i="2"/>
  <c r="C151" i="2"/>
  <c r="D150" i="2"/>
  <c r="C150" i="2"/>
  <c r="D149" i="2"/>
  <c r="C149" i="2"/>
  <c r="E148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E139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E131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E120" i="2"/>
  <c r="D120" i="2"/>
  <c r="C120" i="2"/>
  <c r="D119" i="2"/>
  <c r="C119" i="2"/>
  <c r="D118" i="2"/>
  <c r="C118" i="2"/>
  <c r="D117" i="2"/>
  <c r="C117" i="2"/>
  <c r="D116" i="2"/>
  <c r="C116" i="2"/>
  <c r="E115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E106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E93" i="2"/>
  <c r="D93" i="2"/>
  <c r="C93" i="2"/>
  <c r="D92" i="2"/>
  <c r="C92" i="2"/>
  <c r="D91" i="2"/>
  <c r="C91" i="2"/>
  <c r="D90" i="2"/>
  <c r="C90" i="2"/>
  <c r="D89" i="2"/>
  <c r="C89" i="2"/>
  <c r="D88" i="2"/>
  <c r="C88" i="2"/>
  <c r="E87" i="2"/>
  <c r="D87" i="2"/>
  <c r="C87" i="2"/>
  <c r="D86" i="2"/>
  <c r="C86" i="2"/>
  <c r="D85" i="2"/>
  <c r="C85" i="2"/>
  <c r="E84" i="2"/>
  <c r="D84" i="2"/>
  <c r="C84" i="2"/>
  <c r="D83" i="2"/>
  <c r="C83" i="2"/>
  <c r="E82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E73" i="2"/>
  <c r="D73" i="2"/>
  <c r="C73" i="2"/>
  <c r="D72" i="2"/>
  <c r="C72" i="2"/>
  <c r="D71" i="2"/>
  <c r="C71" i="2"/>
  <c r="D70" i="2"/>
  <c r="C70" i="2"/>
  <c r="D69" i="2"/>
  <c r="C69" i="2"/>
  <c r="D68" i="2"/>
  <c r="C68" i="2"/>
  <c r="E67" i="2"/>
  <c r="D67" i="2"/>
  <c r="C67" i="2"/>
  <c r="D66" i="2"/>
  <c r="C66" i="2"/>
  <c r="D65" i="2"/>
  <c r="C65" i="2"/>
  <c r="D64" i="2"/>
  <c r="C64" i="2"/>
  <c r="D63" i="2"/>
  <c r="C63" i="2"/>
  <c r="E62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E51" i="2"/>
  <c r="D51" i="2"/>
  <c r="C51" i="2"/>
  <c r="D50" i="2"/>
  <c r="C50" i="2"/>
  <c r="E49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E42" i="2"/>
  <c r="D42" i="2"/>
  <c r="C42" i="2"/>
  <c r="D41" i="2"/>
  <c r="C41" i="2"/>
  <c r="E40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E29" i="2"/>
  <c r="D29" i="2"/>
  <c r="C29" i="2"/>
  <c r="D28" i="2"/>
  <c r="C28" i="2"/>
  <c r="D27" i="2"/>
  <c r="C27" i="2"/>
  <c r="D26" i="2"/>
  <c r="C26" i="2"/>
  <c r="D25" i="2"/>
  <c r="C25" i="2"/>
  <c r="D24" i="2"/>
  <c r="C24" i="2"/>
  <c r="E23" i="2"/>
  <c r="D23" i="2"/>
  <c r="C23" i="2"/>
  <c r="D22" i="2"/>
  <c r="C22" i="2"/>
  <c r="D21" i="2"/>
  <c r="C21" i="2"/>
  <c r="E20" i="2"/>
  <c r="D20" i="2"/>
  <c r="C20" i="2"/>
  <c r="D19" i="2"/>
  <c r="C19" i="2"/>
  <c r="E18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E9" i="2"/>
  <c r="D9" i="2"/>
  <c r="C9" i="2"/>
  <c r="D8" i="2"/>
  <c r="C8" i="2"/>
  <c r="E7" i="2"/>
  <c r="D7" i="2"/>
  <c r="C7" i="2"/>
  <c r="D6" i="2"/>
  <c r="C6" i="2"/>
  <c r="D5" i="2"/>
  <c r="C5" i="2"/>
  <c r="D4" i="2"/>
  <c r="C4" i="2"/>
  <c r="D3" i="2"/>
  <c r="C3" i="2"/>
  <c r="D2" i="2"/>
  <c r="C2" i="2"/>
  <c r="E146" i="2" l="1"/>
  <c r="E144" i="2"/>
  <c r="E129" i="2"/>
  <c r="E127" i="2"/>
  <c r="E109" i="2"/>
  <c r="E107" i="2"/>
  <c r="E98" i="2"/>
  <c r="E96" i="2"/>
  <c r="E78" i="2"/>
  <c r="E76" i="2"/>
  <c r="E65" i="2"/>
  <c r="E63" i="2"/>
  <c r="E45" i="2"/>
  <c r="E43" i="2"/>
  <c r="E34" i="2"/>
  <c r="E32" i="2"/>
  <c r="E14" i="2"/>
  <c r="E12" i="2"/>
  <c r="E15" i="2"/>
  <c r="E132" i="2"/>
  <c r="E121" i="2"/>
  <c r="E101" i="2"/>
  <c r="E90" i="2"/>
  <c r="E70" i="2"/>
  <c r="E55" i="2"/>
  <c r="E35" i="2"/>
  <c r="E24" i="2"/>
  <c r="E4" i="2"/>
  <c r="E143" i="2"/>
  <c r="E130" i="2"/>
  <c r="E97" i="2"/>
  <c r="E77" i="2"/>
  <c r="E46" i="2"/>
  <c r="E31" i="2"/>
  <c r="E151" i="2"/>
  <c r="E142" i="2"/>
  <c r="E140" i="2"/>
  <c r="E118" i="2"/>
  <c r="E116" i="2"/>
  <c r="E105" i="2"/>
  <c r="E103" i="2"/>
  <c r="E85" i="2"/>
  <c r="E83" i="2"/>
  <c r="E74" i="2"/>
  <c r="E72" i="2"/>
  <c r="E54" i="2"/>
  <c r="E52" i="2"/>
  <c r="E41" i="2"/>
  <c r="E39" i="2"/>
  <c r="E21" i="2"/>
  <c r="E19" i="2"/>
  <c r="E10" i="2"/>
  <c r="E8" i="2"/>
  <c r="E134" i="2"/>
  <c r="E119" i="2"/>
  <c r="E99" i="2"/>
  <c r="E88" i="2"/>
  <c r="E68" i="2"/>
  <c r="E26" i="2"/>
  <c r="E6" i="2"/>
  <c r="E145" i="2"/>
  <c r="E108" i="2"/>
  <c r="E75" i="2"/>
  <c r="E66" i="2"/>
  <c r="E13" i="2"/>
  <c r="E149" i="2"/>
  <c r="E147" i="2"/>
  <c r="E138" i="2"/>
  <c r="E136" i="2"/>
  <c r="E125" i="2"/>
  <c r="E123" i="2"/>
  <c r="E114" i="2"/>
  <c r="E112" i="2"/>
  <c r="E94" i="2"/>
  <c r="E92" i="2"/>
  <c r="E81" i="2"/>
  <c r="E79" i="2"/>
  <c r="E61" i="2"/>
  <c r="E59" i="2"/>
  <c r="E50" i="2"/>
  <c r="E48" i="2"/>
  <c r="E30" i="2"/>
  <c r="E28" i="2"/>
  <c r="E17" i="2"/>
  <c r="E57" i="2"/>
  <c r="E37" i="2"/>
  <c r="E128" i="2"/>
  <c r="E110" i="2"/>
  <c r="E95" i="2"/>
  <c r="E64" i="2"/>
  <c r="E44" i="2"/>
  <c r="E33" i="2"/>
  <c r="E11" i="2"/>
  <c r="E2" i="2"/>
  <c r="E141" i="2"/>
  <c r="E16" i="2"/>
  <c r="E27" i="2"/>
  <c r="E71" i="2"/>
  <c r="E113" i="2"/>
  <c r="E5" i="2"/>
  <c r="E22" i="2"/>
  <c r="E47" i="2"/>
  <c r="E58" i="2"/>
  <c r="E80" i="2"/>
  <c r="E91" i="2"/>
  <c r="E102" i="2"/>
  <c r="E124" i="2"/>
  <c r="E135" i="2"/>
  <c r="E126" i="2"/>
  <c r="E137" i="2"/>
  <c r="E38" i="2"/>
  <c r="E60" i="2"/>
  <c r="E104" i="2"/>
  <c r="E25" i="2"/>
  <c r="E53" i="2"/>
  <c r="E69" i="2"/>
  <c r="E86" i="2"/>
  <c r="E111" i="2"/>
  <c r="E122" i="2"/>
  <c r="E150" i="2"/>
  <c r="E36" i="2"/>
  <c r="E3" i="2"/>
  <c r="E56" i="2"/>
  <c r="E89" i="2"/>
  <c r="E100" i="2"/>
  <c r="E117" i="2"/>
  <c r="E133" i="2"/>
  <c r="M10" i="2" l="1"/>
  <c r="G85" i="2"/>
  <c r="H85" i="2" s="1"/>
  <c r="G82" i="2" l="1"/>
  <c r="H82" i="2" s="1"/>
  <c r="G131" i="2"/>
  <c r="H131" i="2" s="1"/>
  <c r="G56" i="2"/>
  <c r="H56" i="2" s="1"/>
  <c r="G150" i="2"/>
  <c r="H150" i="2" s="1"/>
  <c r="G99" i="2"/>
  <c r="H99" i="2" s="1"/>
  <c r="G108" i="2"/>
  <c r="H108" i="2" s="1"/>
  <c r="G94" i="2"/>
  <c r="H94" i="2" s="1"/>
  <c r="G44" i="2"/>
  <c r="H44" i="2" s="1"/>
  <c r="G103" i="2"/>
  <c r="H103" i="2" s="1"/>
  <c r="G96" i="2"/>
  <c r="H96" i="2" s="1"/>
  <c r="G18" i="2"/>
  <c r="H18" i="2" s="1"/>
  <c r="G23" i="2"/>
  <c r="H23" i="2" s="1"/>
  <c r="G20" i="2"/>
  <c r="H20" i="2" s="1"/>
  <c r="G37" i="2"/>
  <c r="H37" i="2" s="1"/>
  <c r="G53" i="2"/>
  <c r="H53" i="2" s="1"/>
  <c r="G48" i="2"/>
  <c r="H48" i="2" s="1"/>
  <c r="G9" i="2"/>
  <c r="H9" i="2" s="1"/>
  <c r="G105" i="2"/>
  <c r="H105" i="2" s="1"/>
  <c r="G129" i="2"/>
  <c r="H129" i="2" s="1"/>
  <c r="G93" i="2"/>
  <c r="H93" i="2" s="1"/>
  <c r="G98" i="2"/>
  <c r="H98" i="2" s="1"/>
  <c r="G51" i="2"/>
  <c r="H51" i="2" s="1"/>
  <c r="G55" i="2"/>
  <c r="H55" i="2" s="1"/>
  <c r="G86" i="2"/>
  <c r="H86" i="2" s="1"/>
  <c r="G50" i="2"/>
  <c r="H50" i="2" s="1"/>
  <c r="G40" i="2"/>
  <c r="H40" i="2" s="1"/>
  <c r="G116" i="2"/>
  <c r="H116" i="2" s="1"/>
  <c r="G14" i="2"/>
  <c r="H14" i="2" s="1"/>
  <c r="G107" i="2"/>
  <c r="H107" i="2" s="1"/>
  <c r="G109" i="2"/>
  <c r="H109" i="2" s="1"/>
  <c r="G73" i="2"/>
  <c r="H73" i="2" s="1"/>
  <c r="G57" i="2"/>
  <c r="H57" i="2" s="1"/>
  <c r="G117" i="2"/>
  <c r="H117" i="2" s="1"/>
  <c r="G59" i="2"/>
  <c r="H59" i="2" s="1"/>
  <c r="G71" i="2"/>
  <c r="H71" i="2" s="1"/>
  <c r="G118" i="2"/>
  <c r="H118" i="2" s="1"/>
  <c r="G16" i="2"/>
  <c r="H16" i="2" s="1"/>
  <c r="G126" i="2"/>
  <c r="H126" i="2" s="1"/>
  <c r="G146" i="2"/>
  <c r="H146" i="2" s="1"/>
  <c r="G104" i="2"/>
  <c r="H104" i="2" s="1"/>
  <c r="G68" i="2"/>
  <c r="H68" i="2" s="1"/>
  <c r="G139" i="2"/>
  <c r="H139" i="2" s="1"/>
  <c r="G61" i="2"/>
  <c r="H61" i="2" s="1"/>
  <c r="G8" i="2"/>
  <c r="H8" i="2" s="1"/>
  <c r="G140" i="2"/>
  <c r="H140" i="2" s="1"/>
  <c r="G27" i="2"/>
  <c r="H27" i="2" s="1"/>
  <c r="G137" i="2"/>
  <c r="H137" i="2" s="1"/>
  <c r="G32" i="2"/>
  <c r="H32" i="2" s="1"/>
  <c r="G141" i="2"/>
  <c r="H141" i="2" s="1"/>
  <c r="G70" i="2"/>
  <c r="H70" i="2" s="1"/>
  <c r="G11" i="2"/>
  <c r="H11" i="2" s="1"/>
  <c r="G79" i="2"/>
  <c r="H79" i="2" s="1"/>
  <c r="G106" i="2"/>
  <c r="H106" i="2" s="1"/>
  <c r="G142" i="2"/>
  <c r="H142" i="2" s="1"/>
  <c r="G65" i="2"/>
  <c r="H65" i="2" s="1"/>
  <c r="G38" i="2"/>
  <c r="H38" i="2" s="1"/>
  <c r="G76" i="2"/>
  <c r="H76" i="2" s="1"/>
  <c r="G58" i="2"/>
  <c r="H58" i="2" s="1"/>
  <c r="G12" i="2"/>
  <c r="H12" i="2" s="1"/>
  <c r="G62" i="2"/>
  <c r="H62" i="2" s="1"/>
  <c r="G127" i="2"/>
  <c r="H127" i="2" s="1"/>
  <c r="G2" i="2"/>
  <c r="G24" i="2"/>
  <c r="H24" i="2" s="1"/>
  <c r="G88" i="2"/>
  <c r="H88" i="2" s="1"/>
  <c r="G7" i="2"/>
  <c r="H7" i="2" s="1"/>
  <c r="G33" i="2"/>
  <c r="H33" i="2" s="1"/>
  <c r="G17" i="2"/>
  <c r="H17" i="2" s="1"/>
  <c r="G81" i="2"/>
  <c r="H81" i="2" s="1"/>
  <c r="G138" i="2"/>
  <c r="H138" i="2" s="1"/>
  <c r="G115" i="2"/>
  <c r="H115" i="2" s="1"/>
  <c r="G19" i="2"/>
  <c r="H19" i="2" s="1"/>
  <c r="G83" i="2"/>
  <c r="H83" i="2" s="1"/>
  <c r="G151" i="2"/>
  <c r="H151" i="2" s="1"/>
  <c r="G113" i="2"/>
  <c r="H113" i="2" s="1"/>
  <c r="G78" i="2"/>
  <c r="H78" i="2" s="1"/>
  <c r="G47" i="2"/>
  <c r="H47" i="2" s="1"/>
  <c r="G46" i="2"/>
  <c r="H46" i="2" s="1"/>
  <c r="G35" i="2"/>
  <c r="H35" i="2" s="1"/>
  <c r="G42" i="2"/>
  <c r="H42" i="2" s="1"/>
  <c r="G30" i="2"/>
  <c r="H30" i="2" s="1"/>
  <c r="G149" i="2"/>
  <c r="H149" i="2" s="1"/>
  <c r="G39" i="2"/>
  <c r="H39" i="2" s="1"/>
  <c r="G89" i="2"/>
  <c r="H89" i="2" s="1"/>
  <c r="G144" i="2"/>
  <c r="H144" i="2" s="1"/>
  <c r="G80" i="2"/>
  <c r="H80" i="2" s="1"/>
  <c r="G25" i="2"/>
  <c r="H25" i="2" s="1"/>
  <c r="G66" i="2"/>
  <c r="H66" i="2" s="1"/>
  <c r="G101" i="2"/>
  <c r="H101" i="2" s="1"/>
  <c r="G130" i="2"/>
  <c r="H130" i="2" s="1"/>
  <c r="G112" i="2"/>
  <c r="H112" i="2" s="1"/>
  <c r="G64" i="2"/>
  <c r="H64" i="2" s="1"/>
  <c r="G41" i="2"/>
  <c r="H41" i="2" s="1"/>
  <c r="G133" i="2"/>
  <c r="H133" i="2" s="1"/>
  <c r="G3" i="2"/>
  <c r="H3" i="2" s="1"/>
  <c r="G91" i="2"/>
  <c r="H91" i="2" s="1"/>
  <c r="G36" i="2"/>
  <c r="H36" i="2" s="1"/>
  <c r="G75" i="2"/>
  <c r="H75" i="2" s="1"/>
  <c r="G119" i="2"/>
  <c r="H119" i="2" s="1"/>
  <c r="G143" i="2"/>
  <c r="H143" i="2" s="1"/>
  <c r="G114" i="2"/>
  <c r="H114" i="2" s="1"/>
  <c r="G95" i="2"/>
  <c r="H95" i="2" s="1"/>
  <c r="G52" i="2"/>
  <c r="H52" i="2" s="1"/>
  <c r="G87" i="2"/>
  <c r="H87" i="2" s="1"/>
  <c r="G45" i="2"/>
  <c r="H45" i="2" s="1"/>
  <c r="G102" i="2"/>
  <c r="H102" i="2" s="1"/>
  <c r="G69" i="2"/>
  <c r="H69" i="2" s="1"/>
  <c r="G97" i="2"/>
  <c r="H97" i="2" s="1"/>
  <c r="G121" i="2"/>
  <c r="H121" i="2" s="1"/>
  <c r="G145" i="2"/>
  <c r="H145" i="2" s="1"/>
  <c r="G123" i="2"/>
  <c r="H123" i="2" s="1"/>
  <c r="G110" i="2"/>
  <c r="H110" i="2" s="1"/>
  <c r="G54" i="2"/>
  <c r="H54" i="2" s="1"/>
  <c r="G29" i="2"/>
  <c r="H29" i="2" s="1"/>
  <c r="G100" i="2"/>
  <c r="H100" i="2" s="1"/>
  <c r="G124" i="2"/>
  <c r="H124" i="2" s="1"/>
  <c r="G111" i="2"/>
  <c r="H111" i="2" s="1"/>
  <c r="G128" i="2"/>
  <c r="H128" i="2" s="1"/>
  <c r="G132" i="2"/>
  <c r="H132" i="2" s="1"/>
  <c r="G6" i="2"/>
  <c r="H6" i="2" s="1"/>
  <c r="G125" i="2"/>
  <c r="H125" i="2" s="1"/>
  <c r="G84" i="2"/>
  <c r="H84" i="2" s="1"/>
  <c r="G72" i="2"/>
  <c r="H72" i="2" s="1"/>
  <c r="G43" i="2"/>
  <c r="H43" i="2" s="1"/>
  <c r="G67" i="2"/>
  <c r="H67" i="2" s="1"/>
  <c r="G135" i="2"/>
  <c r="H135" i="2" s="1"/>
  <c r="G122" i="2"/>
  <c r="H122" i="2" s="1"/>
  <c r="G4" i="2"/>
  <c r="H4" i="2" s="1"/>
  <c r="G134" i="2"/>
  <c r="H134" i="2" s="1"/>
  <c r="G15" i="2"/>
  <c r="H15" i="2" s="1"/>
  <c r="G136" i="2"/>
  <c r="H136" i="2" s="1"/>
  <c r="G10" i="2"/>
  <c r="H10" i="2" s="1"/>
  <c r="G74" i="2"/>
  <c r="H74" i="2" s="1"/>
  <c r="G49" i="2"/>
  <c r="H49" i="2" s="1"/>
  <c r="G60" i="2"/>
  <c r="H60" i="2" s="1"/>
  <c r="G120" i="2"/>
  <c r="H120" i="2" s="1"/>
  <c r="G63" i="2"/>
  <c r="H63" i="2" s="1"/>
  <c r="G34" i="2"/>
  <c r="H34" i="2" s="1"/>
  <c r="G5" i="2"/>
  <c r="H5" i="2" s="1"/>
  <c r="G148" i="2"/>
  <c r="H148" i="2" s="1"/>
  <c r="G31" i="2"/>
  <c r="H31" i="2" s="1"/>
  <c r="G26" i="2"/>
  <c r="H26" i="2" s="1"/>
  <c r="G90" i="2"/>
  <c r="H90" i="2" s="1"/>
  <c r="G22" i="2"/>
  <c r="H22" i="2" s="1"/>
  <c r="G77" i="2"/>
  <c r="H77" i="2" s="1"/>
  <c r="G28" i="2"/>
  <c r="H28" i="2" s="1"/>
  <c r="G92" i="2"/>
  <c r="H92" i="2" s="1"/>
  <c r="G147" i="2"/>
  <c r="H147" i="2" s="1"/>
  <c r="G13" i="2"/>
  <c r="G21" i="2"/>
  <c r="H21" i="2" s="1"/>
  <c r="K15" i="1"/>
  <c r="K14" i="1"/>
  <c r="K13" i="1"/>
  <c r="K12" i="1"/>
  <c r="K11" i="1"/>
  <c r="M11" i="1"/>
  <c r="M10" i="1"/>
  <c r="K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K8" i="1"/>
  <c r="K7" i="1"/>
  <c r="M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M4" i="1"/>
  <c r="K6" i="1"/>
  <c r="K5" i="1"/>
  <c r="K4" i="1"/>
  <c r="K3" i="1"/>
  <c r="H13" i="2" l="1"/>
  <c r="K13" i="2"/>
  <c r="H2" i="2"/>
  <c r="K10" i="2" s="1"/>
  <c r="K15" i="2"/>
  <c r="K14" i="2"/>
  <c r="K11" i="2" l="1"/>
  <c r="K12" i="2" s="1"/>
  <c r="M11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<sst xmlns="http://schemas.openxmlformats.org/spreadsheetml/2006/main" count="105" uniqueCount="52">
  <si>
    <t>Hours_Studied (x)</t>
  </si>
  <si>
    <t>Exam_Score (y)</t>
  </si>
  <si>
    <t>xy</t>
  </si>
  <si>
    <t>x^2</t>
  </si>
  <si>
    <t>(y-y bar)^2</t>
  </si>
  <si>
    <t>predicted y</t>
  </si>
  <si>
    <t>error</t>
  </si>
  <si>
    <t>error^2</t>
  </si>
  <si>
    <t>sum x</t>
  </si>
  <si>
    <t>sum y</t>
  </si>
  <si>
    <t>sum xy</t>
  </si>
  <si>
    <t>sum x^2</t>
  </si>
  <si>
    <t>y bar</t>
  </si>
  <si>
    <t>SSE</t>
  </si>
  <si>
    <t>MSE</t>
  </si>
  <si>
    <t>RMSE</t>
  </si>
  <si>
    <t>MAE</t>
  </si>
  <si>
    <t>Skew</t>
  </si>
  <si>
    <t>Kurtosis</t>
  </si>
  <si>
    <t>SST</t>
  </si>
  <si>
    <t>R^2</t>
  </si>
  <si>
    <t>x bar</t>
  </si>
  <si>
    <t>a</t>
  </si>
  <si>
    <t>b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</si>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</sst>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3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2" borderId="3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Hours_Studied vs Exam_Score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Intercept'!$B$1</c:f>
              <c:strCache>
                <c:ptCount val="1"/>
                <c:pt idx="0">
                  <c:v>Exam_Score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'With Intercept'!$A$2:$A$151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'With Intercept'!$B$2:$B$151</c:f>
              <c:numCache>
                <c:formatCode>General</c:formatCode>
                <c:ptCount val="150"/>
                <c:pt idx="0">
                  <c:v>57.75</c:v>
                </c:pt>
                <c:pt idx="1">
                  <c:v>89</c:v>
                </c:pt>
                <c:pt idx="2">
                  <c:v>76.5</c:v>
                </c:pt>
                <c:pt idx="3">
                  <c:v>64</c:v>
                </c:pt>
                <c:pt idx="4">
                  <c:v>53.5</c:v>
                </c:pt>
                <c:pt idx="5">
                  <c:v>51.5</c:v>
                </c:pt>
                <c:pt idx="6">
                  <c:v>46.75</c:v>
                </c:pt>
                <c:pt idx="7">
                  <c:v>78.75</c:v>
                </c:pt>
                <c:pt idx="8">
                  <c:v>77</c:v>
                </c:pt>
                <c:pt idx="9">
                  <c:v>68.5</c:v>
                </c:pt>
                <c:pt idx="10">
                  <c:v>44</c:v>
                </c:pt>
                <c:pt idx="11">
                  <c:v>99.5</c:v>
                </c:pt>
                <c:pt idx="12">
                  <c:v>76.75</c:v>
                </c:pt>
                <c:pt idx="13">
                  <c:v>47.75</c:v>
                </c:pt>
                <c:pt idx="14">
                  <c:v>49.5</c:v>
                </c:pt>
                <c:pt idx="15">
                  <c:v>46.75</c:v>
                </c:pt>
                <c:pt idx="16">
                  <c:v>47.5</c:v>
                </c:pt>
                <c:pt idx="17">
                  <c:v>66.5</c:v>
                </c:pt>
                <c:pt idx="18">
                  <c:v>56.25</c:v>
                </c:pt>
                <c:pt idx="19">
                  <c:v>57</c:v>
                </c:pt>
                <c:pt idx="20">
                  <c:v>66</c:v>
                </c:pt>
                <c:pt idx="21">
                  <c:v>54.75</c:v>
                </c:pt>
                <c:pt idx="22">
                  <c:v>50.75</c:v>
                </c:pt>
                <c:pt idx="23">
                  <c:v>56.75</c:v>
                </c:pt>
                <c:pt idx="24">
                  <c:v>66.75</c:v>
                </c:pt>
                <c:pt idx="25">
                  <c:v>73</c:v>
                </c:pt>
                <c:pt idx="26">
                  <c:v>51</c:v>
                </c:pt>
                <c:pt idx="27">
                  <c:v>72.25</c:v>
                </c:pt>
                <c:pt idx="28">
                  <c:v>61.5</c:v>
                </c:pt>
                <c:pt idx="29">
                  <c:v>43.25</c:v>
                </c:pt>
                <c:pt idx="30">
                  <c:v>71.75</c:v>
                </c:pt>
                <c:pt idx="31">
                  <c:v>52.5</c:v>
                </c:pt>
                <c:pt idx="32">
                  <c:v>37</c:v>
                </c:pt>
                <c:pt idx="33">
                  <c:v>80.75</c:v>
                </c:pt>
                <c:pt idx="34">
                  <c:v>91</c:v>
                </c:pt>
                <c:pt idx="35">
                  <c:v>82</c:v>
                </c:pt>
                <c:pt idx="36">
                  <c:v>56.5</c:v>
                </c:pt>
                <c:pt idx="37">
                  <c:v>46.5</c:v>
                </c:pt>
                <c:pt idx="38">
                  <c:v>70.75</c:v>
                </c:pt>
                <c:pt idx="39">
                  <c:v>63.25</c:v>
                </c:pt>
                <c:pt idx="40">
                  <c:v>47.5</c:v>
                </c:pt>
                <c:pt idx="41">
                  <c:v>61.25</c:v>
                </c:pt>
                <c:pt idx="42">
                  <c:v>51</c:v>
                </c:pt>
                <c:pt idx="43">
                  <c:v>87.75</c:v>
                </c:pt>
                <c:pt idx="44">
                  <c:v>47</c:v>
                </c:pt>
                <c:pt idx="45">
                  <c:v>76.5</c:v>
                </c:pt>
                <c:pt idx="46">
                  <c:v>50.75</c:v>
                </c:pt>
                <c:pt idx="47">
                  <c:v>70</c:v>
                </c:pt>
                <c:pt idx="48">
                  <c:v>73</c:v>
                </c:pt>
                <c:pt idx="49">
                  <c:v>45.25</c:v>
                </c:pt>
                <c:pt idx="50">
                  <c:v>93.25</c:v>
                </c:pt>
                <c:pt idx="51">
                  <c:v>80.75</c:v>
                </c:pt>
                <c:pt idx="52">
                  <c:v>91</c:v>
                </c:pt>
                <c:pt idx="53">
                  <c:v>94.25</c:v>
                </c:pt>
                <c:pt idx="54">
                  <c:v>68.75</c:v>
                </c:pt>
                <c:pt idx="55">
                  <c:v>82.25</c:v>
                </c:pt>
                <c:pt idx="56">
                  <c:v>40</c:v>
                </c:pt>
                <c:pt idx="57">
                  <c:v>45.75</c:v>
                </c:pt>
                <c:pt idx="58">
                  <c:v>41.75</c:v>
                </c:pt>
                <c:pt idx="59">
                  <c:v>58</c:v>
                </c:pt>
                <c:pt idx="60">
                  <c:v>60.75</c:v>
                </c:pt>
                <c:pt idx="61">
                  <c:v>57.75</c:v>
                </c:pt>
                <c:pt idx="62">
                  <c:v>81.5</c:v>
                </c:pt>
                <c:pt idx="63">
                  <c:v>65</c:v>
                </c:pt>
                <c:pt idx="64">
                  <c:v>52.75</c:v>
                </c:pt>
                <c:pt idx="65">
                  <c:v>80.75</c:v>
                </c:pt>
                <c:pt idx="66">
                  <c:v>50.25</c:v>
                </c:pt>
                <c:pt idx="67">
                  <c:v>75.75</c:v>
                </c:pt>
                <c:pt idx="68">
                  <c:v>38.25</c:v>
                </c:pt>
                <c:pt idx="69">
                  <c:v>91.75</c:v>
                </c:pt>
                <c:pt idx="70">
                  <c:v>77.5</c:v>
                </c:pt>
                <c:pt idx="71">
                  <c:v>53.5</c:v>
                </c:pt>
                <c:pt idx="72">
                  <c:v>42.75</c:v>
                </c:pt>
                <c:pt idx="73">
                  <c:v>80.5</c:v>
                </c:pt>
                <c:pt idx="74">
                  <c:v>71</c:v>
                </c:pt>
                <c:pt idx="75">
                  <c:v>69</c:v>
                </c:pt>
                <c:pt idx="76">
                  <c:v>76.25</c:v>
                </c:pt>
                <c:pt idx="77">
                  <c:v>48</c:v>
                </c:pt>
                <c:pt idx="78">
                  <c:v>59</c:v>
                </c:pt>
                <c:pt idx="79">
                  <c:v>39.5</c:v>
                </c:pt>
                <c:pt idx="80">
                  <c:v>84</c:v>
                </c:pt>
                <c:pt idx="81">
                  <c:v>73</c:v>
                </c:pt>
                <c:pt idx="82">
                  <c:v>52.25</c:v>
                </c:pt>
                <c:pt idx="83">
                  <c:v>44</c:v>
                </c:pt>
                <c:pt idx="84">
                  <c:v>55.75</c:v>
                </c:pt>
                <c:pt idx="85">
                  <c:v>50.5</c:v>
                </c:pt>
                <c:pt idx="86">
                  <c:v>78.25</c:v>
                </c:pt>
                <c:pt idx="87">
                  <c:v>74.75</c:v>
                </c:pt>
                <c:pt idx="88">
                  <c:v>89.75</c:v>
                </c:pt>
                <c:pt idx="89">
                  <c:v>68.75</c:v>
                </c:pt>
                <c:pt idx="90">
                  <c:v>39</c:v>
                </c:pt>
                <c:pt idx="91">
                  <c:v>71</c:v>
                </c:pt>
                <c:pt idx="92">
                  <c:v>80.75</c:v>
                </c:pt>
                <c:pt idx="93">
                  <c:v>70.75</c:v>
                </c:pt>
                <c:pt idx="94">
                  <c:v>81.25</c:v>
                </c:pt>
                <c:pt idx="95">
                  <c:v>84</c:v>
                </c:pt>
                <c:pt idx="96">
                  <c:v>69</c:v>
                </c:pt>
                <c:pt idx="97">
                  <c:v>67</c:v>
                </c:pt>
                <c:pt idx="98">
                  <c:v>46</c:v>
                </c:pt>
                <c:pt idx="99">
                  <c:v>48.75</c:v>
                </c:pt>
                <c:pt idx="100">
                  <c:v>40</c:v>
                </c:pt>
                <c:pt idx="101">
                  <c:v>75.5</c:v>
                </c:pt>
                <c:pt idx="102">
                  <c:v>51.75</c:v>
                </c:pt>
                <c:pt idx="103">
                  <c:v>64.25</c:v>
                </c:pt>
                <c:pt idx="104">
                  <c:v>83</c:v>
                </c:pt>
                <c:pt idx="105">
                  <c:v>53</c:v>
                </c:pt>
                <c:pt idx="106">
                  <c:v>72</c:v>
                </c:pt>
                <c:pt idx="107">
                  <c:v>68.5</c:v>
                </c:pt>
                <c:pt idx="108">
                  <c:v>55</c:v>
                </c:pt>
                <c:pt idx="109">
                  <c:v>35.75</c:v>
                </c:pt>
                <c:pt idx="110">
                  <c:v>52.25</c:v>
                </c:pt>
                <c:pt idx="111">
                  <c:v>53.5</c:v>
                </c:pt>
                <c:pt idx="112">
                  <c:v>86.75</c:v>
                </c:pt>
                <c:pt idx="113">
                  <c:v>75</c:v>
                </c:pt>
                <c:pt idx="114">
                  <c:v>68</c:v>
                </c:pt>
                <c:pt idx="115">
                  <c:v>87</c:v>
                </c:pt>
                <c:pt idx="116">
                  <c:v>76.5</c:v>
                </c:pt>
                <c:pt idx="117">
                  <c:v>50.5</c:v>
                </c:pt>
                <c:pt idx="118">
                  <c:v>84.75</c:v>
                </c:pt>
                <c:pt idx="119">
                  <c:v>63.75</c:v>
                </c:pt>
                <c:pt idx="120">
                  <c:v>91</c:v>
                </c:pt>
                <c:pt idx="121">
                  <c:v>88</c:v>
                </c:pt>
                <c:pt idx="122">
                  <c:v>45.75</c:v>
                </c:pt>
                <c:pt idx="123">
                  <c:v>46.5</c:v>
                </c:pt>
                <c:pt idx="124">
                  <c:v>48</c:v>
                </c:pt>
                <c:pt idx="125">
                  <c:v>65.5</c:v>
                </c:pt>
                <c:pt idx="126">
                  <c:v>77</c:v>
                </c:pt>
                <c:pt idx="127">
                  <c:v>82.5</c:v>
                </c:pt>
                <c:pt idx="128">
                  <c:v>42.75</c:v>
                </c:pt>
                <c:pt idx="129">
                  <c:v>69.75</c:v>
                </c:pt>
                <c:pt idx="130">
                  <c:v>54.75</c:v>
                </c:pt>
                <c:pt idx="131">
                  <c:v>49.5</c:v>
                </c:pt>
                <c:pt idx="132">
                  <c:v>43.75</c:v>
                </c:pt>
                <c:pt idx="133">
                  <c:v>53.5</c:v>
                </c:pt>
                <c:pt idx="134">
                  <c:v>96</c:v>
                </c:pt>
                <c:pt idx="135">
                  <c:v>58.25</c:v>
                </c:pt>
                <c:pt idx="136">
                  <c:v>59.75</c:v>
                </c:pt>
                <c:pt idx="137">
                  <c:v>79.75</c:v>
                </c:pt>
                <c:pt idx="138">
                  <c:v>68.75</c:v>
                </c:pt>
                <c:pt idx="139">
                  <c:v>93.75</c:v>
                </c:pt>
                <c:pt idx="140">
                  <c:v>80.5</c:v>
                </c:pt>
                <c:pt idx="141">
                  <c:v>50.25</c:v>
                </c:pt>
                <c:pt idx="142">
                  <c:v>71.25</c:v>
                </c:pt>
                <c:pt idx="143">
                  <c:v>51.5</c:v>
                </c:pt>
                <c:pt idx="144">
                  <c:v>56.5</c:v>
                </c:pt>
                <c:pt idx="145">
                  <c:v>45.75</c:v>
                </c:pt>
                <c:pt idx="146">
                  <c:v>65.75</c:v>
                </c:pt>
                <c:pt idx="147">
                  <c:v>64.75</c:v>
                </c:pt>
                <c:pt idx="148">
                  <c:v>26.25</c:v>
                </c:pt>
                <c:pt idx="149">
                  <c:v>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4-43E7-AAC0-61B33514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96784"/>
        <c:axId val="364594384"/>
      </c:scatterChart>
      <c:valAx>
        <c:axId val="3645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4384"/>
        <c:crosses val="autoZero"/>
        <c:crossBetween val="midCat"/>
      </c:valAx>
      <c:valAx>
        <c:axId val="364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Hours Studied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Intercept'!$G$1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Intercept'!$A$2:$A$151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'With Intercept'!$G$2:$G$151</c:f>
              <c:numCache>
                <c:formatCode>General</c:formatCode>
                <c:ptCount val="150"/>
                <c:pt idx="0">
                  <c:v>-1.1183332260701491</c:v>
                </c:pt>
                <c:pt idx="1">
                  <c:v>0.82616329957778589</c:v>
                </c:pt>
                <c:pt idx="2">
                  <c:v>-0.55707887204387418</c:v>
                </c:pt>
                <c:pt idx="3">
                  <c:v>-6.2649179105403903</c:v>
                </c:pt>
                <c:pt idx="4">
                  <c:v>5.7484246023082051</c:v>
                </c:pt>
                <c:pt idx="5">
                  <c:v>3.7484246023082051</c:v>
                </c:pt>
                <c:pt idx="6">
                  <c:v>3.9844304017639374</c:v>
                </c:pt>
                <c:pt idx="7">
                  <c:v>-5.1246786386466141</c:v>
                </c:pt>
                <c:pt idx="8">
                  <c:v>6.6078880639632871</c:v>
                </c:pt>
                <c:pt idx="9">
                  <c:v>-7.3360162272792024</c:v>
                </c:pt>
                <c:pt idx="10">
                  <c:v>3.1423407842087343</c:v>
                </c:pt>
                <c:pt idx="11">
                  <c:v>10.334049900706489</c:v>
                </c:pt>
                <c:pt idx="12">
                  <c:v>-5.420278696995922</c:v>
                </c:pt>
                <c:pt idx="13">
                  <c:v>-2.8761603739086254</c:v>
                </c:pt>
                <c:pt idx="14">
                  <c:v>0.4256067371464809</c:v>
                </c:pt>
                <c:pt idx="15">
                  <c:v>-2.4007096781513155</c:v>
                </c:pt>
                <c:pt idx="16">
                  <c:v>-7.7814617070739303</c:v>
                </c:pt>
                <c:pt idx="17">
                  <c:v>-2.5413560948592817E-2</c:v>
                </c:pt>
                <c:pt idx="18">
                  <c:v>-5.5437958124854987</c:v>
                </c:pt>
                <c:pt idx="19">
                  <c:v>2.3799472255069389</c:v>
                </c:pt>
                <c:pt idx="20">
                  <c:v>-4.9517656482205155</c:v>
                </c:pt>
                <c:pt idx="21">
                  <c:v>7.837905170583916</c:v>
                </c:pt>
                <c:pt idx="22">
                  <c:v>-3.9209303846915944</c:v>
                </c:pt>
                <c:pt idx="23">
                  <c:v>-1.7113123444819252</c:v>
                </c:pt>
                <c:pt idx="24">
                  <c:v>3.7351415427498296</c:v>
                </c:pt>
                <c:pt idx="25">
                  <c:v>-6.7535922125658487</c:v>
                </c:pt>
                <c:pt idx="26">
                  <c:v>1.0352485586722366</c:v>
                </c:pt>
                <c:pt idx="27">
                  <c:v>6.2842401512352097</c:v>
                </c:pt>
                <c:pt idx="28">
                  <c:v>-8.459652249349233</c:v>
                </c:pt>
                <c:pt idx="29">
                  <c:v>1.0695229190470101</c:v>
                </c:pt>
                <c:pt idx="30">
                  <c:v>1.0271835976728596</c:v>
                </c:pt>
                <c:pt idx="31">
                  <c:v>4.0106992544295466</c:v>
                </c:pt>
                <c:pt idx="32">
                  <c:v>-6.1217128696257603</c:v>
                </c:pt>
                <c:pt idx="33">
                  <c:v>-7.3475202851244319</c:v>
                </c:pt>
                <c:pt idx="34">
                  <c:v>2.0629991465998643</c:v>
                </c:pt>
                <c:pt idx="35">
                  <c:v>1.0507839477687355</c:v>
                </c:pt>
                <c:pt idx="36">
                  <c:v>1.1930994878268066</c:v>
                </c:pt>
                <c:pt idx="37">
                  <c:v>1.724764798922088</c:v>
                </c:pt>
                <c:pt idx="38">
                  <c:v>-3.8649535825145307</c:v>
                </c:pt>
                <c:pt idx="39">
                  <c:v>1.0491833059262774</c:v>
                </c:pt>
                <c:pt idx="40">
                  <c:v>1.4782633490581532</c:v>
                </c:pt>
                <c:pt idx="41">
                  <c:v>-3.7490852549927638</c:v>
                </c:pt>
                <c:pt idx="42">
                  <c:v>9.430054241429346</c:v>
                </c:pt>
                <c:pt idx="43">
                  <c:v>1.6621453177174175</c:v>
                </c:pt>
                <c:pt idx="44">
                  <c:v>-5.9919692481401725</c:v>
                </c:pt>
                <c:pt idx="45">
                  <c:v>2.9789150367538184</c:v>
                </c:pt>
                <c:pt idx="46">
                  <c:v>-4.913043783562884</c:v>
                </c:pt>
                <c:pt idx="47">
                  <c:v>3.7289744900440382</c:v>
                </c:pt>
                <c:pt idx="48">
                  <c:v>5.3807178197830581</c:v>
                </c:pt>
                <c:pt idx="49">
                  <c:v>-3.9770260934491048</c:v>
                </c:pt>
                <c:pt idx="50">
                  <c:v>4.1094887058057452</c:v>
                </c:pt>
                <c:pt idx="51">
                  <c:v>1.5051838894194276</c:v>
                </c:pt>
                <c:pt idx="52">
                  <c:v>3.3858170117615884</c:v>
                </c:pt>
                <c:pt idx="53">
                  <c:v>8.8998706655960831</c:v>
                </c:pt>
                <c:pt idx="54">
                  <c:v>-1.4894791054411343</c:v>
                </c:pt>
                <c:pt idx="55">
                  <c:v>-4.4738248097641815</c:v>
                </c:pt>
                <c:pt idx="56">
                  <c:v>-4.3173367092911619</c:v>
                </c:pt>
                <c:pt idx="57">
                  <c:v>-4.0366798056329145</c:v>
                </c:pt>
                <c:pt idx="58">
                  <c:v>-0.35416066565520055</c:v>
                </c:pt>
                <c:pt idx="59">
                  <c:v>1.6246696736577206</c:v>
                </c:pt>
                <c:pt idx="60">
                  <c:v>1.1693802311504697</c:v>
                </c:pt>
                <c:pt idx="61">
                  <c:v>4.1220606243782285</c:v>
                </c:pt>
                <c:pt idx="62">
                  <c:v>-0.46676825620181717</c:v>
                </c:pt>
                <c:pt idx="63">
                  <c:v>7.0220249524040952</c:v>
                </c:pt>
                <c:pt idx="64">
                  <c:v>-1.3612766725077847</c:v>
                </c:pt>
                <c:pt idx="65">
                  <c:v>13.334228260577163</c:v>
                </c:pt>
                <c:pt idx="66">
                  <c:v>3.2615887552861196</c:v>
                </c:pt>
                <c:pt idx="67">
                  <c:v>-4.8685115859408228</c:v>
                </c:pt>
                <c:pt idx="68">
                  <c:v>-5.3550501665117736</c:v>
                </c:pt>
                <c:pt idx="69">
                  <c:v>1.7191305273315152</c:v>
                </c:pt>
                <c:pt idx="70">
                  <c:v>-1.5921832799849938</c:v>
                </c:pt>
                <c:pt idx="71">
                  <c:v>3.5861261688707629</c:v>
                </c:pt>
                <c:pt idx="72">
                  <c:v>2.6555049371866559</c:v>
                </c:pt>
                <c:pt idx="73">
                  <c:v>-0.80535932362094798</c:v>
                </c:pt>
                <c:pt idx="74">
                  <c:v>-4.7851386170806762</c:v>
                </c:pt>
                <c:pt idx="75">
                  <c:v>-7.9044460414482955</c:v>
                </c:pt>
                <c:pt idx="76">
                  <c:v>-2.8167444748857235</c:v>
                </c:pt>
                <c:pt idx="77">
                  <c:v>4.4203886385874895</c:v>
                </c:pt>
                <c:pt idx="78">
                  <c:v>0.94570853710629876</c:v>
                </c:pt>
                <c:pt idx="79">
                  <c:v>-6.2164709897506825</c:v>
                </c:pt>
                <c:pt idx="80">
                  <c:v>0.27795419194896454</c:v>
                </c:pt>
                <c:pt idx="81">
                  <c:v>1.4631418344964118</c:v>
                </c:pt>
                <c:pt idx="82">
                  <c:v>-4.4051571824341806</c:v>
                </c:pt>
                <c:pt idx="83">
                  <c:v>0.95460354567203609</c:v>
                </c:pt>
                <c:pt idx="84">
                  <c:v>0.11239502153637915</c:v>
                </c:pt>
                <c:pt idx="85">
                  <c:v>-5.8498915212430092</c:v>
                </c:pt>
                <c:pt idx="86">
                  <c:v>1.3201151534524485</c:v>
                </c:pt>
                <c:pt idx="87">
                  <c:v>2.5008552917170164</c:v>
                </c:pt>
                <c:pt idx="88">
                  <c:v>4.806891547184307</c:v>
                </c:pt>
                <c:pt idx="89">
                  <c:v>4.9210997795733817</c:v>
                </c:pt>
                <c:pt idx="90">
                  <c:v>-6.8945426254455313</c:v>
                </c:pt>
                <c:pt idx="91">
                  <c:v>-5.0904042782718477</c:v>
                </c:pt>
                <c:pt idx="92">
                  <c:v>2.2174704321988088</c:v>
                </c:pt>
                <c:pt idx="93">
                  <c:v>2.3675536668051365</c:v>
                </c:pt>
                <c:pt idx="94">
                  <c:v>2.2086943302135467</c:v>
                </c:pt>
                <c:pt idx="95">
                  <c:v>19.051792355205777</c:v>
                </c:pt>
                <c:pt idx="96">
                  <c:v>2.6017804645477298</c:v>
                </c:pt>
                <c:pt idx="97">
                  <c:v>5.4351534334078764</c:v>
                </c:pt>
                <c:pt idx="98">
                  <c:v>4.8879527332160961</c:v>
                </c:pt>
                <c:pt idx="99">
                  <c:v>3.4405498918375415</c:v>
                </c:pt>
                <c:pt idx="100">
                  <c:v>-1.4173129279750754</c:v>
                </c:pt>
                <c:pt idx="101">
                  <c:v>3.3017329019155426</c:v>
                </c:pt>
                <c:pt idx="102">
                  <c:v>-4.0656766141584697</c:v>
                </c:pt>
                <c:pt idx="103">
                  <c:v>-1.435932992672889</c:v>
                </c:pt>
                <c:pt idx="104">
                  <c:v>-2.9860994618855159</c:v>
                </c:pt>
                <c:pt idx="105">
                  <c:v>0.49136804874584072</c:v>
                </c:pt>
                <c:pt idx="106">
                  <c:v>11.30007280678285</c:v>
                </c:pt>
                <c:pt idx="107">
                  <c:v>-9.7527027117092757</c:v>
                </c:pt>
                <c:pt idx="108">
                  <c:v>3.5343590578156636</c:v>
                </c:pt>
                <c:pt idx="109">
                  <c:v>-7.9822441920080891</c:v>
                </c:pt>
                <c:pt idx="110">
                  <c:v>-2.3191751642945349</c:v>
                </c:pt>
                <c:pt idx="111">
                  <c:v>5.4940365513155598</c:v>
                </c:pt>
                <c:pt idx="112">
                  <c:v>-0.35540688625313521</c:v>
                </c:pt>
                <c:pt idx="113">
                  <c:v>-5.9237772471319943</c:v>
                </c:pt>
                <c:pt idx="114">
                  <c:v>-4.0456342674888788</c:v>
                </c:pt>
                <c:pt idx="115">
                  <c:v>2.8454945052614846</c:v>
                </c:pt>
                <c:pt idx="116">
                  <c:v>-4.1948280012386192</c:v>
                </c:pt>
                <c:pt idx="117">
                  <c:v>1.1966574912531058</c:v>
                </c:pt>
                <c:pt idx="118">
                  <c:v>-0.47293530890760849</c:v>
                </c:pt>
                <c:pt idx="119">
                  <c:v>-3.5131389088272442</c:v>
                </c:pt>
                <c:pt idx="120">
                  <c:v>10.101661557967276</c:v>
                </c:pt>
                <c:pt idx="121">
                  <c:v>2.5989930553975427</c:v>
                </c:pt>
                <c:pt idx="122">
                  <c:v>-10.243748249853319</c:v>
                </c:pt>
                <c:pt idx="123">
                  <c:v>1.088794671440489</c:v>
                </c:pt>
                <c:pt idx="124">
                  <c:v>-3.4147633319858031</c:v>
                </c:pt>
                <c:pt idx="125">
                  <c:v>3.9605922385071466</c:v>
                </c:pt>
                <c:pt idx="126">
                  <c:v>-4.4325533491172706</c:v>
                </c:pt>
                <c:pt idx="127">
                  <c:v>-1.0948517825547128</c:v>
                </c:pt>
                <c:pt idx="128">
                  <c:v>2.5791885218888595</c:v>
                </c:pt>
                <c:pt idx="129">
                  <c:v>3.9623117869300586</c:v>
                </c:pt>
                <c:pt idx="130">
                  <c:v>-6.3060704646068473</c:v>
                </c:pt>
                <c:pt idx="131">
                  <c:v>-1.6094976707946387</c:v>
                </c:pt>
                <c:pt idx="132">
                  <c:v>-2.1699814305447944</c:v>
                </c:pt>
                <c:pt idx="133">
                  <c:v>-3.4858616487246081</c:v>
                </c:pt>
                <c:pt idx="134">
                  <c:v>8.2077453760667396</c:v>
                </c:pt>
                <c:pt idx="135">
                  <c:v>2.0018636991540433</c:v>
                </c:pt>
                <c:pt idx="136">
                  <c:v>-6.4701478997574213</c:v>
                </c:pt>
                <c:pt idx="137">
                  <c:v>4.1683718237134428</c:v>
                </c:pt>
                <c:pt idx="138">
                  <c:v>10.441320486113668</c:v>
                </c:pt>
                <c:pt idx="139">
                  <c:v>4.4822946803094226</c:v>
                </c:pt>
                <c:pt idx="140">
                  <c:v>-8.2843680228045571</c:v>
                </c:pt>
                <c:pt idx="141">
                  <c:v>-2.3858259767504748</c:v>
                </c:pt>
                <c:pt idx="142">
                  <c:v>6.1491595246101838</c:v>
                </c:pt>
                <c:pt idx="143">
                  <c:v>-3.6288288764783445</c:v>
                </c:pt>
                <c:pt idx="144">
                  <c:v>2.1852128866981033</c:v>
                </c:pt>
                <c:pt idx="145">
                  <c:v>4.0528602159330234</c:v>
                </c:pt>
                <c:pt idx="146">
                  <c:v>-5.074571622724207</c:v>
                </c:pt>
                <c:pt idx="147">
                  <c:v>-0.6306673314817175</c:v>
                </c:pt>
                <c:pt idx="148">
                  <c:v>-16.184865131945628</c:v>
                </c:pt>
                <c:pt idx="149">
                  <c:v>-5.2340826470114621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11A-8796-B6DEFDA0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2384"/>
        <c:axId val="364626544"/>
      </c:scatterChart>
      <c:valAx>
        <c:axId val="3646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6544"/>
        <c:crosses val="autoZero"/>
        <c:crossBetween val="midCat"/>
      </c:valAx>
      <c:valAx>
        <c:axId val="3646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Error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'With Intercept'!$W$4:$W$16</c:f>
              <c:strCache>
                <c:ptCount val="13"/>
                <c:pt idx="0">
                  <c:v>-16.18486513</c:v>
                </c:pt>
                <c:pt idx="1">
                  <c:v>-13.24847701</c:v>
                </c:pt>
                <c:pt idx="2">
                  <c:v>-10.31208888</c:v>
                </c:pt>
                <c:pt idx="3">
                  <c:v>-7.37570076</c:v>
                </c:pt>
                <c:pt idx="4">
                  <c:v>-4.439312636</c:v>
                </c:pt>
                <c:pt idx="5">
                  <c:v>-1.502924512</c:v>
                </c:pt>
                <c:pt idx="6">
                  <c:v>1.433463612</c:v>
                </c:pt>
                <c:pt idx="7">
                  <c:v>4.369851736</c:v>
                </c:pt>
                <c:pt idx="8">
                  <c:v>7.306239859</c:v>
                </c:pt>
                <c:pt idx="9">
                  <c:v>10.24262798</c:v>
                </c:pt>
                <c:pt idx="10">
                  <c:v>13.17901611</c:v>
                </c:pt>
                <c:pt idx="11">
                  <c:v>16.11540423</c:v>
                </c:pt>
                <c:pt idx="12">
                  <c:v>More</c:v>
                </c:pt>
              </c:strCache>
            </c:strRef>
          </c:cat>
          <c:val>
            <c:numRef>
              <c:f>'With Intercept'!$X$4:$X$16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24</c:v>
                </c:pt>
                <c:pt idx="5">
                  <c:v>25</c:v>
                </c:pt>
                <c:pt idx="6">
                  <c:v>31</c:v>
                </c:pt>
                <c:pt idx="7">
                  <c:v>39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485D-B22B-FEFD4D34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364641424"/>
        <c:axId val="364625104"/>
      </c:barChart>
      <c:catAx>
        <c:axId val="3646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625104"/>
        <c:crosses val="autoZero"/>
        <c:auto val="1"/>
        <c:lblAlgn val="ctr"/>
        <c:lblOffset val="100"/>
        <c:noMultiLvlLbl val="0"/>
      </c:catAx>
      <c:valAx>
        <c:axId val="36462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641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Hours_Studied</a:t>
            </a:r>
            <a:r>
              <a:rPr lang="en-IN" baseline="0"/>
              <a:t> vs </a:t>
            </a:r>
            <a:r>
              <a:rPr lang="en-IN"/>
              <a:t>Exam_Score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Intercept'!$B$1</c:f>
              <c:strCache>
                <c:ptCount val="1"/>
                <c:pt idx="0">
                  <c:v>Exam_Score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'Without Intercept'!$A$2:$A$151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'Without Intercept'!$B$2:$B$151</c:f>
              <c:numCache>
                <c:formatCode>General</c:formatCode>
                <c:ptCount val="150"/>
                <c:pt idx="0">
                  <c:v>57.75</c:v>
                </c:pt>
                <c:pt idx="1">
                  <c:v>89</c:v>
                </c:pt>
                <c:pt idx="2">
                  <c:v>76.5</c:v>
                </c:pt>
                <c:pt idx="3">
                  <c:v>64</c:v>
                </c:pt>
                <c:pt idx="4">
                  <c:v>53.5</c:v>
                </c:pt>
                <c:pt idx="5">
                  <c:v>51.5</c:v>
                </c:pt>
                <c:pt idx="6">
                  <c:v>46.75</c:v>
                </c:pt>
                <c:pt idx="7">
                  <c:v>78.75</c:v>
                </c:pt>
                <c:pt idx="8">
                  <c:v>77</c:v>
                </c:pt>
                <c:pt idx="9">
                  <c:v>68.5</c:v>
                </c:pt>
                <c:pt idx="10">
                  <c:v>44</c:v>
                </c:pt>
                <c:pt idx="11">
                  <c:v>99.5</c:v>
                </c:pt>
                <c:pt idx="12">
                  <c:v>76.75</c:v>
                </c:pt>
                <c:pt idx="13">
                  <c:v>47.75</c:v>
                </c:pt>
                <c:pt idx="14">
                  <c:v>49.5</c:v>
                </c:pt>
                <c:pt idx="15">
                  <c:v>46.75</c:v>
                </c:pt>
                <c:pt idx="16">
                  <c:v>47.5</c:v>
                </c:pt>
                <c:pt idx="17">
                  <c:v>66.5</c:v>
                </c:pt>
                <c:pt idx="18">
                  <c:v>56.25</c:v>
                </c:pt>
                <c:pt idx="19">
                  <c:v>57</c:v>
                </c:pt>
                <c:pt idx="20">
                  <c:v>66</c:v>
                </c:pt>
                <c:pt idx="21">
                  <c:v>54.75</c:v>
                </c:pt>
                <c:pt idx="22">
                  <c:v>50.75</c:v>
                </c:pt>
                <c:pt idx="23">
                  <c:v>56.75</c:v>
                </c:pt>
                <c:pt idx="24">
                  <c:v>66.75</c:v>
                </c:pt>
                <c:pt idx="25">
                  <c:v>73</c:v>
                </c:pt>
                <c:pt idx="26">
                  <c:v>51</c:v>
                </c:pt>
                <c:pt idx="27">
                  <c:v>72.25</c:v>
                </c:pt>
                <c:pt idx="28">
                  <c:v>61.5</c:v>
                </c:pt>
                <c:pt idx="29">
                  <c:v>43.25</c:v>
                </c:pt>
                <c:pt idx="30">
                  <c:v>71.75</c:v>
                </c:pt>
                <c:pt idx="31">
                  <c:v>52.5</c:v>
                </c:pt>
                <c:pt idx="32">
                  <c:v>37</c:v>
                </c:pt>
                <c:pt idx="33">
                  <c:v>80.75</c:v>
                </c:pt>
                <c:pt idx="34">
                  <c:v>91</c:v>
                </c:pt>
                <c:pt idx="35">
                  <c:v>82</c:v>
                </c:pt>
                <c:pt idx="36">
                  <c:v>56.5</c:v>
                </c:pt>
                <c:pt idx="37">
                  <c:v>46.5</c:v>
                </c:pt>
                <c:pt idx="38">
                  <c:v>70.75</c:v>
                </c:pt>
                <c:pt idx="39">
                  <c:v>63.25</c:v>
                </c:pt>
                <c:pt idx="40">
                  <c:v>47.5</c:v>
                </c:pt>
                <c:pt idx="41">
                  <c:v>61.25</c:v>
                </c:pt>
                <c:pt idx="42">
                  <c:v>51</c:v>
                </c:pt>
                <c:pt idx="43">
                  <c:v>87.75</c:v>
                </c:pt>
                <c:pt idx="44">
                  <c:v>47</c:v>
                </c:pt>
                <c:pt idx="45">
                  <c:v>76.5</c:v>
                </c:pt>
                <c:pt idx="46">
                  <c:v>50.75</c:v>
                </c:pt>
                <c:pt idx="47">
                  <c:v>70</c:v>
                </c:pt>
                <c:pt idx="48">
                  <c:v>73</c:v>
                </c:pt>
                <c:pt idx="49">
                  <c:v>45.25</c:v>
                </c:pt>
                <c:pt idx="50">
                  <c:v>93.25</c:v>
                </c:pt>
                <c:pt idx="51">
                  <c:v>80.75</c:v>
                </c:pt>
                <c:pt idx="52">
                  <c:v>91</c:v>
                </c:pt>
                <c:pt idx="53">
                  <c:v>94.25</c:v>
                </c:pt>
                <c:pt idx="54">
                  <c:v>68.75</c:v>
                </c:pt>
                <c:pt idx="55">
                  <c:v>82.25</c:v>
                </c:pt>
                <c:pt idx="56">
                  <c:v>40</c:v>
                </c:pt>
                <c:pt idx="57">
                  <c:v>45.75</c:v>
                </c:pt>
                <c:pt idx="58">
                  <c:v>41.75</c:v>
                </c:pt>
                <c:pt idx="59">
                  <c:v>58</c:v>
                </c:pt>
                <c:pt idx="60">
                  <c:v>60.75</c:v>
                </c:pt>
                <c:pt idx="61">
                  <c:v>57.75</c:v>
                </c:pt>
                <c:pt idx="62">
                  <c:v>81.5</c:v>
                </c:pt>
                <c:pt idx="63">
                  <c:v>65</c:v>
                </c:pt>
                <c:pt idx="64">
                  <c:v>52.75</c:v>
                </c:pt>
                <c:pt idx="65">
                  <c:v>80.75</c:v>
                </c:pt>
                <c:pt idx="66">
                  <c:v>50.25</c:v>
                </c:pt>
                <c:pt idx="67">
                  <c:v>75.75</c:v>
                </c:pt>
                <c:pt idx="68">
                  <c:v>38.25</c:v>
                </c:pt>
                <c:pt idx="69">
                  <c:v>91.75</c:v>
                </c:pt>
                <c:pt idx="70">
                  <c:v>77.5</c:v>
                </c:pt>
                <c:pt idx="71">
                  <c:v>53.5</c:v>
                </c:pt>
                <c:pt idx="72">
                  <c:v>42.75</c:v>
                </c:pt>
                <c:pt idx="73">
                  <c:v>80.5</c:v>
                </c:pt>
                <c:pt idx="74">
                  <c:v>71</c:v>
                </c:pt>
                <c:pt idx="75">
                  <c:v>69</c:v>
                </c:pt>
                <c:pt idx="76">
                  <c:v>76.25</c:v>
                </c:pt>
                <c:pt idx="77">
                  <c:v>48</c:v>
                </c:pt>
                <c:pt idx="78">
                  <c:v>59</c:v>
                </c:pt>
                <c:pt idx="79">
                  <c:v>39.5</c:v>
                </c:pt>
                <c:pt idx="80">
                  <c:v>84</c:v>
                </c:pt>
                <c:pt idx="81">
                  <c:v>73</c:v>
                </c:pt>
                <c:pt idx="82">
                  <c:v>52.25</c:v>
                </c:pt>
                <c:pt idx="83">
                  <c:v>44</c:v>
                </c:pt>
                <c:pt idx="84">
                  <c:v>55.75</c:v>
                </c:pt>
                <c:pt idx="85">
                  <c:v>50.5</c:v>
                </c:pt>
                <c:pt idx="86">
                  <c:v>78.25</c:v>
                </c:pt>
                <c:pt idx="87">
                  <c:v>74.75</c:v>
                </c:pt>
                <c:pt idx="88">
                  <c:v>89.75</c:v>
                </c:pt>
                <c:pt idx="89">
                  <c:v>68.75</c:v>
                </c:pt>
                <c:pt idx="90">
                  <c:v>39</c:v>
                </c:pt>
                <c:pt idx="91">
                  <c:v>71</c:v>
                </c:pt>
                <c:pt idx="92">
                  <c:v>80.75</c:v>
                </c:pt>
                <c:pt idx="93">
                  <c:v>70.75</c:v>
                </c:pt>
                <c:pt idx="94">
                  <c:v>81.25</c:v>
                </c:pt>
                <c:pt idx="95">
                  <c:v>84</c:v>
                </c:pt>
                <c:pt idx="96">
                  <c:v>69</c:v>
                </c:pt>
                <c:pt idx="97">
                  <c:v>67</c:v>
                </c:pt>
                <c:pt idx="98">
                  <c:v>46</c:v>
                </c:pt>
                <c:pt idx="99">
                  <c:v>48.75</c:v>
                </c:pt>
                <c:pt idx="100">
                  <c:v>40</c:v>
                </c:pt>
                <c:pt idx="101">
                  <c:v>75.5</c:v>
                </c:pt>
                <c:pt idx="102">
                  <c:v>51.75</c:v>
                </c:pt>
                <c:pt idx="103">
                  <c:v>64.25</c:v>
                </c:pt>
                <c:pt idx="104">
                  <c:v>83</c:v>
                </c:pt>
                <c:pt idx="105">
                  <c:v>53</c:v>
                </c:pt>
                <c:pt idx="106">
                  <c:v>72</c:v>
                </c:pt>
                <c:pt idx="107">
                  <c:v>68.5</c:v>
                </c:pt>
                <c:pt idx="108">
                  <c:v>55</c:v>
                </c:pt>
                <c:pt idx="109">
                  <c:v>35.75</c:v>
                </c:pt>
                <c:pt idx="110">
                  <c:v>52.25</c:v>
                </c:pt>
                <c:pt idx="111">
                  <c:v>53.5</c:v>
                </c:pt>
                <c:pt idx="112">
                  <c:v>86.75</c:v>
                </c:pt>
                <c:pt idx="113">
                  <c:v>75</c:v>
                </c:pt>
                <c:pt idx="114">
                  <c:v>68</c:v>
                </c:pt>
                <c:pt idx="115">
                  <c:v>87</c:v>
                </c:pt>
                <c:pt idx="116">
                  <c:v>76.5</c:v>
                </c:pt>
                <c:pt idx="117">
                  <c:v>50.5</c:v>
                </c:pt>
                <c:pt idx="118">
                  <c:v>84.75</c:v>
                </c:pt>
                <c:pt idx="119">
                  <c:v>63.75</c:v>
                </c:pt>
                <c:pt idx="120">
                  <c:v>91</c:v>
                </c:pt>
                <c:pt idx="121">
                  <c:v>88</c:v>
                </c:pt>
                <c:pt idx="122">
                  <c:v>45.75</c:v>
                </c:pt>
                <c:pt idx="123">
                  <c:v>46.5</c:v>
                </c:pt>
                <c:pt idx="124">
                  <c:v>48</c:v>
                </c:pt>
                <c:pt idx="125">
                  <c:v>65.5</c:v>
                </c:pt>
                <c:pt idx="126">
                  <c:v>77</c:v>
                </c:pt>
                <c:pt idx="127">
                  <c:v>82.5</c:v>
                </c:pt>
                <c:pt idx="128">
                  <c:v>42.75</c:v>
                </c:pt>
                <c:pt idx="129">
                  <c:v>69.75</c:v>
                </c:pt>
                <c:pt idx="130">
                  <c:v>54.75</c:v>
                </c:pt>
                <c:pt idx="131">
                  <c:v>49.5</c:v>
                </c:pt>
                <c:pt idx="132">
                  <c:v>43.75</c:v>
                </c:pt>
                <c:pt idx="133">
                  <c:v>53.5</c:v>
                </c:pt>
                <c:pt idx="134">
                  <c:v>96</c:v>
                </c:pt>
                <c:pt idx="135">
                  <c:v>58.25</c:v>
                </c:pt>
                <c:pt idx="136">
                  <c:v>59.75</c:v>
                </c:pt>
                <c:pt idx="137">
                  <c:v>79.75</c:v>
                </c:pt>
                <c:pt idx="138">
                  <c:v>68.75</c:v>
                </c:pt>
                <c:pt idx="139">
                  <c:v>93.75</c:v>
                </c:pt>
                <c:pt idx="140">
                  <c:v>80.5</c:v>
                </c:pt>
                <c:pt idx="141">
                  <c:v>50.25</c:v>
                </c:pt>
                <c:pt idx="142">
                  <c:v>71.25</c:v>
                </c:pt>
                <c:pt idx="143">
                  <c:v>51.5</c:v>
                </c:pt>
                <c:pt idx="144">
                  <c:v>56.5</c:v>
                </c:pt>
                <c:pt idx="145">
                  <c:v>45.75</c:v>
                </c:pt>
                <c:pt idx="146">
                  <c:v>65.75</c:v>
                </c:pt>
                <c:pt idx="147">
                  <c:v>64.75</c:v>
                </c:pt>
                <c:pt idx="148">
                  <c:v>26.25</c:v>
                </c:pt>
                <c:pt idx="149">
                  <c:v>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E-4318-8689-8509CADD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9296"/>
        <c:axId val="167294096"/>
      </c:scatterChart>
      <c:valAx>
        <c:axId val="1672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4096"/>
        <c:crosses val="autoZero"/>
        <c:crossBetween val="midCat"/>
      </c:valAx>
      <c:valAx>
        <c:axId val="167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Hours_Studied</a:t>
            </a:r>
            <a:r>
              <a:rPr lang="en-IN" baseline="0"/>
              <a:t> vs E</a:t>
            </a:r>
            <a:r>
              <a:rPr lang="en-IN"/>
              <a:t>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Intercept'!$G$1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 Intercept'!$A$2:$A$151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'Without Intercept'!$G$2:$G$151</c:f>
              <c:numCache>
                <c:formatCode>General</c:formatCode>
                <c:ptCount val="150"/>
                <c:pt idx="0">
                  <c:v>16.020979143977407</c:v>
                </c:pt>
                <c:pt idx="1">
                  <c:v>-16.910372025766307</c:v>
                </c:pt>
                <c:pt idx="2">
                  <c:v>-5.0638004448826166</c:v>
                </c:pt>
                <c:pt idx="3">
                  <c:v>-2.6884351998118206</c:v>
                </c:pt>
                <c:pt idx="4">
                  <c:v>36.117550724861083</c:v>
                </c:pt>
                <c:pt idx="5">
                  <c:v>34.117550724861083</c:v>
                </c:pt>
                <c:pt idx="6">
                  <c:v>40.287294500268864</c:v>
                </c:pt>
                <c:pt idx="7">
                  <c:v>-17.74487866839938</c:v>
                </c:pt>
                <c:pt idx="8">
                  <c:v>10.032999907958398</c:v>
                </c:pt>
                <c:pt idx="9">
                  <c:v>-10.389577479476628</c:v>
                </c:pt>
                <c:pt idx="10">
                  <c:v>41.715767883715721</c:v>
                </c:pt>
                <c:pt idx="11">
                  <c:v>-8.5831781851586442</c:v>
                </c:pt>
                <c:pt idx="12">
                  <c:v>-16.012109112520179</c:v>
                </c:pt>
                <c:pt idx="13">
                  <c:v>24.071984160467821</c:v>
                </c:pt>
                <c:pt idx="14">
                  <c:v>29.220475845671263</c:v>
                </c:pt>
                <c:pt idx="15">
                  <c:v>26.303336910333389</c:v>
                </c:pt>
                <c:pt idx="16">
                  <c:v>13.62650910485749</c:v>
                </c:pt>
                <c:pt idx="17">
                  <c:v>8.0013726317440259</c:v>
                </c:pt>
                <c:pt idx="18">
                  <c:v>8.1139866226922237</c:v>
                </c:pt>
                <c:pt idx="19">
                  <c:v>24.575046544452398</c:v>
                </c:pt>
                <c:pt idx="20">
                  <c:v>-2.1926856178526748</c:v>
                </c:pt>
                <c:pt idx="21">
                  <c:v>39.2060790135777</c:v>
                </c:pt>
                <c:pt idx="22">
                  <c:v>18.213620587560484</c:v>
                </c:pt>
                <c:pt idx="23">
                  <c:v>15.912386799112731</c:v>
                </c:pt>
                <c:pt idx="24">
                  <c:v>15.939763657286242</c:v>
                </c:pt>
                <c:pt idx="25">
                  <c:v>-14.469376160154169</c:v>
                </c:pt>
                <c:pt idx="26">
                  <c:v>28.770521600062729</c:v>
                </c:pt>
                <c:pt idx="27">
                  <c:v>14.977058157555106</c:v>
                </c:pt>
                <c:pt idx="28">
                  <c:v>-4.5198794584603093</c:v>
                </c:pt>
                <c:pt idx="29">
                  <c:v>38.068693004525898</c:v>
                </c:pt>
                <c:pt idx="30">
                  <c:v>4.058731188160948</c:v>
                </c:pt>
                <c:pt idx="31">
                  <c:v>33.5018743499283</c:v>
                </c:pt>
                <c:pt idx="32">
                  <c:v>29.757312802025449</c:v>
                </c:pt>
                <c:pt idx="33">
                  <c:v>-24.993233090428419</c:v>
                </c:pt>
                <c:pt idx="34">
                  <c:v>-16.581761379145021</c:v>
                </c:pt>
                <c:pt idx="35">
                  <c:v>-8.0878861471142045</c:v>
                </c:pt>
                <c:pt idx="36">
                  <c:v>22.570796126411537</c:v>
                </c:pt>
                <c:pt idx="37">
                  <c:v>35.635969203038172</c:v>
                </c:pt>
                <c:pt idx="38">
                  <c:v>-5.4653545140706399</c:v>
                </c:pt>
                <c:pt idx="39">
                  <c:v>14.222578967556892</c:v>
                </c:pt>
                <c:pt idx="40">
                  <c:v>33.906033259186231</c:v>
                </c:pt>
                <c:pt idx="41">
                  <c:v>6.0941513385015114</c:v>
                </c:pt>
                <c:pt idx="42">
                  <c:v>47.155804487228892</c:v>
                </c:pt>
                <c:pt idx="43">
                  <c:v>-13.591907793197734</c:v>
                </c:pt>
                <c:pt idx="44">
                  <c:v>18.140677164993722</c:v>
                </c:pt>
                <c:pt idx="45">
                  <c:v>2.6803035591055533</c:v>
                </c:pt>
                <c:pt idx="46">
                  <c:v>16.040814428168119</c:v>
                </c:pt>
                <c:pt idx="47">
                  <c:v>12.058502416203602</c:v>
                </c:pt>
                <c:pt idx="48">
                  <c:v>12.105714558567833</c:v>
                </c:pt>
                <c:pt idx="49">
                  <c:v>24.636197974995515</c:v>
                </c:pt>
                <c:pt idx="50">
                  <c:v>-14.777465206712705</c:v>
                </c:pt>
                <c:pt idx="51">
                  <c:v>-5.6051165912350029</c:v>
                </c:pt>
                <c:pt idx="52">
                  <c:v>-13.684686499955205</c:v>
                </c:pt>
                <c:pt idx="53">
                  <c:v>-5.4762314182649305</c:v>
                </c:pt>
                <c:pt idx="54">
                  <c:v>2.117277778634147</c:v>
                </c:pt>
                <c:pt idx="55">
                  <c:v>-20.484732254346682</c:v>
                </c:pt>
                <c:pt idx="56">
                  <c:v>30.138802815065421</c:v>
                </c:pt>
                <c:pt idx="57">
                  <c:v>23.910512449184438</c:v>
                </c:pt>
                <c:pt idx="58">
                  <c:v>36.735831939863772</c:v>
                </c:pt>
                <c:pt idx="59">
                  <c:v>21.730851031681297</c:v>
                </c:pt>
                <c:pt idx="60">
                  <c:v>17.461015747490585</c:v>
                </c:pt>
                <c:pt idx="61">
                  <c:v>27.497852703844771</c:v>
                </c:pt>
                <c:pt idx="62">
                  <c:v>-10.816405284952523</c:v>
                </c:pt>
                <c:pt idx="63">
                  <c:v>25.220933389585937</c:v>
                </c:pt>
                <c:pt idx="64">
                  <c:v>21.439306113371565</c:v>
                </c:pt>
                <c:pt idx="65">
                  <c:v>20.301418386135495</c:v>
                </c:pt>
                <c:pt idx="66">
                  <c:v>34.538940078239825</c:v>
                </c:pt>
                <c:pt idx="67">
                  <c:v>-13.61361742731674</c:v>
                </c:pt>
                <c:pt idx="68">
                  <c:v>29.948766211552247</c:v>
                </c:pt>
                <c:pt idx="69">
                  <c:v>-18.227419452321229</c:v>
                </c:pt>
                <c:pt idx="70">
                  <c:v>-8.5208387205592544</c:v>
                </c:pt>
                <c:pt idx="71">
                  <c:v>31.381947556954646</c:v>
                </c:pt>
                <c:pt idx="72">
                  <c:v>42.137157237094463</c:v>
                </c:pt>
                <c:pt idx="73">
                  <c:v>-10.367867845357608</c:v>
                </c:pt>
                <c:pt idx="74">
                  <c:v>-7.7781515225847073</c:v>
                </c:pt>
                <c:pt idx="75">
                  <c:v>-12.229522574206868</c:v>
                </c:pt>
                <c:pt idx="76">
                  <c:v>-9.715125742113301</c:v>
                </c:pt>
                <c:pt idx="77">
                  <c:v>39.754479189998207</c:v>
                </c:pt>
                <c:pt idx="78">
                  <c:v>19.053794454248063</c:v>
                </c:pt>
                <c:pt idx="79">
                  <c:v>26.574589000537728</c:v>
                </c:pt>
                <c:pt idx="80">
                  <c:v>-12.160600797723632</c:v>
                </c:pt>
                <c:pt idx="81">
                  <c:v>3.5259158778902844</c:v>
                </c:pt>
                <c:pt idx="82">
                  <c:v>15.36800826877576</c:v>
                </c:pt>
                <c:pt idx="83">
                  <c:v>36.924451737363327</c:v>
                </c:pt>
                <c:pt idx="84">
                  <c:v>21.096527406614079</c:v>
                </c:pt>
                <c:pt idx="85">
                  <c:v>14.286564010127258</c:v>
                </c:pt>
                <c:pt idx="86">
                  <c:v>-3.0352355526528214</c:v>
                </c:pt>
                <c:pt idx="87">
                  <c:v>3.7159524814034626</c:v>
                </c:pt>
                <c:pt idx="88">
                  <c:v>-9.0848237631296058</c:v>
                </c:pt>
                <c:pt idx="89">
                  <c:v>16.156948347015586</c:v>
                </c:pt>
                <c:pt idx="90">
                  <c:v>25.684598151416019</c:v>
                </c:pt>
                <c:pt idx="91">
                  <c:v>-8.4467072639362044</c:v>
                </c:pt>
                <c:pt idx="92">
                  <c:v>-4.0451531947481811</c:v>
                </c:pt>
                <c:pt idx="93">
                  <c:v>8.1843252051890829</c:v>
                </c:pt>
                <c:pt idx="94">
                  <c:v>-4.6594127636673477</c:v>
                </c:pt>
                <c:pt idx="95">
                  <c:v>28.955577295393425</c:v>
                </c:pt>
                <c:pt idx="96">
                  <c:v>10.779937523973821</c:v>
                </c:pt>
                <c:pt idx="97">
                  <c:v>19.365403428705847</c:v>
                </c:pt>
                <c:pt idx="98">
                  <c:v>43.158638099256137</c:v>
                </c:pt>
                <c:pt idx="99">
                  <c:v>36.715996655673052</c:v>
                </c:pt>
                <c:pt idx="100">
                  <c:v>36.49008235790464</c:v>
                </c:pt>
                <c:pt idx="101">
                  <c:v>4.5773784382953693</c:v>
                </c:pt>
                <c:pt idx="102">
                  <c:v>16.70653655749237</c:v>
                </c:pt>
                <c:pt idx="103">
                  <c:v>7.5899009204606429</c:v>
                </c:pt>
                <c:pt idx="104">
                  <c:v>-18.119055879413892</c:v>
                </c:pt>
                <c:pt idx="105">
                  <c:v>25.199223755466921</c:v>
                </c:pt>
                <c:pt idx="106">
                  <c:v>26.259644695868417</c:v>
                </c:pt>
                <c:pt idx="107">
                  <c:v>-15.682310431842637</c:v>
                </c:pt>
                <c:pt idx="108">
                  <c:v>29.483455871751204</c:v>
                </c:pt>
                <c:pt idx="109">
                  <c:v>27.170201319322459</c:v>
                </c:pt>
                <c:pt idx="110">
                  <c:v>19.936472501344319</c:v>
                </c:pt>
                <c:pt idx="111">
                  <c:v>35.560420940401499</c:v>
                </c:pt>
                <c:pt idx="112">
                  <c:v>-16.820426931036053</c:v>
                </c:pt>
                <c:pt idx="113">
                  <c:v>-15.032173168668237</c:v>
                </c:pt>
                <c:pt idx="114">
                  <c:v>-2.588343691028868</c:v>
                </c:pt>
                <c:pt idx="115">
                  <c:v>-10.10772143130491</c:v>
                </c:pt>
                <c:pt idx="116">
                  <c:v>-13.030756362654614</c:v>
                </c:pt>
                <c:pt idx="117">
                  <c:v>29.71905903965764</c:v>
                </c:pt>
                <c:pt idx="118">
                  <c:v>-14.697666526035164</c:v>
                </c:pt>
                <c:pt idx="119">
                  <c:v>3.6356962568112436</c:v>
                </c:pt>
                <c:pt idx="120">
                  <c:v>1.0235398097777306</c:v>
                </c:pt>
                <c:pt idx="121">
                  <c:v>-11.837657375156866</c:v>
                </c:pt>
                <c:pt idx="122">
                  <c:v>10.316545708370668</c:v>
                </c:pt>
                <c:pt idx="123">
                  <c:v>34.243144741889225</c:v>
                </c:pt>
                <c:pt idx="124">
                  <c:v>22.594881828643121</c:v>
                </c:pt>
                <c:pt idx="125">
                  <c:v>17.921116407151814</c:v>
                </c:pt>
                <c:pt idx="126">
                  <c:v>-14.146432737587403</c:v>
                </c:pt>
                <c:pt idx="127">
                  <c:v>-13.382035905493836</c:v>
                </c:pt>
                <c:pt idx="128">
                  <c:v>41.970018301756589</c:v>
                </c:pt>
                <c:pt idx="129">
                  <c:v>12.867049006676808</c:v>
                </c:pt>
                <c:pt idx="130">
                  <c:v>8.2296629976250131</c:v>
                </c:pt>
                <c:pt idx="131">
                  <c:v>24.763437569994615</c:v>
                </c:pt>
                <c:pt idx="132">
                  <c:v>30.378885172970065</c:v>
                </c:pt>
                <c:pt idx="133">
                  <c:v>15.893739548978303</c:v>
                </c:pt>
                <c:pt idx="134">
                  <c:v>-9.0746773490769215</c:v>
                </c:pt>
                <c:pt idx="135">
                  <c:v>22.259415923911085</c:v>
                </c:pt>
                <c:pt idx="136">
                  <c:v>1.9199283730955159</c:v>
                </c:pt>
                <c:pt idx="137">
                  <c:v>1.4175523049829479</c:v>
                </c:pt>
                <c:pt idx="138">
                  <c:v>28.246664669788487</c:v>
                </c:pt>
                <c:pt idx="139">
                  <c:v>-14.5560300989425</c:v>
                </c:pt>
                <c:pt idx="140">
                  <c:v>-26.747483508469287</c:v>
                </c:pt>
                <c:pt idx="141">
                  <c:v>22.170658863237133</c:v>
                </c:pt>
                <c:pt idx="142">
                  <c:v>15.871299424717684</c:v>
                </c:pt>
                <c:pt idx="143">
                  <c:v>17.960786975533246</c:v>
                </c:pt>
                <c:pt idx="144">
                  <c:v>24.743602285803899</c:v>
                </c:pt>
                <c:pt idx="145">
                  <c:v>41.627239594999104</c:v>
                </c:pt>
                <c:pt idx="146">
                  <c:v>-2.1641207256228796</c:v>
                </c:pt>
                <c:pt idx="147">
                  <c:v>8.7584566618121329</c:v>
                </c:pt>
                <c:pt idx="148">
                  <c:v>20.511563220066318</c:v>
                </c:pt>
                <c:pt idx="149">
                  <c:v>17.717871005601353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5-4F82-BBF2-8E0EAFCF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53904"/>
        <c:axId val="364654384"/>
      </c:scatterChart>
      <c:valAx>
        <c:axId val="3646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4384"/>
        <c:crosses val="autoZero"/>
        <c:crossBetween val="midCat"/>
      </c:valAx>
      <c:valAx>
        <c:axId val="364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Error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'Without Intercept'!$W$4:$W$16</c:f>
              <c:strCache>
                <c:ptCount val="13"/>
                <c:pt idx="0">
                  <c:v>-26.74748351</c:v>
                </c:pt>
                <c:pt idx="1">
                  <c:v>-20.58887618</c:v>
                </c:pt>
                <c:pt idx="2">
                  <c:v>-14.43026884</c:v>
                </c:pt>
                <c:pt idx="3">
                  <c:v>-8.27166151</c:v>
                </c:pt>
                <c:pt idx="4">
                  <c:v>-2.113054177</c:v>
                </c:pt>
                <c:pt idx="5">
                  <c:v>4.045553156</c:v>
                </c:pt>
                <c:pt idx="6">
                  <c:v>10.20416049</c:v>
                </c:pt>
                <c:pt idx="7">
                  <c:v>16.36276782</c:v>
                </c:pt>
                <c:pt idx="8">
                  <c:v>22.52137516</c:v>
                </c:pt>
                <c:pt idx="9">
                  <c:v>28.67998249</c:v>
                </c:pt>
                <c:pt idx="10">
                  <c:v>34.83858982</c:v>
                </c:pt>
                <c:pt idx="11">
                  <c:v>40.99719715</c:v>
                </c:pt>
                <c:pt idx="12">
                  <c:v>More</c:v>
                </c:pt>
              </c:strCache>
            </c:strRef>
          </c:cat>
          <c:val>
            <c:numRef>
              <c:f>'Without Intercept'!$X$4:$X$16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19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11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C-411A-8798-B958E85D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364644784"/>
        <c:axId val="364646704"/>
      </c:barChart>
      <c:catAx>
        <c:axId val="3646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646704"/>
        <c:crosses val="autoZero"/>
        <c:auto val="1"/>
        <c:lblAlgn val="ctr"/>
        <c:lblOffset val="100"/>
        <c:noMultiLvlLbl val="0"/>
      </c:catAx>
      <c:valAx>
        <c:axId val="36464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644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1</xdr:row>
      <xdr:rowOff>22860</xdr:rowOff>
    </xdr:from>
    <xdr:to>
      <xdr:col>21</xdr:col>
      <xdr:colOff>60960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88DBD-0A20-532E-ED04-D7FCA5D9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327660</xdr:colOff>
      <xdr:row>17</xdr:row>
      <xdr:rowOff>83820</xdr:rowOff>
    </xdr:from>
    <xdr:to>
      <xdr:col>21</xdr:col>
      <xdr:colOff>22860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66479-B331-D0CB-E04A-1650F68AF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251460</xdr:colOff>
      <xdr:row>2</xdr:row>
      <xdr:rowOff>15240</xdr:rowOff>
    </xdr:from>
    <xdr:to>
      <xdr:col>32</xdr:col>
      <xdr:colOff>274320</xdr:colOff>
      <xdr:row>16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7DE53-333B-C963-9A0E-139C9178E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0</xdr:row>
      <xdr:rowOff>167640</xdr:rowOff>
    </xdr:from>
    <xdr:to>
      <xdr:col>20</xdr:col>
      <xdr:colOff>495300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3E3D7-9108-88D4-E874-C080999F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17</xdr:row>
      <xdr:rowOff>22860</xdr:rowOff>
    </xdr:from>
    <xdr:to>
      <xdr:col>20</xdr:col>
      <xdr:colOff>480060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4A83E-B2AD-A785-F04F-0C9D25E7F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205740</xdr:colOff>
      <xdr:row>2</xdr:row>
      <xdr:rowOff>30480</xdr:rowOff>
    </xdr:from>
    <xdr:to>
      <xdr:col>32</xdr:col>
      <xdr:colOff>7620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125E2-D8D5-8F2F-DC61-8FE2B50D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B0C1-1A99-48D0-91FE-CAC4364E3210}">
  <dimension ref="A1:AE151"/>
  <sheetViews>
    <sheetView topLeftCell="E1" workbookViewId="0">
      <selection activeCell="J10" sqref="J10:M15"/>
    </sheetView>
  </sheetViews>
  <sheetFormatPr defaultRowHeight="14.4" x14ac:dyDescent="0.3"/>
  <cols>
    <col min="1" max="1" width="15.33203125" bestFit="1" customWidth="1"/>
    <col min="2" max="2" width="13.5546875" bestFit="1" customWidth="1"/>
    <col min="5" max="5" width="9.6640625" bestFit="1" customWidth="1"/>
    <col min="6" max="6" width="10" bestFit="1" customWidth="1"/>
    <col min="23" max="23" width="17.44140625" bestFit="1" customWidth="1"/>
    <col min="24" max="24" width="12" bestFit="1" customWidth="1"/>
    <col min="25" max="25" width="13.44140625" bestFit="1" customWidth="1"/>
    <col min="26" max="26" width="12" bestFit="1" customWidth="1"/>
    <col min="28" max="28" width="12.44140625" bestFit="1" customWidth="1"/>
    <col min="29" max="29" width="12" bestFit="1" customWidth="1"/>
    <col min="30" max="31" width="12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4" ht="15" thickBot="1" x14ac:dyDescent="0.35">
      <c r="A2">
        <v>7.49</v>
      </c>
      <c r="B2">
        <v>57.75</v>
      </c>
      <c r="C2">
        <f>A2*B2</f>
        <v>432.54750000000001</v>
      </c>
      <c r="D2">
        <f>A2^2</f>
        <v>56.100100000000005</v>
      </c>
      <c r="E2">
        <f>(B2-$M$4)^2</f>
        <v>37.495211111111132</v>
      </c>
      <c r="F2">
        <f>$K$7*A2+$K$8</f>
        <v>58.868333226070149</v>
      </c>
      <c r="G2">
        <f>B2-F2</f>
        <v>-1.1183332260701491</v>
      </c>
      <c r="H2">
        <f>G2^2</f>
        <v>1.2506692045324672</v>
      </c>
    </row>
    <row r="3" spans="1:24" x14ac:dyDescent="0.3">
      <c r="A3">
        <v>19.010000000000002</v>
      </c>
      <c r="B3">
        <v>89</v>
      </c>
      <c r="C3">
        <f t="shared" ref="C3:C66" si="0">A3*B3</f>
        <v>1691.89</v>
      </c>
      <c r="D3">
        <f t="shared" ref="D3:D66" si="1">A3^2</f>
        <v>361.38010000000008</v>
      </c>
      <c r="E3">
        <f t="shared" ref="E3:E66" si="2">(B3-$M$4)^2</f>
        <v>631.3493777777777</v>
      </c>
      <c r="F3">
        <f t="shared" ref="F3:F66" si="3">$K$7*A3+$K$8</f>
        <v>88.173836700422214</v>
      </c>
      <c r="G3">
        <f t="shared" ref="G3:G66" si="4">B3-F3</f>
        <v>0.82616329957778589</v>
      </c>
      <c r="H3">
        <f t="shared" ref="H3:H66" si="5">G3^2</f>
        <v>0.68254579756925438</v>
      </c>
      <c r="J3" s="4" t="s">
        <v>8</v>
      </c>
      <c r="K3" s="4">
        <f>SUM(A2:A151)</f>
        <v>1418.6200000000003</v>
      </c>
      <c r="L3" s="4" t="s">
        <v>21</v>
      </c>
      <c r="M3" s="4">
        <f>K3/150</f>
        <v>9.4574666666666687</v>
      </c>
      <c r="W3" s="2" t="s">
        <v>24</v>
      </c>
      <c r="X3" s="2" t="s">
        <v>26</v>
      </c>
    </row>
    <row r="4" spans="1:24" x14ac:dyDescent="0.3">
      <c r="A4">
        <v>14.64</v>
      </c>
      <c r="B4">
        <v>76.5</v>
      </c>
      <c r="C4">
        <f t="shared" si="0"/>
        <v>1119.96</v>
      </c>
      <c r="D4">
        <f t="shared" si="1"/>
        <v>214.32960000000003</v>
      </c>
      <c r="E4">
        <f t="shared" si="2"/>
        <v>159.43271111111108</v>
      </c>
      <c r="F4">
        <f t="shared" si="3"/>
        <v>77.057078872043874</v>
      </c>
      <c r="G4">
        <f t="shared" si="4"/>
        <v>-0.55707887204387418</v>
      </c>
      <c r="H4">
        <f t="shared" si="5"/>
        <v>0.31033686967767515</v>
      </c>
      <c r="J4" s="4" t="s">
        <v>9</v>
      </c>
      <c r="K4" s="4">
        <f>SUM(B2:B151)</f>
        <v>9581</v>
      </c>
      <c r="L4" s="4" t="s">
        <v>12</v>
      </c>
      <c r="M4" s="4">
        <f>K4/150</f>
        <v>63.873333333333335</v>
      </c>
      <c r="W4">
        <v>-16.184865131945628</v>
      </c>
      <c r="X4">
        <v>1</v>
      </c>
    </row>
    <row r="5" spans="1:24" x14ac:dyDescent="0.3">
      <c r="A5">
        <v>11.97</v>
      </c>
      <c r="B5">
        <v>64</v>
      </c>
      <c r="C5">
        <f t="shared" si="0"/>
        <v>766.08</v>
      </c>
      <c r="D5">
        <f t="shared" si="1"/>
        <v>143.2809</v>
      </c>
      <c r="E5">
        <f t="shared" si="2"/>
        <v>1.6044444444444059E-2</v>
      </c>
      <c r="F5">
        <f t="shared" si="3"/>
        <v>70.26491791054039</v>
      </c>
      <c r="G5">
        <f t="shared" si="4"/>
        <v>-6.2649179105403903</v>
      </c>
      <c r="H5">
        <f t="shared" si="5"/>
        <v>39.249196425809771</v>
      </c>
      <c r="J5" s="4" t="s">
        <v>10</v>
      </c>
      <c r="K5" s="4">
        <f>SUM(C2:C151)</f>
        <v>103942.52500000002</v>
      </c>
      <c r="L5" s="4"/>
      <c r="M5" s="4"/>
      <c r="W5">
        <v>-13.248477008016344</v>
      </c>
      <c r="X5">
        <v>0</v>
      </c>
    </row>
    <row r="6" spans="1:24" x14ac:dyDescent="0.3">
      <c r="A6">
        <v>3.12</v>
      </c>
      <c r="B6">
        <v>53.5</v>
      </c>
      <c r="C6">
        <f t="shared" si="0"/>
        <v>166.92000000000002</v>
      </c>
      <c r="D6">
        <f t="shared" si="1"/>
        <v>9.7344000000000008</v>
      </c>
      <c r="E6">
        <f t="shared" si="2"/>
        <v>107.60604444444448</v>
      </c>
      <c r="F6">
        <f t="shared" si="3"/>
        <v>47.751575397691795</v>
      </c>
      <c r="G6">
        <f t="shared" si="4"/>
        <v>5.7484246023082051</v>
      </c>
      <c r="H6">
        <f t="shared" si="5"/>
        <v>33.044385408422244</v>
      </c>
      <c r="J6" s="4" t="s">
        <v>11</v>
      </c>
      <c r="K6" s="4">
        <f>SUM(D2:D151)</f>
        <v>18656.788399999994</v>
      </c>
      <c r="L6" s="4"/>
      <c r="M6" s="4"/>
      <c r="W6">
        <v>-10.312088884087061</v>
      </c>
      <c r="X6">
        <v>0</v>
      </c>
    </row>
    <row r="7" spans="1:24" x14ac:dyDescent="0.3">
      <c r="A7">
        <v>3.12</v>
      </c>
      <c r="B7">
        <v>51.5</v>
      </c>
      <c r="C7">
        <f t="shared" si="0"/>
        <v>160.68</v>
      </c>
      <c r="D7">
        <f t="shared" si="1"/>
        <v>9.7344000000000008</v>
      </c>
      <c r="E7">
        <f t="shared" si="2"/>
        <v>153.09937777777782</v>
      </c>
      <c r="F7">
        <f t="shared" si="3"/>
        <v>47.751575397691795</v>
      </c>
      <c r="G7">
        <f t="shared" si="4"/>
        <v>3.7484246023082051</v>
      </c>
      <c r="H7">
        <f t="shared" si="5"/>
        <v>14.050686999189425</v>
      </c>
      <c r="J7" s="4" t="s">
        <v>22</v>
      </c>
      <c r="K7" s="4">
        <f>(150*K5-K4*K3)/(150*K6-K3^2)</f>
        <v>2.5438805099263955</v>
      </c>
      <c r="L7" s="4"/>
      <c r="M7" s="4"/>
      <c r="W7">
        <v>-7.3757007601577769</v>
      </c>
      <c r="X7">
        <v>7</v>
      </c>
    </row>
    <row r="8" spans="1:24" x14ac:dyDescent="0.3">
      <c r="A8">
        <v>1.1599999999999999</v>
      </c>
      <c r="B8">
        <v>46.75</v>
      </c>
      <c r="C8">
        <f t="shared" si="0"/>
        <v>54.23</v>
      </c>
      <c r="D8">
        <f t="shared" si="1"/>
        <v>1.3455999999999999</v>
      </c>
      <c r="E8">
        <f t="shared" si="2"/>
        <v>293.2085444444445</v>
      </c>
      <c r="F8">
        <f t="shared" si="3"/>
        <v>42.765569598236063</v>
      </c>
      <c r="G8">
        <f t="shared" si="4"/>
        <v>3.9844304017639374</v>
      </c>
      <c r="H8">
        <f t="shared" si="5"/>
        <v>15.875685626500731</v>
      </c>
      <c r="J8" s="4" t="s">
        <v>23</v>
      </c>
      <c r="K8" s="4">
        <f>M4-K7*M3</f>
        <v>39.814668206721443</v>
      </c>
      <c r="L8" s="4"/>
      <c r="M8" s="4"/>
      <c r="W8">
        <v>-4.4393126362284931</v>
      </c>
      <c r="X8">
        <v>24</v>
      </c>
    </row>
    <row r="9" spans="1:24" x14ac:dyDescent="0.3">
      <c r="A9">
        <v>17.32</v>
      </c>
      <c r="B9">
        <v>78.75</v>
      </c>
      <c r="C9">
        <f t="shared" si="0"/>
        <v>1363.95</v>
      </c>
      <c r="D9">
        <f t="shared" si="1"/>
        <v>299.98239999999998</v>
      </c>
      <c r="E9">
        <f t="shared" si="2"/>
        <v>221.31521111111107</v>
      </c>
      <c r="F9">
        <f t="shared" si="3"/>
        <v>83.874678638646614</v>
      </c>
      <c r="G9">
        <f t="shared" si="4"/>
        <v>-5.1246786386466141</v>
      </c>
      <c r="H9">
        <f t="shared" si="5"/>
        <v>26.262331149400914</v>
      </c>
      <c r="J9" s="4"/>
      <c r="K9" s="4"/>
      <c r="L9" s="4"/>
      <c r="M9" s="4"/>
      <c r="W9">
        <v>-1.5029245122992094</v>
      </c>
      <c r="X9">
        <v>25</v>
      </c>
    </row>
    <row r="10" spans="1:24" x14ac:dyDescent="0.3">
      <c r="A10">
        <v>12.02</v>
      </c>
      <c r="B10">
        <v>77</v>
      </c>
      <c r="C10">
        <f t="shared" si="0"/>
        <v>925.54</v>
      </c>
      <c r="D10">
        <f t="shared" si="1"/>
        <v>144.4804</v>
      </c>
      <c r="E10">
        <f t="shared" si="2"/>
        <v>172.30937777777774</v>
      </c>
      <c r="F10">
        <f t="shared" si="3"/>
        <v>70.392111936036713</v>
      </c>
      <c r="G10">
        <f t="shared" si="4"/>
        <v>6.6078880639632871</v>
      </c>
      <c r="H10">
        <f t="shared" si="5"/>
        <v>43.664184665868476</v>
      </c>
      <c r="J10" s="4" t="s">
        <v>13</v>
      </c>
      <c r="K10" s="4">
        <f>SUM(H2:H151)</f>
        <v>3960.0504113648158</v>
      </c>
      <c r="L10" s="4" t="s">
        <v>19</v>
      </c>
      <c r="M10" s="4">
        <f>SUM(E2:E151)</f>
        <v>37871.343333333323</v>
      </c>
      <c r="W10">
        <v>1.4334636116300743</v>
      </c>
      <c r="X10">
        <v>31</v>
      </c>
    </row>
    <row r="11" spans="1:24" x14ac:dyDescent="0.3">
      <c r="A11">
        <v>14.16</v>
      </c>
      <c r="B11">
        <v>68.5</v>
      </c>
      <c r="C11">
        <f t="shared" si="0"/>
        <v>969.96</v>
      </c>
      <c r="D11">
        <f t="shared" si="1"/>
        <v>200.50560000000002</v>
      </c>
      <c r="E11">
        <f t="shared" si="2"/>
        <v>21.406044444444429</v>
      </c>
      <c r="F11">
        <f t="shared" si="3"/>
        <v>75.836016227279202</v>
      </c>
      <c r="G11">
        <f t="shared" si="4"/>
        <v>-7.3360162272792024</v>
      </c>
      <c r="H11">
        <f t="shared" si="5"/>
        <v>53.817134086903785</v>
      </c>
      <c r="J11" s="4" t="s">
        <v>14</v>
      </c>
      <c r="K11" s="4">
        <f>K10/150</f>
        <v>26.400336075765438</v>
      </c>
      <c r="L11" s="4" t="s">
        <v>20</v>
      </c>
      <c r="M11" s="4">
        <f>1-K10/M10</f>
        <v>0.89543411817981944</v>
      </c>
      <c r="W11">
        <v>4.369851735559358</v>
      </c>
      <c r="X11">
        <v>39</v>
      </c>
    </row>
    <row r="12" spans="1:24" x14ac:dyDescent="0.3">
      <c r="A12">
        <v>0.41</v>
      </c>
      <c r="B12">
        <v>44</v>
      </c>
      <c r="C12">
        <f t="shared" si="0"/>
        <v>18.04</v>
      </c>
      <c r="D12">
        <f t="shared" si="1"/>
        <v>0.16809999999999997</v>
      </c>
      <c r="E12">
        <f t="shared" si="2"/>
        <v>394.94937777777784</v>
      </c>
      <c r="F12">
        <f t="shared" si="3"/>
        <v>40.857659215791266</v>
      </c>
      <c r="G12">
        <f t="shared" si="4"/>
        <v>3.1423407842087343</v>
      </c>
      <c r="H12">
        <f t="shared" si="5"/>
        <v>9.8743056041015631</v>
      </c>
      <c r="J12" s="4" t="s">
        <v>15</v>
      </c>
      <c r="K12" s="4">
        <f>SQRT(K11)</f>
        <v>5.1381257356905383</v>
      </c>
      <c r="L12" s="4"/>
      <c r="M12" s="4"/>
      <c r="W12">
        <v>7.3062398594886417</v>
      </c>
      <c r="X12">
        <v>13</v>
      </c>
    </row>
    <row r="13" spans="1:24" x14ac:dyDescent="0.3">
      <c r="A13">
        <v>19.399999999999999</v>
      </c>
      <c r="B13">
        <v>99.5</v>
      </c>
      <c r="C13">
        <f t="shared" si="0"/>
        <v>1930.3</v>
      </c>
      <c r="D13">
        <f t="shared" si="1"/>
        <v>376.35999999999996</v>
      </c>
      <c r="E13">
        <f t="shared" si="2"/>
        <v>1269.2593777777777</v>
      </c>
      <c r="F13">
        <f t="shared" si="3"/>
        <v>89.165950099293511</v>
      </c>
      <c r="G13">
        <f t="shared" si="4"/>
        <v>10.334049900706489</v>
      </c>
      <c r="H13">
        <f t="shared" si="5"/>
        <v>106.7925873502918</v>
      </c>
      <c r="J13" s="4" t="s">
        <v>16</v>
      </c>
      <c r="K13" s="4">
        <f>AVERAGE(ABS(G2:G151))</f>
        <v>10.334049900706489</v>
      </c>
      <c r="L13" s="4"/>
      <c r="M13" s="4"/>
      <c r="W13">
        <v>10.242627983417925</v>
      </c>
      <c r="X13">
        <v>5</v>
      </c>
    </row>
    <row r="14" spans="1:24" x14ac:dyDescent="0.3">
      <c r="A14">
        <v>16.649999999999999</v>
      </c>
      <c r="B14">
        <v>76.75</v>
      </c>
      <c r="C14">
        <f t="shared" si="0"/>
        <v>1277.8874999999998</v>
      </c>
      <c r="D14">
        <f t="shared" si="1"/>
        <v>277.22249999999997</v>
      </c>
      <c r="E14">
        <f t="shared" si="2"/>
        <v>165.80854444444441</v>
      </c>
      <c r="F14">
        <f t="shared" si="3"/>
        <v>82.170278696995922</v>
      </c>
      <c r="G14">
        <f t="shared" si="4"/>
        <v>-5.420278696995922</v>
      </c>
      <c r="H14">
        <f t="shared" si="5"/>
        <v>29.37942115310781</v>
      </c>
      <c r="J14" s="4" t="s">
        <v>17</v>
      </c>
      <c r="K14" s="4">
        <f>SKEW(G2:G151)</f>
        <v>0.26146013634658732</v>
      </c>
      <c r="L14" s="4"/>
      <c r="M14" s="4"/>
      <c r="W14">
        <v>13.179016107347209</v>
      </c>
      <c r="X14">
        <v>3</v>
      </c>
    </row>
    <row r="15" spans="1:24" x14ac:dyDescent="0.3">
      <c r="A15">
        <v>4.25</v>
      </c>
      <c r="B15">
        <v>47.75</v>
      </c>
      <c r="C15">
        <f t="shared" si="0"/>
        <v>202.9375</v>
      </c>
      <c r="D15">
        <f t="shared" si="1"/>
        <v>18.0625</v>
      </c>
      <c r="E15">
        <f t="shared" si="2"/>
        <v>259.96187777777783</v>
      </c>
      <c r="F15">
        <f t="shared" si="3"/>
        <v>50.626160373908625</v>
      </c>
      <c r="G15">
        <f t="shared" si="4"/>
        <v>-2.8761603739086254</v>
      </c>
      <c r="H15">
        <f t="shared" si="5"/>
        <v>8.2722984964422039</v>
      </c>
      <c r="J15" s="4" t="s">
        <v>18</v>
      </c>
      <c r="K15" s="4">
        <f>KURT(G2:G151)</f>
        <v>0.87141683184351049</v>
      </c>
      <c r="L15" s="4"/>
      <c r="M15" s="4"/>
      <c r="W15">
        <v>16.115404231276493</v>
      </c>
      <c r="X15">
        <v>1</v>
      </c>
    </row>
    <row r="16" spans="1:24" ht="15" thickBot="1" x14ac:dyDescent="0.35">
      <c r="A16">
        <v>3.64</v>
      </c>
      <c r="B16">
        <v>49.5</v>
      </c>
      <c r="C16">
        <f t="shared" si="0"/>
        <v>180.18</v>
      </c>
      <c r="D16">
        <f t="shared" si="1"/>
        <v>13.249600000000001</v>
      </c>
      <c r="E16">
        <f t="shared" si="2"/>
        <v>206.59271111111116</v>
      </c>
      <c r="F16">
        <f t="shared" si="3"/>
        <v>49.074393262853519</v>
      </c>
      <c r="G16">
        <f t="shared" si="4"/>
        <v>0.4256067371464809</v>
      </c>
      <c r="H16">
        <f t="shared" si="5"/>
        <v>0.18114109470447368</v>
      </c>
      <c r="W16" s="1" t="s">
        <v>25</v>
      </c>
      <c r="X16" s="1">
        <v>1</v>
      </c>
    </row>
    <row r="17" spans="1:28" x14ac:dyDescent="0.3">
      <c r="A17">
        <v>3.67</v>
      </c>
      <c r="B17">
        <v>46.75</v>
      </c>
      <c r="C17">
        <f t="shared" si="0"/>
        <v>171.57249999999999</v>
      </c>
      <c r="D17">
        <f t="shared" si="1"/>
        <v>13.4689</v>
      </c>
      <c r="E17">
        <f t="shared" si="2"/>
        <v>293.2085444444445</v>
      </c>
      <c r="F17">
        <f t="shared" si="3"/>
        <v>49.150709678151316</v>
      </c>
      <c r="G17">
        <f t="shared" si="4"/>
        <v>-2.4007096781513155</v>
      </c>
      <c r="H17">
        <f t="shared" si="5"/>
        <v>5.7634069587693926</v>
      </c>
    </row>
    <row r="18" spans="1:28" x14ac:dyDescent="0.3">
      <c r="A18">
        <v>6.08</v>
      </c>
      <c r="B18">
        <v>47.5</v>
      </c>
      <c r="C18">
        <f t="shared" si="0"/>
        <v>288.8</v>
      </c>
      <c r="D18">
        <f t="shared" si="1"/>
        <v>36.9664</v>
      </c>
      <c r="E18">
        <f t="shared" si="2"/>
        <v>268.0860444444445</v>
      </c>
      <c r="F18">
        <f t="shared" si="3"/>
        <v>55.28146170707393</v>
      </c>
      <c r="G18">
        <f t="shared" si="4"/>
        <v>-7.7814617070739303</v>
      </c>
      <c r="H18">
        <f t="shared" si="5"/>
        <v>60.551146298657926</v>
      </c>
    </row>
    <row r="19" spans="1:28" x14ac:dyDescent="0.3">
      <c r="A19">
        <v>10.5</v>
      </c>
      <c r="B19">
        <v>66.5</v>
      </c>
      <c r="C19">
        <f t="shared" si="0"/>
        <v>698.25</v>
      </c>
      <c r="D19">
        <f t="shared" si="1"/>
        <v>110.25</v>
      </c>
      <c r="E19">
        <f t="shared" si="2"/>
        <v>6.8993777777777696</v>
      </c>
      <c r="F19">
        <f t="shared" si="3"/>
        <v>66.525413560948593</v>
      </c>
      <c r="G19">
        <f t="shared" si="4"/>
        <v>-2.5413560948592817E-2</v>
      </c>
      <c r="H19">
        <f t="shared" si="5"/>
        <v>6.4584908008784184E-4</v>
      </c>
    </row>
    <row r="20" spans="1:28" x14ac:dyDescent="0.3">
      <c r="A20">
        <v>8.64</v>
      </c>
      <c r="B20">
        <v>56.25</v>
      </c>
      <c r="C20">
        <f t="shared" si="0"/>
        <v>486.00000000000006</v>
      </c>
      <c r="D20">
        <f t="shared" si="1"/>
        <v>74.649600000000007</v>
      </c>
      <c r="E20">
        <f t="shared" si="2"/>
        <v>58.115211111111137</v>
      </c>
      <c r="F20">
        <f t="shared" si="3"/>
        <v>61.793795812485499</v>
      </c>
      <c r="G20">
        <f t="shared" si="4"/>
        <v>-5.5437958124854987</v>
      </c>
      <c r="H20">
        <f t="shared" si="5"/>
        <v>30.733672010531752</v>
      </c>
    </row>
    <row r="21" spans="1:28" x14ac:dyDescent="0.3">
      <c r="A21">
        <v>5.82</v>
      </c>
      <c r="B21">
        <v>57</v>
      </c>
      <c r="C21">
        <f t="shared" si="0"/>
        <v>331.74</v>
      </c>
      <c r="D21">
        <f t="shared" si="1"/>
        <v>33.872400000000006</v>
      </c>
      <c r="E21">
        <f t="shared" si="2"/>
        <v>47.242711111111134</v>
      </c>
      <c r="F21">
        <f t="shared" si="3"/>
        <v>54.620052774493061</v>
      </c>
      <c r="G21">
        <f t="shared" si="4"/>
        <v>2.3799472255069389</v>
      </c>
      <c r="H21">
        <f t="shared" si="5"/>
        <v>5.6641487961981767</v>
      </c>
      <c r="W21" t="s">
        <v>27</v>
      </c>
    </row>
    <row r="22" spans="1:28" ht="15" thickBot="1" x14ac:dyDescent="0.35">
      <c r="A22">
        <v>12.24</v>
      </c>
      <c r="B22">
        <v>66</v>
      </c>
      <c r="C22">
        <f t="shared" si="0"/>
        <v>807.84</v>
      </c>
      <c r="D22">
        <f t="shared" si="1"/>
        <v>149.8176</v>
      </c>
      <c r="E22">
        <f t="shared" si="2"/>
        <v>4.5227111111111045</v>
      </c>
      <c r="F22">
        <f t="shared" si="3"/>
        <v>70.951765648220515</v>
      </c>
      <c r="G22">
        <f t="shared" si="4"/>
        <v>-4.9517656482205155</v>
      </c>
      <c r="H22">
        <f t="shared" si="5"/>
        <v>24.519983034896743</v>
      </c>
    </row>
    <row r="23" spans="1:28" x14ac:dyDescent="0.3">
      <c r="A23">
        <v>2.79</v>
      </c>
      <c r="B23">
        <v>54.75</v>
      </c>
      <c r="C23">
        <f t="shared" si="0"/>
        <v>152.7525</v>
      </c>
      <c r="D23">
        <f t="shared" si="1"/>
        <v>7.7841000000000005</v>
      </c>
      <c r="E23">
        <f t="shared" si="2"/>
        <v>83.235211111111141</v>
      </c>
      <c r="F23">
        <f t="shared" si="3"/>
        <v>46.912094829416084</v>
      </c>
      <c r="G23">
        <f t="shared" si="4"/>
        <v>7.837905170583916</v>
      </c>
      <c r="H23">
        <f t="shared" si="5"/>
        <v>61.432757463066082</v>
      </c>
      <c r="W23" s="3" t="s">
        <v>28</v>
      </c>
      <c r="X23" s="3"/>
    </row>
    <row r="24" spans="1:28" x14ac:dyDescent="0.3">
      <c r="A24">
        <v>5.84</v>
      </c>
      <c r="B24">
        <v>50.75</v>
      </c>
      <c r="C24">
        <f t="shared" si="0"/>
        <v>296.38</v>
      </c>
      <c r="D24">
        <f t="shared" si="1"/>
        <v>34.105599999999995</v>
      </c>
      <c r="E24">
        <f t="shared" si="2"/>
        <v>172.22187777777782</v>
      </c>
      <c r="F24">
        <f t="shared" si="3"/>
        <v>54.670930384691594</v>
      </c>
      <c r="G24">
        <f t="shared" si="4"/>
        <v>-3.9209303846915944</v>
      </c>
      <c r="H24">
        <f t="shared" si="5"/>
        <v>15.373695081597774</v>
      </c>
      <c r="W24" t="s">
        <v>29</v>
      </c>
      <c r="X24">
        <v>0.94627380719315035</v>
      </c>
    </row>
    <row r="25" spans="1:28" x14ac:dyDescent="0.3">
      <c r="A25">
        <v>7.33</v>
      </c>
      <c r="B25">
        <v>56.75</v>
      </c>
      <c r="C25">
        <f t="shared" si="0"/>
        <v>415.97750000000002</v>
      </c>
      <c r="D25">
        <f t="shared" si="1"/>
        <v>53.728900000000003</v>
      </c>
      <c r="E25">
        <f t="shared" si="2"/>
        <v>50.741877777777802</v>
      </c>
      <c r="F25">
        <f t="shared" si="3"/>
        <v>58.461312344481925</v>
      </c>
      <c r="G25">
        <f t="shared" si="4"/>
        <v>-1.7113123444819252</v>
      </c>
      <c r="H25">
        <f t="shared" si="5"/>
        <v>2.9285899403762232</v>
      </c>
      <c r="W25" t="s">
        <v>30</v>
      </c>
      <c r="X25">
        <v>0.89543411817981955</v>
      </c>
    </row>
    <row r="26" spans="1:28" x14ac:dyDescent="0.3">
      <c r="A26">
        <v>9.1199999999999992</v>
      </c>
      <c r="B26">
        <v>66.75</v>
      </c>
      <c r="C26">
        <f t="shared" si="0"/>
        <v>608.76</v>
      </c>
      <c r="D26">
        <f t="shared" si="1"/>
        <v>83.174399999999991</v>
      </c>
      <c r="E26">
        <f t="shared" si="2"/>
        <v>8.2752111111111031</v>
      </c>
      <c r="F26">
        <f t="shared" si="3"/>
        <v>63.01485845725017</v>
      </c>
      <c r="G26">
        <f t="shared" si="4"/>
        <v>3.7351415427498296</v>
      </c>
      <c r="H26">
        <f t="shared" si="5"/>
        <v>13.951282344375578</v>
      </c>
      <c r="W26" t="s">
        <v>31</v>
      </c>
      <c r="X26">
        <v>0.89472759195130491</v>
      </c>
    </row>
    <row r="27" spans="1:28" x14ac:dyDescent="0.3">
      <c r="A27">
        <v>15.7</v>
      </c>
      <c r="B27">
        <v>73</v>
      </c>
      <c r="C27">
        <f t="shared" si="0"/>
        <v>1146.0999999999999</v>
      </c>
      <c r="D27">
        <f t="shared" si="1"/>
        <v>246.48999999999998</v>
      </c>
      <c r="E27">
        <f t="shared" si="2"/>
        <v>83.296044444444419</v>
      </c>
      <c r="F27">
        <f t="shared" si="3"/>
        <v>79.753592212565849</v>
      </c>
      <c r="G27">
        <f t="shared" si="4"/>
        <v>-6.7535922125658487</v>
      </c>
      <c r="H27">
        <f t="shared" si="5"/>
        <v>45.611007773630078</v>
      </c>
      <c r="W27" t="s">
        <v>32</v>
      </c>
      <c r="X27">
        <v>5.1727262999395771</v>
      </c>
    </row>
    <row r="28" spans="1:28" ht="15" thickBot="1" x14ac:dyDescent="0.35">
      <c r="A28">
        <v>3.99</v>
      </c>
      <c r="B28">
        <v>51</v>
      </c>
      <c r="C28">
        <f t="shared" si="0"/>
        <v>203.49</v>
      </c>
      <c r="D28">
        <f t="shared" si="1"/>
        <v>15.920100000000001</v>
      </c>
      <c r="E28">
        <f t="shared" si="2"/>
        <v>165.72271111111115</v>
      </c>
      <c r="F28">
        <f t="shared" si="3"/>
        <v>49.964751441327763</v>
      </c>
      <c r="G28">
        <f t="shared" si="4"/>
        <v>1.0352485586722366</v>
      </c>
      <c r="H28">
        <f t="shared" si="5"/>
        <v>1.0717395782329433</v>
      </c>
      <c r="W28" s="1" t="s">
        <v>33</v>
      </c>
      <c r="X28" s="1">
        <v>150</v>
      </c>
    </row>
    <row r="29" spans="1:28" x14ac:dyDescent="0.3">
      <c r="A29">
        <v>10.28</v>
      </c>
      <c r="B29">
        <v>72.25</v>
      </c>
      <c r="C29">
        <f t="shared" si="0"/>
        <v>742.7299999999999</v>
      </c>
      <c r="D29">
        <f t="shared" si="1"/>
        <v>105.67839999999998</v>
      </c>
      <c r="E29">
        <f t="shared" si="2"/>
        <v>70.168544444444422</v>
      </c>
      <c r="F29">
        <f t="shared" si="3"/>
        <v>65.96575984876479</v>
      </c>
      <c r="G29">
        <f t="shared" si="4"/>
        <v>6.2842401512352097</v>
      </c>
      <c r="H29">
        <f t="shared" si="5"/>
        <v>39.491674278396729</v>
      </c>
    </row>
    <row r="30" spans="1:28" ht="15" thickBot="1" x14ac:dyDescent="0.35">
      <c r="A30">
        <v>11.85</v>
      </c>
      <c r="B30">
        <v>61.5</v>
      </c>
      <c r="C30">
        <f t="shared" si="0"/>
        <v>728.77499999999998</v>
      </c>
      <c r="D30">
        <f t="shared" si="1"/>
        <v>140.42249999999999</v>
      </c>
      <c r="E30">
        <f t="shared" si="2"/>
        <v>5.6327111111111181</v>
      </c>
      <c r="F30">
        <f t="shared" si="3"/>
        <v>69.959652249349233</v>
      </c>
      <c r="G30">
        <f t="shared" si="4"/>
        <v>-8.459652249349233</v>
      </c>
      <c r="H30">
        <f t="shared" si="5"/>
        <v>71.565716179919534</v>
      </c>
      <c r="W30" t="s">
        <v>34</v>
      </c>
    </row>
    <row r="31" spans="1:28" x14ac:dyDescent="0.3">
      <c r="A31">
        <v>0.93</v>
      </c>
      <c r="B31">
        <v>43.25</v>
      </c>
      <c r="C31">
        <f t="shared" si="0"/>
        <v>40.222500000000004</v>
      </c>
      <c r="D31">
        <f t="shared" si="1"/>
        <v>0.86490000000000011</v>
      </c>
      <c r="E31">
        <f t="shared" si="2"/>
        <v>425.32187777777784</v>
      </c>
      <c r="F31">
        <f t="shared" si="3"/>
        <v>42.18047708095299</v>
      </c>
      <c r="G31">
        <f t="shared" si="4"/>
        <v>1.0695229190470101</v>
      </c>
      <c r="H31">
        <f t="shared" si="5"/>
        <v>1.1438792743668373</v>
      </c>
      <c r="W31" s="2"/>
      <c r="X31" s="2" t="s">
        <v>39</v>
      </c>
      <c r="Y31" s="2" t="s">
        <v>40</v>
      </c>
      <c r="Z31" s="2" t="s">
        <v>41</v>
      </c>
      <c r="AA31" s="2" t="s">
        <v>42</v>
      </c>
      <c r="AB31" s="2" t="s">
        <v>43</v>
      </c>
    </row>
    <row r="32" spans="1:28" x14ac:dyDescent="0.3">
      <c r="A32">
        <v>12.15</v>
      </c>
      <c r="B32">
        <v>71.75</v>
      </c>
      <c r="C32">
        <f t="shared" si="0"/>
        <v>871.76250000000005</v>
      </c>
      <c r="D32">
        <f t="shared" si="1"/>
        <v>147.6225</v>
      </c>
      <c r="E32">
        <f t="shared" si="2"/>
        <v>62.041877777777756</v>
      </c>
      <c r="F32">
        <f t="shared" si="3"/>
        <v>70.72281640232714</v>
      </c>
      <c r="G32">
        <f t="shared" si="4"/>
        <v>1.0271835976728596</v>
      </c>
      <c r="H32">
        <f t="shared" si="5"/>
        <v>1.0551061433281592</v>
      </c>
      <c r="W32" t="s">
        <v>35</v>
      </c>
      <c r="X32">
        <v>1</v>
      </c>
      <c r="Y32">
        <v>33911.29292196851</v>
      </c>
      <c r="Z32">
        <v>33911.29292196851</v>
      </c>
      <c r="AA32">
        <v>1267.3756217970988</v>
      </c>
      <c r="AB32">
        <v>1.8818354411550612E-74</v>
      </c>
    </row>
    <row r="33" spans="1:31" x14ac:dyDescent="0.3">
      <c r="A33">
        <v>3.41</v>
      </c>
      <c r="B33">
        <v>52.5</v>
      </c>
      <c r="C33">
        <f t="shared" si="0"/>
        <v>179.02500000000001</v>
      </c>
      <c r="D33">
        <f t="shared" si="1"/>
        <v>11.628100000000002</v>
      </c>
      <c r="E33">
        <f t="shared" si="2"/>
        <v>129.35271111111115</v>
      </c>
      <c r="F33">
        <f t="shared" si="3"/>
        <v>48.489300745570453</v>
      </c>
      <c r="G33">
        <f t="shared" si="4"/>
        <v>4.0106992544295466</v>
      </c>
      <c r="H33">
        <f t="shared" si="5"/>
        <v>16.085708509481719</v>
      </c>
      <c r="W33" t="s">
        <v>36</v>
      </c>
      <c r="X33">
        <v>148</v>
      </c>
      <c r="Y33">
        <v>3960.0504113648153</v>
      </c>
      <c r="Z33">
        <v>26.757097374086591</v>
      </c>
    </row>
    <row r="34" spans="1:31" ht="15" thickBot="1" x14ac:dyDescent="0.35">
      <c r="A34">
        <v>1.3</v>
      </c>
      <c r="B34">
        <v>37</v>
      </c>
      <c r="C34">
        <f t="shared" si="0"/>
        <v>48.1</v>
      </c>
      <c r="D34">
        <f t="shared" si="1"/>
        <v>1.6900000000000002</v>
      </c>
      <c r="E34">
        <f t="shared" si="2"/>
        <v>722.17604444444453</v>
      </c>
      <c r="F34">
        <f t="shared" si="3"/>
        <v>43.12171286962576</v>
      </c>
      <c r="G34">
        <f t="shared" si="4"/>
        <v>-6.1217128696257603</v>
      </c>
      <c r="H34">
        <f t="shared" si="5"/>
        <v>37.475368458141659</v>
      </c>
      <c r="W34" s="1" t="s">
        <v>37</v>
      </c>
      <c r="X34" s="1">
        <v>149</v>
      </c>
      <c r="Y34" s="1">
        <v>37871.343333333323</v>
      </c>
      <c r="Z34" s="1"/>
      <c r="AA34" s="1"/>
      <c r="AB34" s="1"/>
    </row>
    <row r="35" spans="1:31" ht="15" thickBot="1" x14ac:dyDescent="0.35">
      <c r="A35">
        <v>18.98</v>
      </c>
      <c r="B35">
        <v>80.75</v>
      </c>
      <c r="C35">
        <f t="shared" si="0"/>
        <v>1532.635</v>
      </c>
      <c r="D35">
        <f t="shared" si="1"/>
        <v>360.24040000000002</v>
      </c>
      <c r="E35">
        <f t="shared" si="2"/>
        <v>284.82187777777773</v>
      </c>
      <c r="F35">
        <f t="shared" si="3"/>
        <v>88.097520285124432</v>
      </c>
      <c r="G35">
        <f t="shared" si="4"/>
        <v>-7.3475202851244319</v>
      </c>
      <c r="H35">
        <f t="shared" si="5"/>
        <v>53.986054340315015</v>
      </c>
    </row>
    <row r="36" spans="1:31" x14ac:dyDescent="0.3">
      <c r="A36">
        <v>19.309999999999999</v>
      </c>
      <c r="B36">
        <v>91</v>
      </c>
      <c r="C36">
        <f t="shared" si="0"/>
        <v>1757.2099999999998</v>
      </c>
      <c r="D36">
        <f t="shared" si="1"/>
        <v>372.87609999999995</v>
      </c>
      <c r="E36">
        <f t="shared" si="2"/>
        <v>735.85604444444436</v>
      </c>
      <c r="F36">
        <f t="shared" si="3"/>
        <v>88.937000853400136</v>
      </c>
      <c r="G36">
        <f t="shared" si="4"/>
        <v>2.0629991465998643</v>
      </c>
      <c r="H36">
        <f t="shared" si="5"/>
        <v>4.2559654788717687</v>
      </c>
      <c r="W36" s="2"/>
      <c r="X36" s="2" t="s">
        <v>44</v>
      </c>
      <c r="Y36" s="2" t="s">
        <v>32</v>
      </c>
      <c r="Z36" s="2" t="s">
        <v>45</v>
      </c>
      <c r="AA36" s="2" t="s">
        <v>46</v>
      </c>
      <c r="AB36" s="2" t="s">
        <v>47</v>
      </c>
      <c r="AC36" s="2" t="s">
        <v>48</v>
      </c>
      <c r="AD36" s="2" t="s">
        <v>49</v>
      </c>
      <c r="AE36" s="2" t="s">
        <v>50</v>
      </c>
    </row>
    <row r="37" spans="1:31" x14ac:dyDescent="0.3">
      <c r="A37">
        <v>16.170000000000002</v>
      </c>
      <c r="B37">
        <v>82</v>
      </c>
      <c r="C37">
        <f t="shared" si="0"/>
        <v>1325.94</v>
      </c>
      <c r="D37">
        <f t="shared" si="1"/>
        <v>261.46890000000008</v>
      </c>
      <c r="E37">
        <f t="shared" si="2"/>
        <v>328.57604444444439</v>
      </c>
      <c r="F37">
        <f t="shared" si="3"/>
        <v>80.949216052231264</v>
      </c>
      <c r="G37">
        <f t="shared" si="4"/>
        <v>1.0507839477687355</v>
      </c>
      <c r="H37">
        <f t="shared" si="5"/>
        <v>1.1041469048884487</v>
      </c>
      <c r="W37" t="s">
        <v>38</v>
      </c>
      <c r="X37">
        <v>39.814668206721514</v>
      </c>
      <c r="Y37">
        <v>0.7969238911421721</v>
      </c>
      <c r="Z37">
        <v>49.960439948234068</v>
      </c>
      <c r="AA37">
        <v>1.5131365264437596E-94</v>
      </c>
      <c r="AB37">
        <v>38.239848979737275</v>
      </c>
      <c r="AC37">
        <v>41.389487433705753</v>
      </c>
      <c r="AD37">
        <v>38.239848979737275</v>
      </c>
      <c r="AE37">
        <v>41.389487433705753</v>
      </c>
    </row>
    <row r="38" spans="1:31" ht="15" thickBot="1" x14ac:dyDescent="0.35">
      <c r="A38">
        <v>6.09</v>
      </c>
      <c r="B38">
        <v>56.5</v>
      </c>
      <c r="C38">
        <f t="shared" si="0"/>
        <v>344.08499999999998</v>
      </c>
      <c r="D38">
        <f t="shared" si="1"/>
        <v>37.088099999999997</v>
      </c>
      <c r="E38">
        <f t="shared" si="2"/>
        <v>54.366044444444469</v>
      </c>
      <c r="F38">
        <f t="shared" si="3"/>
        <v>55.306900512173193</v>
      </c>
      <c r="G38">
        <f t="shared" si="4"/>
        <v>1.1930994878268066</v>
      </c>
      <c r="H38">
        <f t="shared" si="5"/>
        <v>1.4234863878525883</v>
      </c>
      <c r="W38" s="1" t="s">
        <v>51</v>
      </c>
      <c r="X38" s="1">
        <v>2.5438805099263879</v>
      </c>
      <c r="Y38" s="1">
        <v>7.1456877298226334E-2</v>
      </c>
      <c r="Z38" s="1">
        <v>35.600219406586504</v>
      </c>
      <c r="AA38" s="1">
        <v>1.881835441155115E-74</v>
      </c>
      <c r="AB38" s="1">
        <v>2.4026729673739657</v>
      </c>
      <c r="AC38" s="1">
        <v>2.6850880524788101</v>
      </c>
      <c r="AD38" s="1">
        <v>2.4026729673739657</v>
      </c>
      <c r="AE38" s="1">
        <v>2.6850880524788101</v>
      </c>
    </row>
    <row r="39" spans="1:31" x14ac:dyDescent="0.3">
      <c r="A39">
        <v>1.95</v>
      </c>
      <c r="B39">
        <v>46.5</v>
      </c>
      <c r="C39">
        <f t="shared" si="0"/>
        <v>90.674999999999997</v>
      </c>
      <c r="D39">
        <f t="shared" si="1"/>
        <v>3.8024999999999998</v>
      </c>
      <c r="E39">
        <f t="shared" si="2"/>
        <v>301.83271111111117</v>
      </c>
      <c r="F39">
        <f t="shared" si="3"/>
        <v>44.775235201077912</v>
      </c>
      <c r="G39">
        <f t="shared" si="4"/>
        <v>1.724764798922088</v>
      </c>
      <c r="H39">
        <f t="shared" si="5"/>
        <v>2.9748136116007506</v>
      </c>
    </row>
    <row r="40" spans="1:31" x14ac:dyDescent="0.3">
      <c r="A40">
        <v>13.68</v>
      </c>
      <c r="B40">
        <v>70.75</v>
      </c>
      <c r="C40">
        <f t="shared" si="0"/>
        <v>967.86</v>
      </c>
      <c r="D40">
        <f t="shared" si="1"/>
        <v>187.14239999999998</v>
      </c>
      <c r="E40">
        <f t="shared" si="2"/>
        <v>47.288544444444426</v>
      </c>
      <c r="F40">
        <f t="shared" si="3"/>
        <v>74.614953582514531</v>
      </c>
      <c r="G40">
        <f t="shared" si="4"/>
        <v>-3.8649535825145307</v>
      </c>
      <c r="H40">
        <f t="shared" si="5"/>
        <v>14.937866194991905</v>
      </c>
    </row>
    <row r="41" spans="1:31" x14ac:dyDescent="0.3">
      <c r="A41">
        <v>8.8000000000000007</v>
      </c>
      <c r="B41">
        <v>63.25</v>
      </c>
      <c r="C41">
        <f t="shared" si="0"/>
        <v>556.6</v>
      </c>
      <c r="D41">
        <f t="shared" si="1"/>
        <v>77.440000000000012</v>
      </c>
      <c r="E41">
        <f t="shared" si="2"/>
        <v>0.38854444444444636</v>
      </c>
      <c r="F41">
        <f t="shared" si="3"/>
        <v>62.200816694073723</v>
      </c>
      <c r="G41">
        <f t="shared" si="4"/>
        <v>1.0491833059262774</v>
      </c>
      <c r="H41">
        <f t="shared" si="5"/>
        <v>1.1007856094343926</v>
      </c>
    </row>
    <row r="42" spans="1:31" x14ac:dyDescent="0.3">
      <c r="A42">
        <v>2.44</v>
      </c>
      <c r="B42">
        <v>47.5</v>
      </c>
      <c r="C42">
        <f t="shared" si="0"/>
        <v>115.89999999999999</v>
      </c>
      <c r="D42">
        <f t="shared" si="1"/>
        <v>5.9535999999999998</v>
      </c>
      <c r="E42">
        <f t="shared" si="2"/>
        <v>268.0860444444445</v>
      </c>
      <c r="F42">
        <f t="shared" si="3"/>
        <v>46.021736650941847</v>
      </c>
      <c r="G42">
        <f t="shared" si="4"/>
        <v>1.4782633490581532</v>
      </c>
      <c r="H42">
        <f t="shared" si="5"/>
        <v>2.185262529168627</v>
      </c>
    </row>
    <row r="43" spans="1:31" x14ac:dyDescent="0.3">
      <c r="A43">
        <v>9.9</v>
      </c>
      <c r="B43">
        <v>61.25</v>
      </c>
      <c r="C43">
        <f t="shared" si="0"/>
        <v>606.375</v>
      </c>
      <c r="D43">
        <f t="shared" si="1"/>
        <v>98.01</v>
      </c>
      <c r="E43">
        <f t="shared" si="2"/>
        <v>6.8818777777777855</v>
      </c>
      <c r="F43">
        <f t="shared" si="3"/>
        <v>64.999085254992764</v>
      </c>
      <c r="G43">
        <f t="shared" si="4"/>
        <v>-3.7490852549927638</v>
      </c>
      <c r="H43">
        <f t="shared" si="5"/>
        <v>14.055640249204156</v>
      </c>
    </row>
    <row r="44" spans="1:31" x14ac:dyDescent="0.3">
      <c r="A44">
        <v>0.69</v>
      </c>
      <c r="B44">
        <v>51</v>
      </c>
      <c r="C44">
        <f t="shared" si="0"/>
        <v>35.19</v>
      </c>
      <c r="D44">
        <f t="shared" si="1"/>
        <v>0.47609999999999991</v>
      </c>
      <c r="E44">
        <f t="shared" si="2"/>
        <v>165.72271111111115</v>
      </c>
      <c r="F44">
        <f t="shared" si="3"/>
        <v>41.569945758570654</v>
      </c>
      <c r="G44">
        <f t="shared" si="4"/>
        <v>9.430054241429346</v>
      </c>
      <c r="H44">
        <f t="shared" si="5"/>
        <v>88.925922996299605</v>
      </c>
    </row>
    <row r="45" spans="1:31" x14ac:dyDescent="0.3">
      <c r="A45">
        <v>18.190000000000001</v>
      </c>
      <c r="B45">
        <v>87.75</v>
      </c>
      <c r="C45">
        <f t="shared" si="0"/>
        <v>1596.1725000000001</v>
      </c>
      <c r="D45">
        <f t="shared" si="1"/>
        <v>330.87610000000006</v>
      </c>
      <c r="E45">
        <f t="shared" si="2"/>
        <v>570.09521111111098</v>
      </c>
      <c r="F45">
        <f t="shared" si="3"/>
        <v>86.087854682282583</v>
      </c>
      <c r="G45">
        <f t="shared" si="4"/>
        <v>1.6621453177174175</v>
      </c>
      <c r="H45">
        <f t="shared" si="5"/>
        <v>2.7627270572099345</v>
      </c>
    </row>
    <row r="46" spans="1:31" x14ac:dyDescent="0.3">
      <c r="A46">
        <v>5.18</v>
      </c>
      <c r="B46">
        <v>47</v>
      </c>
      <c r="C46">
        <f t="shared" si="0"/>
        <v>243.45999999999998</v>
      </c>
      <c r="D46">
        <f t="shared" si="1"/>
        <v>26.832399999999996</v>
      </c>
      <c r="E46">
        <f t="shared" si="2"/>
        <v>284.70937777777783</v>
      </c>
      <c r="F46">
        <f t="shared" si="3"/>
        <v>52.991969248140173</v>
      </c>
      <c r="G46">
        <f t="shared" si="4"/>
        <v>-5.9919692481401725</v>
      </c>
      <c r="H46">
        <f t="shared" si="5"/>
        <v>35.903695470657503</v>
      </c>
    </row>
    <row r="47" spans="1:31" x14ac:dyDescent="0.3">
      <c r="A47">
        <v>13.25</v>
      </c>
      <c r="B47">
        <v>76.5</v>
      </c>
      <c r="C47">
        <f t="shared" si="0"/>
        <v>1013.625</v>
      </c>
      <c r="D47">
        <f t="shared" si="1"/>
        <v>175.5625</v>
      </c>
      <c r="E47">
        <f t="shared" si="2"/>
        <v>159.43271111111108</v>
      </c>
      <c r="F47">
        <f t="shared" si="3"/>
        <v>73.521084963246182</v>
      </c>
      <c r="G47">
        <f t="shared" si="4"/>
        <v>2.9789150367538184</v>
      </c>
      <c r="H47">
        <f t="shared" si="5"/>
        <v>8.8739347961980037</v>
      </c>
    </row>
    <row r="48" spans="1:31" x14ac:dyDescent="0.3">
      <c r="A48">
        <v>6.23</v>
      </c>
      <c r="B48">
        <v>50.75</v>
      </c>
      <c r="C48">
        <f t="shared" si="0"/>
        <v>316.17250000000001</v>
      </c>
      <c r="D48">
        <f t="shared" si="1"/>
        <v>38.812900000000006</v>
      </c>
      <c r="E48">
        <f t="shared" si="2"/>
        <v>172.22187777777782</v>
      </c>
      <c r="F48">
        <f t="shared" si="3"/>
        <v>55.663043783562884</v>
      </c>
      <c r="G48">
        <f t="shared" si="4"/>
        <v>-4.913043783562884</v>
      </c>
      <c r="H48">
        <f t="shared" si="5"/>
        <v>24.137999219205899</v>
      </c>
    </row>
    <row r="49" spans="1:8" x14ac:dyDescent="0.3">
      <c r="A49">
        <v>10.4</v>
      </c>
      <c r="B49">
        <v>70</v>
      </c>
      <c r="C49">
        <f t="shared" si="0"/>
        <v>728</v>
      </c>
      <c r="D49">
        <f t="shared" si="1"/>
        <v>108.16000000000001</v>
      </c>
      <c r="E49">
        <f t="shared" si="2"/>
        <v>37.536044444444428</v>
      </c>
      <c r="F49">
        <f t="shared" si="3"/>
        <v>66.271025509955962</v>
      </c>
      <c r="G49">
        <f t="shared" si="4"/>
        <v>3.7289744900440382</v>
      </c>
      <c r="H49">
        <f t="shared" si="5"/>
        <v>13.905250747399196</v>
      </c>
    </row>
    <row r="50" spans="1:8" x14ac:dyDescent="0.3">
      <c r="A50">
        <v>10.93</v>
      </c>
      <c r="B50">
        <v>73</v>
      </c>
      <c r="C50">
        <f t="shared" si="0"/>
        <v>797.89</v>
      </c>
      <c r="D50">
        <f t="shared" si="1"/>
        <v>119.4649</v>
      </c>
      <c r="E50">
        <f t="shared" si="2"/>
        <v>83.296044444444419</v>
      </c>
      <c r="F50">
        <f t="shared" si="3"/>
        <v>67.619282180216942</v>
      </c>
      <c r="G50">
        <f t="shared" si="4"/>
        <v>5.3807178197830581</v>
      </c>
      <c r="H50">
        <f t="shared" si="5"/>
        <v>28.952124256130947</v>
      </c>
    </row>
    <row r="51" spans="1:8" x14ac:dyDescent="0.3">
      <c r="A51">
        <v>3.7</v>
      </c>
      <c r="B51">
        <v>45.25</v>
      </c>
      <c r="C51">
        <f t="shared" si="0"/>
        <v>167.42500000000001</v>
      </c>
      <c r="D51">
        <f t="shared" si="1"/>
        <v>13.690000000000001</v>
      </c>
      <c r="E51">
        <f t="shared" si="2"/>
        <v>346.8285444444445</v>
      </c>
      <c r="F51">
        <f t="shared" si="3"/>
        <v>49.227026093449105</v>
      </c>
      <c r="G51">
        <f t="shared" si="4"/>
        <v>-3.9770260934491048</v>
      </c>
      <c r="H51">
        <f t="shared" si="5"/>
        <v>15.816736547975047</v>
      </c>
    </row>
    <row r="52" spans="1:8" x14ac:dyDescent="0.3">
      <c r="A52">
        <v>19.39</v>
      </c>
      <c r="B52">
        <v>93.25</v>
      </c>
      <c r="C52">
        <f t="shared" si="0"/>
        <v>1808.1175000000001</v>
      </c>
      <c r="D52">
        <f t="shared" si="1"/>
        <v>375.97210000000001</v>
      </c>
      <c r="E52">
        <f t="shared" si="2"/>
        <v>862.9885444444443</v>
      </c>
      <c r="F52">
        <f t="shared" si="3"/>
        <v>89.140511294194255</v>
      </c>
      <c r="G52">
        <f t="shared" si="4"/>
        <v>4.1094887058057452</v>
      </c>
      <c r="H52">
        <f t="shared" si="5"/>
        <v>16.887897423144977</v>
      </c>
    </row>
    <row r="53" spans="1:8" x14ac:dyDescent="0.3">
      <c r="A53">
        <v>15.5</v>
      </c>
      <c r="B53">
        <v>80.75</v>
      </c>
      <c r="C53">
        <f t="shared" si="0"/>
        <v>1251.625</v>
      </c>
      <c r="D53">
        <f t="shared" si="1"/>
        <v>240.25</v>
      </c>
      <c r="E53">
        <f t="shared" si="2"/>
        <v>284.82187777777773</v>
      </c>
      <c r="F53">
        <f t="shared" si="3"/>
        <v>79.244816110580572</v>
      </c>
      <c r="G53">
        <f t="shared" si="4"/>
        <v>1.5051838894194276</v>
      </c>
      <c r="H53">
        <f t="shared" si="5"/>
        <v>2.2655785409677955</v>
      </c>
    </row>
    <row r="54" spans="1:8" x14ac:dyDescent="0.3">
      <c r="A54">
        <v>18.79</v>
      </c>
      <c r="B54">
        <v>91</v>
      </c>
      <c r="C54">
        <f t="shared" si="0"/>
        <v>1709.8899999999999</v>
      </c>
      <c r="D54">
        <f t="shared" si="1"/>
        <v>353.0641</v>
      </c>
      <c r="E54">
        <f t="shared" si="2"/>
        <v>735.85604444444436</v>
      </c>
      <c r="F54">
        <f t="shared" si="3"/>
        <v>87.614182988238412</v>
      </c>
      <c r="G54">
        <f t="shared" si="4"/>
        <v>3.3858170117615884</v>
      </c>
      <c r="H54">
        <f t="shared" si="5"/>
        <v>11.463756837134172</v>
      </c>
    </row>
    <row r="55" spans="1:8" x14ac:dyDescent="0.3">
      <c r="A55">
        <v>17.899999999999999</v>
      </c>
      <c r="B55">
        <v>94.25</v>
      </c>
      <c r="C55">
        <f t="shared" si="0"/>
        <v>1687.0749999999998</v>
      </c>
      <c r="D55">
        <f t="shared" si="1"/>
        <v>320.40999999999997</v>
      </c>
      <c r="E55">
        <f t="shared" si="2"/>
        <v>922.74187777777763</v>
      </c>
      <c r="F55">
        <f t="shared" si="3"/>
        <v>85.350129334403917</v>
      </c>
      <c r="G55">
        <f t="shared" si="4"/>
        <v>8.8998706655960831</v>
      </c>
      <c r="H55">
        <f t="shared" si="5"/>
        <v>79.207697864337661</v>
      </c>
    </row>
    <row r="56" spans="1:8" x14ac:dyDescent="0.3">
      <c r="A56">
        <v>11.96</v>
      </c>
      <c r="B56">
        <v>68.75</v>
      </c>
      <c r="C56">
        <f t="shared" si="0"/>
        <v>822.25000000000011</v>
      </c>
      <c r="D56">
        <f t="shared" si="1"/>
        <v>143.04160000000002</v>
      </c>
      <c r="E56">
        <f t="shared" si="2"/>
        <v>23.781877777777762</v>
      </c>
      <c r="F56">
        <f t="shared" si="3"/>
        <v>70.239479105441134</v>
      </c>
      <c r="G56">
        <f t="shared" si="4"/>
        <v>-1.4894791054411343</v>
      </c>
      <c r="H56">
        <f t="shared" si="5"/>
        <v>2.2185480055457214</v>
      </c>
    </row>
    <row r="57" spans="1:8" x14ac:dyDescent="0.3">
      <c r="A57">
        <v>18.440000000000001</v>
      </c>
      <c r="B57">
        <v>82.25</v>
      </c>
      <c r="C57">
        <f t="shared" si="0"/>
        <v>1516.69</v>
      </c>
      <c r="D57">
        <f t="shared" si="1"/>
        <v>340.03360000000004</v>
      </c>
      <c r="E57">
        <f t="shared" si="2"/>
        <v>337.70187777777772</v>
      </c>
      <c r="F57">
        <f t="shared" si="3"/>
        <v>86.723824809764182</v>
      </c>
      <c r="G57">
        <f t="shared" si="4"/>
        <v>-4.4738248097641815</v>
      </c>
      <c r="H57">
        <f t="shared" si="5"/>
        <v>20.015108428461517</v>
      </c>
    </row>
    <row r="58" spans="1:8" x14ac:dyDescent="0.3">
      <c r="A58">
        <v>1.77</v>
      </c>
      <c r="B58">
        <v>40</v>
      </c>
      <c r="C58">
        <f t="shared" si="0"/>
        <v>70.8</v>
      </c>
      <c r="D58">
        <f t="shared" si="1"/>
        <v>3.1329000000000002</v>
      </c>
      <c r="E58">
        <f t="shared" si="2"/>
        <v>569.93604444444452</v>
      </c>
      <c r="F58">
        <f t="shared" si="3"/>
        <v>44.317336709291162</v>
      </c>
      <c r="G58">
        <f t="shared" si="4"/>
        <v>-4.3173367092911619</v>
      </c>
      <c r="H58">
        <f t="shared" si="5"/>
        <v>18.639396261393038</v>
      </c>
    </row>
    <row r="59" spans="1:8" x14ac:dyDescent="0.3">
      <c r="A59">
        <v>3.92</v>
      </c>
      <c r="B59">
        <v>45.75</v>
      </c>
      <c r="C59">
        <f t="shared" si="0"/>
        <v>179.34</v>
      </c>
      <c r="D59">
        <f t="shared" si="1"/>
        <v>15.366399999999999</v>
      </c>
      <c r="E59">
        <f t="shared" si="2"/>
        <v>328.45521111111117</v>
      </c>
      <c r="F59">
        <f t="shared" si="3"/>
        <v>49.786679805632915</v>
      </c>
      <c r="G59">
        <f t="shared" si="4"/>
        <v>-4.0366798056329145</v>
      </c>
      <c r="H59">
        <f t="shared" si="5"/>
        <v>16.294783853204585</v>
      </c>
    </row>
    <row r="60" spans="1:8" x14ac:dyDescent="0.3">
      <c r="A60">
        <v>0.9</v>
      </c>
      <c r="B60">
        <v>41.75</v>
      </c>
      <c r="C60">
        <f t="shared" si="0"/>
        <v>37.575000000000003</v>
      </c>
      <c r="D60">
        <f t="shared" si="1"/>
        <v>0.81</v>
      </c>
      <c r="E60">
        <f t="shared" si="2"/>
        <v>489.44187777777785</v>
      </c>
      <c r="F60">
        <f t="shared" si="3"/>
        <v>42.104160665655201</v>
      </c>
      <c r="G60">
        <f t="shared" si="4"/>
        <v>-0.35416066565520055</v>
      </c>
      <c r="H60">
        <f t="shared" si="5"/>
        <v>0.12542977709733474</v>
      </c>
    </row>
    <row r="61" spans="1:8" x14ac:dyDescent="0.3">
      <c r="A61">
        <v>6.51</v>
      </c>
      <c r="B61">
        <v>58</v>
      </c>
      <c r="C61">
        <f t="shared" si="0"/>
        <v>377.58</v>
      </c>
      <c r="D61">
        <f t="shared" si="1"/>
        <v>42.380099999999999</v>
      </c>
      <c r="E61">
        <f t="shared" si="2"/>
        <v>34.496044444444465</v>
      </c>
      <c r="F61">
        <f t="shared" si="3"/>
        <v>56.375330326342279</v>
      </c>
      <c r="G61">
        <f t="shared" si="4"/>
        <v>1.6246696736577206</v>
      </c>
      <c r="H61">
        <f t="shared" si="5"/>
        <v>2.6395515485030843</v>
      </c>
    </row>
    <row r="62" spans="1:8" x14ac:dyDescent="0.3">
      <c r="A62">
        <v>7.77</v>
      </c>
      <c r="B62">
        <v>60.75</v>
      </c>
      <c r="C62">
        <f t="shared" si="0"/>
        <v>472.02749999999997</v>
      </c>
      <c r="D62">
        <f t="shared" si="1"/>
        <v>60.372899999999994</v>
      </c>
      <c r="E62">
        <f t="shared" si="2"/>
        <v>9.7552111111111213</v>
      </c>
      <c r="F62">
        <f t="shared" si="3"/>
        <v>59.58061976884953</v>
      </c>
      <c r="G62">
        <f t="shared" si="4"/>
        <v>1.1693802311504697</v>
      </c>
      <c r="H62">
        <f t="shared" si="5"/>
        <v>1.367450125005526</v>
      </c>
    </row>
    <row r="63" spans="1:8" x14ac:dyDescent="0.3">
      <c r="A63">
        <v>5.43</v>
      </c>
      <c r="B63">
        <v>57.75</v>
      </c>
      <c r="C63">
        <f t="shared" si="0"/>
        <v>313.58249999999998</v>
      </c>
      <c r="D63">
        <f t="shared" si="1"/>
        <v>29.484899999999996</v>
      </c>
      <c r="E63">
        <f t="shared" si="2"/>
        <v>37.495211111111132</v>
      </c>
      <c r="F63">
        <f t="shared" si="3"/>
        <v>53.627939375621771</v>
      </c>
      <c r="G63">
        <f t="shared" si="4"/>
        <v>4.1220606243782285</v>
      </c>
      <c r="H63">
        <f t="shared" si="5"/>
        <v>16.991383791049429</v>
      </c>
    </row>
    <row r="64" spans="1:8" x14ac:dyDescent="0.3">
      <c r="A64">
        <v>16.57</v>
      </c>
      <c r="B64">
        <v>81.5</v>
      </c>
      <c r="C64">
        <f t="shared" si="0"/>
        <v>1350.4549999999999</v>
      </c>
      <c r="D64">
        <f t="shared" si="1"/>
        <v>274.56490000000002</v>
      </c>
      <c r="E64">
        <f t="shared" si="2"/>
        <v>310.69937777777773</v>
      </c>
      <c r="F64">
        <f t="shared" si="3"/>
        <v>81.966768256201817</v>
      </c>
      <c r="G64">
        <f t="shared" si="4"/>
        <v>-0.46676825620181717</v>
      </c>
      <c r="H64">
        <f t="shared" si="5"/>
        <v>0.21787260499768524</v>
      </c>
    </row>
    <row r="65" spans="1:8" x14ac:dyDescent="0.3">
      <c r="A65">
        <v>7.14</v>
      </c>
      <c r="B65">
        <v>65</v>
      </c>
      <c r="C65">
        <f t="shared" si="0"/>
        <v>464.09999999999997</v>
      </c>
      <c r="D65">
        <f t="shared" si="1"/>
        <v>50.979599999999998</v>
      </c>
      <c r="E65">
        <f t="shared" si="2"/>
        <v>1.2693777777777744</v>
      </c>
      <c r="F65">
        <f t="shared" si="3"/>
        <v>57.977975047595905</v>
      </c>
      <c r="G65">
        <f t="shared" si="4"/>
        <v>7.0220249524040952</v>
      </c>
      <c r="H65">
        <f t="shared" si="5"/>
        <v>49.308834432185733</v>
      </c>
    </row>
    <row r="66" spans="1:8" x14ac:dyDescent="0.3">
      <c r="A66">
        <v>5.62</v>
      </c>
      <c r="B66">
        <v>52.75</v>
      </c>
      <c r="C66">
        <f t="shared" si="0"/>
        <v>296.45499999999998</v>
      </c>
      <c r="D66">
        <f t="shared" si="1"/>
        <v>31.584400000000002</v>
      </c>
      <c r="E66">
        <f t="shared" si="2"/>
        <v>123.72854444444448</v>
      </c>
      <c r="F66">
        <f t="shared" si="3"/>
        <v>54.111276672507785</v>
      </c>
      <c r="G66">
        <f t="shared" si="4"/>
        <v>-1.3612766725077847</v>
      </c>
      <c r="H66">
        <f t="shared" si="5"/>
        <v>1.8530741791138665</v>
      </c>
    </row>
    <row r="67" spans="1:8" x14ac:dyDescent="0.3">
      <c r="A67">
        <v>10.85</v>
      </c>
      <c r="B67">
        <v>80.75</v>
      </c>
      <c r="C67">
        <f t="shared" ref="C67:C130" si="6">A67*B67</f>
        <v>876.13749999999993</v>
      </c>
      <c r="D67">
        <f t="shared" ref="D67:D130" si="7">A67^2</f>
        <v>117.7225</v>
      </c>
      <c r="E67">
        <f t="shared" ref="E67:E130" si="8">(B67-$M$4)^2</f>
        <v>284.82187777777773</v>
      </c>
      <c r="F67">
        <f t="shared" ref="F67:F130" si="9">$K$7*A67+$K$8</f>
        <v>67.415771739422837</v>
      </c>
      <c r="G67">
        <f t="shared" ref="G67:G130" si="10">B67-F67</f>
        <v>13.334228260577163</v>
      </c>
      <c r="H67">
        <f t="shared" ref="H67:H130" si="11">G67^2</f>
        <v>177.80164330517468</v>
      </c>
    </row>
    <row r="68" spans="1:8" x14ac:dyDescent="0.3">
      <c r="A68">
        <v>2.82</v>
      </c>
      <c r="B68">
        <v>50.25</v>
      </c>
      <c r="C68">
        <f t="shared" si="6"/>
        <v>141.70499999999998</v>
      </c>
      <c r="D68">
        <f t="shared" si="7"/>
        <v>7.952399999999999</v>
      </c>
      <c r="E68">
        <f t="shared" si="8"/>
        <v>185.59521111111115</v>
      </c>
      <c r="F68">
        <f t="shared" si="9"/>
        <v>46.98841124471388</v>
      </c>
      <c r="G68">
        <f t="shared" si="10"/>
        <v>3.2615887552861196</v>
      </c>
      <c r="H68">
        <f t="shared" si="11"/>
        <v>10.637961208608859</v>
      </c>
    </row>
    <row r="69" spans="1:8" x14ac:dyDescent="0.3">
      <c r="A69">
        <v>16.04</v>
      </c>
      <c r="B69">
        <v>75.75</v>
      </c>
      <c r="C69">
        <f t="shared" si="6"/>
        <v>1215.03</v>
      </c>
      <c r="D69">
        <f t="shared" si="7"/>
        <v>257.28159999999997</v>
      </c>
      <c r="E69">
        <f t="shared" si="8"/>
        <v>141.05521111111108</v>
      </c>
      <c r="F69">
        <f t="shared" si="9"/>
        <v>80.618511585940823</v>
      </c>
      <c r="G69">
        <f t="shared" si="10"/>
        <v>-4.8685115859408228</v>
      </c>
      <c r="H69">
        <f t="shared" si="11"/>
        <v>23.702405062440025</v>
      </c>
    </row>
    <row r="70" spans="1:8" x14ac:dyDescent="0.3">
      <c r="A70">
        <v>1.49</v>
      </c>
      <c r="B70">
        <v>38.25</v>
      </c>
      <c r="C70">
        <f t="shared" si="6"/>
        <v>56.9925</v>
      </c>
      <c r="D70">
        <f t="shared" si="7"/>
        <v>2.2201</v>
      </c>
      <c r="E70">
        <f t="shared" si="8"/>
        <v>656.55521111111113</v>
      </c>
      <c r="F70">
        <f t="shared" si="9"/>
        <v>43.605050166511774</v>
      </c>
      <c r="G70">
        <f t="shared" si="10"/>
        <v>-5.3550501665117736</v>
      </c>
      <c r="H70">
        <f t="shared" si="11"/>
        <v>28.676562285857774</v>
      </c>
    </row>
    <row r="71" spans="1:8" x14ac:dyDescent="0.3">
      <c r="A71">
        <v>19.739999999999998</v>
      </c>
      <c r="B71">
        <v>91.75</v>
      </c>
      <c r="C71">
        <f t="shared" si="6"/>
        <v>1811.1449999999998</v>
      </c>
      <c r="D71">
        <f t="shared" si="7"/>
        <v>389.66759999999994</v>
      </c>
      <c r="E71">
        <f t="shared" si="8"/>
        <v>777.10854444444431</v>
      </c>
      <c r="F71">
        <f t="shared" si="9"/>
        <v>90.030869472668485</v>
      </c>
      <c r="G71">
        <f t="shared" si="10"/>
        <v>1.7191305273315152</v>
      </c>
      <c r="H71">
        <f t="shared" si="11"/>
        <v>2.9554097700031332</v>
      </c>
    </row>
    <row r="72" spans="1:8" x14ac:dyDescent="0.3">
      <c r="A72">
        <v>15.44</v>
      </c>
      <c r="B72">
        <v>77.5</v>
      </c>
      <c r="C72">
        <f t="shared" si="6"/>
        <v>1196.5999999999999</v>
      </c>
      <c r="D72">
        <f t="shared" si="7"/>
        <v>238.39359999999999</v>
      </c>
      <c r="E72">
        <f t="shared" si="8"/>
        <v>185.68604444444441</v>
      </c>
      <c r="F72">
        <f t="shared" si="9"/>
        <v>79.092183279984994</v>
      </c>
      <c r="G72">
        <f t="shared" si="10"/>
        <v>-1.5921832799849938</v>
      </c>
      <c r="H72">
        <f t="shared" si="11"/>
        <v>2.5350475970637731</v>
      </c>
    </row>
    <row r="73" spans="1:8" x14ac:dyDescent="0.3">
      <c r="A73">
        <v>3.97</v>
      </c>
      <c r="B73">
        <v>53.5</v>
      </c>
      <c r="C73">
        <f t="shared" si="6"/>
        <v>212.39500000000001</v>
      </c>
      <c r="D73">
        <f t="shared" si="7"/>
        <v>15.760900000000001</v>
      </c>
      <c r="E73">
        <f t="shared" si="8"/>
        <v>107.60604444444448</v>
      </c>
      <c r="F73">
        <f t="shared" si="9"/>
        <v>49.913873831129237</v>
      </c>
      <c r="G73">
        <f t="shared" si="10"/>
        <v>3.5861261688707629</v>
      </c>
      <c r="H73">
        <f t="shared" si="11"/>
        <v>12.860300899059695</v>
      </c>
    </row>
    <row r="74" spans="1:8" x14ac:dyDescent="0.3">
      <c r="A74">
        <v>0.11</v>
      </c>
      <c r="B74">
        <v>42.75</v>
      </c>
      <c r="C74">
        <f t="shared" si="6"/>
        <v>4.7024999999999997</v>
      </c>
      <c r="D74">
        <f t="shared" si="7"/>
        <v>1.21E-2</v>
      </c>
      <c r="E74">
        <f t="shared" si="8"/>
        <v>446.19521111111118</v>
      </c>
      <c r="F74">
        <f t="shared" si="9"/>
        <v>40.094495062813344</v>
      </c>
      <c r="G74">
        <f t="shared" si="10"/>
        <v>2.6555049371866559</v>
      </c>
      <c r="H74">
        <f t="shared" si="11"/>
        <v>7.0517064714227056</v>
      </c>
    </row>
    <row r="75" spans="1:8" x14ac:dyDescent="0.3">
      <c r="A75">
        <v>16.309999999999999</v>
      </c>
      <c r="B75">
        <v>80.5</v>
      </c>
      <c r="C75">
        <f t="shared" si="6"/>
        <v>1312.9549999999999</v>
      </c>
      <c r="D75">
        <f t="shared" si="7"/>
        <v>266.01609999999994</v>
      </c>
      <c r="E75">
        <f t="shared" si="8"/>
        <v>276.4460444444444</v>
      </c>
      <c r="F75">
        <f t="shared" si="9"/>
        <v>81.305359323620948</v>
      </c>
      <c r="G75">
        <f t="shared" si="10"/>
        <v>-0.80535932362094798</v>
      </c>
      <c r="H75">
        <f t="shared" si="11"/>
        <v>0.64860364014319083</v>
      </c>
    </row>
    <row r="76" spans="1:8" x14ac:dyDescent="0.3">
      <c r="A76">
        <v>14.14</v>
      </c>
      <c r="B76">
        <v>71</v>
      </c>
      <c r="C76">
        <f t="shared" si="6"/>
        <v>1003.94</v>
      </c>
      <c r="D76">
        <f t="shared" si="7"/>
        <v>199.93960000000001</v>
      </c>
      <c r="E76">
        <f t="shared" si="8"/>
        <v>50.789377777777759</v>
      </c>
      <c r="F76">
        <f t="shared" si="9"/>
        <v>75.785138617080676</v>
      </c>
      <c r="G76">
        <f t="shared" si="10"/>
        <v>-4.7851386170806762</v>
      </c>
      <c r="H76">
        <f t="shared" si="11"/>
        <v>22.897551584676766</v>
      </c>
    </row>
    <row r="77" spans="1:8" x14ac:dyDescent="0.3">
      <c r="A77">
        <v>14.58</v>
      </c>
      <c r="B77">
        <v>69</v>
      </c>
      <c r="C77">
        <f t="shared" si="6"/>
        <v>1006.02</v>
      </c>
      <c r="D77">
        <f t="shared" si="7"/>
        <v>212.57640000000001</v>
      </c>
      <c r="E77">
        <f t="shared" si="8"/>
        <v>26.282711111111094</v>
      </c>
      <c r="F77">
        <f t="shared" si="9"/>
        <v>76.904446041448296</v>
      </c>
      <c r="G77">
        <f t="shared" si="10"/>
        <v>-7.9044460414482955</v>
      </c>
      <c r="H77">
        <f t="shared" si="11"/>
        <v>62.480267222167626</v>
      </c>
    </row>
    <row r="78" spans="1:8" x14ac:dyDescent="0.3">
      <c r="A78">
        <v>15.43</v>
      </c>
      <c r="B78">
        <v>76.25</v>
      </c>
      <c r="C78">
        <f t="shared" si="6"/>
        <v>1176.5374999999999</v>
      </c>
      <c r="D78">
        <f t="shared" si="7"/>
        <v>238.0849</v>
      </c>
      <c r="E78">
        <f t="shared" si="8"/>
        <v>153.18187777777774</v>
      </c>
      <c r="F78">
        <f t="shared" si="9"/>
        <v>79.066744474885724</v>
      </c>
      <c r="G78">
        <f t="shared" si="10"/>
        <v>-2.8167444748857235</v>
      </c>
      <c r="H78">
        <f t="shared" si="11"/>
        <v>7.9340494367992509</v>
      </c>
    </row>
    <row r="79" spans="1:8" x14ac:dyDescent="0.3">
      <c r="A79">
        <v>1.48</v>
      </c>
      <c r="B79">
        <v>48</v>
      </c>
      <c r="C79">
        <f t="shared" si="6"/>
        <v>71.039999999999992</v>
      </c>
      <c r="D79">
        <f t="shared" si="7"/>
        <v>2.1903999999999999</v>
      </c>
      <c r="E79">
        <f t="shared" si="8"/>
        <v>251.96271111111116</v>
      </c>
      <c r="F79">
        <f t="shared" si="9"/>
        <v>43.57961136141251</v>
      </c>
      <c r="G79">
        <f t="shared" si="10"/>
        <v>4.4203886385874895</v>
      </c>
      <c r="H79">
        <f t="shared" si="11"/>
        <v>19.539835716153359</v>
      </c>
    </row>
    <row r="80" spans="1:8" x14ac:dyDescent="0.3">
      <c r="A80">
        <v>7.17</v>
      </c>
      <c r="B80">
        <v>59</v>
      </c>
      <c r="C80">
        <f t="shared" si="6"/>
        <v>423.03</v>
      </c>
      <c r="D80">
        <f t="shared" si="7"/>
        <v>51.408899999999996</v>
      </c>
      <c r="E80">
        <f t="shared" si="8"/>
        <v>23.749377777777791</v>
      </c>
      <c r="F80">
        <f t="shared" si="9"/>
        <v>58.054291462893701</v>
      </c>
      <c r="G80">
        <f t="shared" si="10"/>
        <v>0.94570853710629876</v>
      </c>
      <c r="H80">
        <f t="shared" si="11"/>
        <v>0.89436463715573566</v>
      </c>
    </row>
    <row r="81" spans="1:8" x14ac:dyDescent="0.3">
      <c r="A81">
        <v>2.3199999999999998</v>
      </c>
      <c r="B81">
        <v>39.5</v>
      </c>
      <c r="C81">
        <f t="shared" si="6"/>
        <v>91.64</v>
      </c>
      <c r="D81">
        <f t="shared" si="7"/>
        <v>5.3823999999999996</v>
      </c>
      <c r="E81">
        <f t="shared" si="8"/>
        <v>594.05937777777785</v>
      </c>
      <c r="F81">
        <f t="shared" si="9"/>
        <v>45.716470989750682</v>
      </c>
      <c r="G81">
        <f t="shared" si="10"/>
        <v>-6.2164709897506825</v>
      </c>
      <c r="H81">
        <f t="shared" si="11"/>
        <v>38.644511566411829</v>
      </c>
    </row>
    <row r="82" spans="1:8" x14ac:dyDescent="0.3">
      <c r="A82">
        <v>17.260000000000002</v>
      </c>
      <c r="B82">
        <v>84</v>
      </c>
      <c r="C82">
        <f t="shared" si="6"/>
        <v>1449.8400000000001</v>
      </c>
      <c r="D82">
        <f t="shared" si="7"/>
        <v>297.90760000000006</v>
      </c>
      <c r="E82">
        <f t="shared" si="8"/>
        <v>405.08271111111105</v>
      </c>
      <c r="F82">
        <f t="shared" si="9"/>
        <v>83.722045808051035</v>
      </c>
      <c r="G82">
        <f t="shared" si="10"/>
        <v>0.27795419194896454</v>
      </c>
      <c r="H82">
        <f t="shared" si="11"/>
        <v>7.7258532822001819E-2</v>
      </c>
    </row>
    <row r="83" spans="1:8" x14ac:dyDescent="0.3">
      <c r="A83">
        <v>12.47</v>
      </c>
      <c r="B83">
        <v>73</v>
      </c>
      <c r="C83">
        <f t="shared" si="6"/>
        <v>910.31000000000006</v>
      </c>
      <c r="D83">
        <f t="shared" si="7"/>
        <v>155.50090000000003</v>
      </c>
      <c r="E83">
        <f t="shared" si="8"/>
        <v>83.296044444444419</v>
      </c>
      <c r="F83">
        <f t="shared" si="9"/>
        <v>71.536858165503588</v>
      </c>
      <c r="G83">
        <f t="shared" si="10"/>
        <v>1.4631418344964118</v>
      </c>
      <c r="H83">
        <f t="shared" si="11"/>
        <v>2.1407840278535253</v>
      </c>
    </row>
    <row r="84" spans="1:8" x14ac:dyDescent="0.3">
      <c r="A84">
        <v>6.62</v>
      </c>
      <c r="B84">
        <v>52.25</v>
      </c>
      <c r="C84">
        <f t="shared" si="6"/>
        <v>345.89499999999998</v>
      </c>
      <c r="D84">
        <f t="shared" si="7"/>
        <v>43.824400000000004</v>
      </c>
      <c r="E84">
        <f t="shared" si="8"/>
        <v>135.10187777777782</v>
      </c>
      <c r="F84">
        <f t="shared" si="9"/>
        <v>56.655157182434181</v>
      </c>
      <c r="G84">
        <f t="shared" si="10"/>
        <v>-4.4051571824341806</v>
      </c>
      <c r="H84">
        <f t="shared" si="11"/>
        <v>19.40540980195145</v>
      </c>
    </row>
    <row r="85" spans="1:8" x14ac:dyDescent="0.3">
      <c r="A85">
        <v>1.27</v>
      </c>
      <c r="B85">
        <v>44</v>
      </c>
      <c r="C85">
        <f t="shared" si="6"/>
        <v>55.88</v>
      </c>
      <c r="D85">
        <f t="shared" si="7"/>
        <v>1.6129</v>
      </c>
      <c r="E85">
        <f t="shared" si="8"/>
        <v>394.94937777777784</v>
      </c>
      <c r="F85">
        <f t="shared" si="9"/>
        <v>43.045396454327964</v>
      </c>
      <c r="G85">
        <f t="shared" si="10"/>
        <v>0.95460354567203609</v>
      </c>
      <c r="H85">
        <f t="shared" si="11"/>
        <v>0.91126792940962309</v>
      </c>
    </row>
    <row r="86" spans="1:8" x14ac:dyDescent="0.3">
      <c r="A86">
        <v>6.22</v>
      </c>
      <c r="B86">
        <v>55.75</v>
      </c>
      <c r="C86">
        <f t="shared" si="6"/>
        <v>346.76499999999999</v>
      </c>
      <c r="D86">
        <f t="shared" si="7"/>
        <v>38.688399999999994</v>
      </c>
      <c r="E86">
        <f t="shared" si="8"/>
        <v>65.988544444444472</v>
      </c>
      <c r="F86">
        <f t="shared" si="9"/>
        <v>55.637604978463621</v>
      </c>
      <c r="G86">
        <f t="shared" si="10"/>
        <v>0.11239502153637915</v>
      </c>
      <c r="H86">
        <f t="shared" si="11"/>
        <v>1.2632640866163133E-2</v>
      </c>
    </row>
    <row r="87" spans="1:8" x14ac:dyDescent="0.3">
      <c r="A87">
        <v>6.5</v>
      </c>
      <c r="B87">
        <v>50.5</v>
      </c>
      <c r="C87">
        <f t="shared" si="6"/>
        <v>328.25</v>
      </c>
      <c r="D87">
        <f t="shared" si="7"/>
        <v>42.25</v>
      </c>
      <c r="E87">
        <f t="shared" si="8"/>
        <v>178.84604444444449</v>
      </c>
      <c r="F87">
        <f t="shared" si="9"/>
        <v>56.349891521243009</v>
      </c>
      <c r="G87">
        <f t="shared" si="10"/>
        <v>-5.8498915212430092</v>
      </c>
      <c r="H87">
        <f t="shared" si="11"/>
        <v>34.22123081031085</v>
      </c>
    </row>
    <row r="88" spans="1:8" x14ac:dyDescent="0.3">
      <c r="A88">
        <v>14.59</v>
      </c>
      <c r="B88">
        <v>78.25</v>
      </c>
      <c r="C88">
        <f t="shared" si="6"/>
        <v>1141.6675</v>
      </c>
      <c r="D88">
        <f t="shared" si="7"/>
        <v>212.8681</v>
      </c>
      <c r="E88">
        <f t="shared" si="8"/>
        <v>206.6885444444444</v>
      </c>
      <c r="F88">
        <f t="shared" si="9"/>
        <v>76.929884846547552</v>
      </c>
      <c r="G88">
        <f t="shared" si="10"/>
        <v>1.3201151534524485</v>
      </c>
      <c r="H88">
        <f t="shared" si="11"/>
        <v>1.7427040183747815</v>
      </c>
    </row>
    <row r="89" spans="1:8" x14ac:dyDescent="0.3">
      <c r="A89">
        <v>12.75</v>
      </c>
      <c r="B89">
        <v>74.75</v>
      </c>
      <c r="C89">
        <f t="shared" si="6"/>
        <v>953.0625</v>
      </c>
      <c r="D89">
        <f t="shared" si="7"/>
        <v>162.5625</v>
      </c>
      <c r="E89">
        <f t="shared" si="8"/>
        <v>118.30187777777775</v>
      </c>
      <c r="F89">
        <f t="shared" si="9"/>
        <v>72.249144708282984</v>
      </c>
      <c r="G89">
        <f t="shared" si="10"/>
        <v>2.5008552917170164</v>
      </c>
      <c r="H89">
        <f t="shared" si="11"/>
        <v>6.2542771901090033</v>
      </c>
    </row>
    <row r="90" spans="1:8" x14ac:dyDescent="0.3">
      <c r="A90">
        <v>17.739999999999998</v>
      </c>
      <c r="B90">
        <v>89.75</v>
      </c>
      <c r="C90">
        <f t="shared" si="6"/>
        <v>1592.165</v>
      </c>
      <c r="D90">
        <f t="shared" si="7"/>
        <v>314.70759999999996</v>
      </c>
      <c r="E90">
        <f t="shared" si="8"/>
        <v>669.60187777777764</v>
      </c>
      <c r="F90">
        <f t="shared" si="9"/>
        <v>84.943108452815693</v>
      </c>
      <c r="G90">
        <f t="shared" si="10"/>
        <v>4.806891547184307</v>
      </c>
      <c r="H90">
        <f t="shared" si="11"/>
        <v>23.106206346391939</v>
      </c>
    </row>
    <row r="91" spans="1:8" x14ac:dyDescent="0.3">
      <c r="A91">
        <v>9.44</v>
      </c>
      <c r="B91">
        <v>68.75</v>
      </c>
      <c r="C91">
        <f t="shared" si="6"/>
        <v>649</v>
      </c>
      <c r="D91">
        <f t="shared" si="7"/>
        <v>89.113599999999991</v>
      </c>
      <c r="E91">
        <f t="shared" si="8"/>
        <v>23.781877777777762</v>
      </c>
      <c r="F91">
        <f t="shared" si="9"/>
        <v>63.828900220426618</v>
      </c>
      <c r="G91">
        <f t="shared" si="10"/>
        <v>4.9210997795733817</v>
      </c>
      <c r="H91">
        <f t="shared" si="11"/>
        <v>24.217223040517187</v>
      </c>
    </row>
    <row r="92" spans="1:8" x14ac:dyDescent="0.3">
      <c r="A92">
        <v>2.39</v>
      </c>
      <c r="B92">
        <v>39</v>
      </c>
      <c r="C92">
        <f t="shared" si="6"/>
        <v>93.210000000000008</v>
      </c>
      <c r="D92">
        <f t="shared" si="7"/>
        <v>5.7121000000000004</v>
      </c>
      <c r="E92">
        <f t="shared" si="8"/>
        <v>618.68271111111119</v>
      </c>
      <c r="F92">
        <f t="shared" si="9"/>
        <v>45.894542625445531</v>
      </c>
      <c r="G92">
        <f t="shared" si="10"/>
        <v>-6.8945426254455313</v>
      </c>
      <c r="H92">
        <f t="shared" si="11"/>
        <v>47.534718014085357</v>
      </c>
    </row>
    <row r="93" spans="1:8" x14ac:dyDescent="0.3">
      <c r="A93">
        <v>14.26</v>
      </c>
      <c r="B93">
        <v>71</v>
      </c>
      <c r="C93">
        <f t="shared" si="6"/>
        <v>1012.46</v>
      </c>
      <c r="D93">
        <f t="shared" si="7"/>
        <v>203.3476</v>
      </c>
      <c r="E93">
        <f t="shared" si="8"/>
        <v>50.789377777777759</v>
      </c>
      <c r="F93">
        <f t="shared" si="9"/>
        <v>76.090404278271848</v>
      </c>
      <c r="G93">
        <f t="shared" si="10"/>
        <v>-5.0904042782718477</v>
      </c>
      <c r="H93">
        <f t="shared" si="11"/>
        <v>25.91221571624833</v>
      </c>
    </row>
    <row r="94" spans="1:8" x14ac:dyDescent="0.3">
      <c r="A94">
        <v>15.22</v>
      </c>
      <c r="B94">
        <v>80.75</v>
      </c>
      <c r="C94">
        <f t="shared" si="6"/>
        <v>1229.0150000000001</v>
      </c>
      <c r="D94">
        <f t="shared" si="7"/>
        <v>231.64840000000001</v>
      </c>
      <c r="E94">
        <f t="shared" si="8"/>
        <v>284.82187777777773</v>
      </c>
      <c r="F94">
        <f t="shared" si="9"/>
        <v>78.532529567801191</v>
      </c>
      <c r="G94">
        <f t="shared" si="10"/>
        <v>2.2174704321988088</v>
      </c>
      <c r="H94">
        <f t="shared" si="11"/>
        <v>4.9171751176759715</v>
      </c>
    </row>
    <row r="95" spans="1:8" x14ac:dyDescent="0.3">
      <c r="A95">
        <v>11.23</v>
      </c>
      <c r="B95">
        <v>70.75</v>
      </c>
      <c r="C95">
        <f t="shared" si="6"/>
        <v>794.52250000000004</v>
      </c>
      <c r="D95">
        <f t="shared" si="7"/>
        <v>126.11290000000001</v>
      </c>
      <c r="E95">
        <f t="shared" si="8"/>
        <v>47.288544444444426</v>
      </c>
      <c r="F95">
        <f t="shared" si="9"/>
        <v>68.382446333194864</v>
      </c>
      <c r="G95">
        <f t="shared" si="10"/>
        <v>2.3675536668051365</v>
      </c>
      <c r="H95">
        <f t="shared" si="11"/>
        <v>5.6053103652024472</v>
      </c>
    </row>
    <row r="96" spans="1:8" x14ac:dyDescent="0.3">
      <c r="A96">
        <v>15.42</v>
      </c>
      <c r="B96">
        <v>81.25</v>
      </c>
      <c r="C96">
        <f t="shared" si="6"/>
        <v>1252.875</v>
      </c>
      <c r="D96">
        <f t="shared" si="7"/>
        <v>237.7764</v>
      </c>
      <c r="E96">
        <f t="shared" si="8"/>
        <v>301.94854444444439</v>
      </c>
      <c r="F96">
        <f t="shared" si="9"/>
        <v>79.041305669786453</v>
      </c>
      <c r="G96">
        <f t="shared" si="10"/>
        <v>2.2086943302135467</v>
      </c>
      <c r="H96">
        <f t="shared" si="11"/>
        <v>4.8783306443174679</v>
      </c>
    </row>
    <row r="97" spans="1:8" x14ac:dyDescent="0.3">
      <c r="A97">
        <v>9.8800000000000008</v>
      </c>
      <c r="B97">
        <v>84</v>
      </c>
      <c r="C97">
        <f t="shared" si="6"/>
        <v>829.92000000000007</v>
      </c>
      <c r="D97">
        <f t="shared" si="7"/>
        <v>97.614400000000018</v>
      </c>
      <c r="E97">
        <f t="shared" si="8"/>
        <v>405.08271111111105</v>
      </c>
      <c r="F97">
        <f t="shared" si="9"/>
        <v>64.948207644794223</v>
      </c>
      <c r="G97">
        <f t="shared" si="10"/>
        <v>19.051792355205777</v>
      </c>
      <c r="H97">
        <f t="shared" si="11"/>
        <v>362.97079194587729</v>
      </c>
    </row>
    <row r="98" spans="1:8" x14ac:dyDescent="0.3">
      <c r="A98">
        <v>10.45</v>
      </c>
      <c r="B98">
        <v>69</v>
      </c>
      <c r="C98">
        <f t="shared" si="6"/>
        <v>721.05</v>
      </c>
      <c r="D98">
        <f t="shared" si="7"/>
        <v>109.20249999999999</v>
      </c>
      <c r="E98">
        <f t="shared" si="8"/>
        <v>26.282711111111094</v>
      </c>
      <c r="F98">
        <f t="shared" si="9"/>
        <v>66.39821953545227</v>
      </c>
      <c r="G98">
        <f t="shared" si="10"/>
        <v>2.6017804645477298</v>
      </c>
      <c r="H98">
        <f t="shared" si="11"/>
        <v>6.7692615857022007</v>
      </c>
    </row>
    <row r="99" spans="1:8" x14ac:dyDescent="0.3">
      <c r="A99">
        <v>8.5500000000000007</v>
      </c>
      <c r="B99">
        <v>67</v>
      </c>
      <c r="C99">
        <f t="shared" si="6"/>
        <v>572.85</v>
      </c>
      <c r="D99">
        <f t="shared" si="7"/>
        <v>73.102500000000006</v>
      </c>
      <c r="E99">
        <f t="shared" si="8"/>
        <v>9.7760444444444357</v>
      </c>
      <c r="F99">
        <f t="shared" si="9"/>
        <v>61.564846566592124</v>
      </c>
      <c r="G99">
        <f t="shared" si="10"/>
        <v>5.4351534334078764</v>
      </c>
      <c r="H99">
        <f t="shared" si="11"/>
        <v>29.540892844685427</v>
      </c>
    </row>
    <row r="100" spans="1:8" x14ac:dyDescent="0.3">
      <c r="A100">
        <v>0.51</v>
      </c>
      <c r="B100">
        <v>46</v>
      </c>
      <c r="C100">
        <f t="shared" si="6"/>
        <v>23.46</v>
      </c>
      <c r="D100">
        <f t="shared" si="7"/>
        <v>0.2601</v>
      </c>
      <c r="E100">
        <f t="shared" si="8"/>
        <v>319.4560444444445</v>
      </c>
      <c r="F100">
        <f t="shared" si="9"/>
        <v>41.112047266783904</v>
      </c>
      <c r="G100">
        <f t="shared" si="10"/>
        <v>4.8879527332160961</v>
      </c>
      <c r="H100">
        <f t="shared" si="11"/>
        <v>23.892081922154706</v>
      </c>
    </row>
    <row r="101" spans="1:8" x14ac:dyDescent="0.3">
      <c r="A101">
        <v>2.16</v>
      </c>
      <c r="B101">
        <v>48.75</v>
      </c>
      <c r="C101">
        <f t="shared" si="6"/>
        <v>105.30000000000001</v>
      </c>
      <c r="D101">
        <f t="shared" si="7"/>
        <v>4.6656000000000004</v>
      </c>
      <c r="E101">
        <f t="shared" si="8"/>
        <v>228.71521111111116</v>
      </c>
      <c r="F101">
        <f t="shared" si="9"/>
        <v>45.309450108162459</v>
      </c>
      <c r="G101">
        <f t="shared" si="10"/>
        <v>3.4405498918375415</v>
      </c>
      <c r="H101">
        <f t="shared" si="11"/>
        <v>11.837383558223317</v>
      </c>
    </row>
    <row r="102" spans="1:8" x14ac:dyDescent="0.3">
      <c r="A102">
        <v>0.63</v>
      </c>
      <c r="B102">
        <v>40</v>
      </c>
      <c r="C102">
        <f t="shared" si="6"/>
        <v>25.2</v>
      </c>
      <c r="D102">
        <f t="shared" si="7"/>
        <v>0.39690000000000003</v>
      </c>
      <c r="E102">
        <f t="shared" si="8"/>
        <v>569.93604444444452</v>
      </c>
      <c r="F102">
        <f t="shared" si="9"/>
        <v>41.417312927975075</v>
      </c>
      <c r="G102">
        <f t="shared" si="10"/>
        <v>-1.4173129279750754</v>
      </c>
      <c r="H102">
        <f t="shared" si="11"/>
        <v>2.0087759358052812</v>
      </c>
    </row>
    <row r="103" spans="1:8" x14ac:dyDescent="0.3">
      <c r="A103">
        <v>12.73</v>
      </c>
      <c r="B103">
        <v>75.5</v>
      </c>
      <c r="C103">
        <f t="shared" si="6"/>
        <v>961.11500000000001</v>
      </c>
      <c r="D103">
        <f t="shared" si="7"/>
        <v>162.05290000000002</v>
      </c>
      <c r="E103">
        <f t="shared" si="8"/>
        <v>135.17937777777774</v>
      </c>
      <c r="F103">
        <f t="shared" si="9"/>
        <v>72.198267098084457</v>
      </c>
      <c r="G103">
        <f t="shared" si="10"/>
        <v>3.3017329019155426</v>
      </c>
      <c r="H103">
        <f t="shared" si="11"/>
        <v>10.901440155591629</v>
      </c>
    </row>
    <row r="104" spans="1:8" x14ac:dyDescent="0.3">
      <c r="A104">
        <v>6.29</v>
      </c>
      <c r="B104">
        <v>51.75</v>
      </c>
      <c r="C104">
        <f t="shared" si="6"/>
        <v>325.50749999999999</v>
      </c>
      <c r="D104">
        <f t="shared" si="7"/>
        <v>39.564100000000003</v>
      </c>
      <c r="E104">
        <f t="shared" si="8"/>
        <v>146.97521111111115</v>
      </c>
      <c r="F104">
        <f t="shared" si="9"/>
        <v>55.81567661415847</v>
      </c>
      <c r="G104">
        <f t="shared" si="10"/>
        <v>-4.0656766141584697</v>
      </c>
      <c r="H104">
        <f t="shared" si="11"/>
        <v>16.529726330915079</v>
      </c>
    </row>
    <row r="105" spans="1:8" x14ac:dyDescent="0.3">
      <c r="A105">
        <v>10.17</v>
      </c>
      <c r="B105">
        <v>64.25</v>
      </c>
      <c r="C105">
        <f t="shared" si="6"/>
        <v>653.42250000000001</v>
      </c>
      <c r="D105">
        <f t="shared" si="7"/>
        <v>103.4289</v>
      </c>
      <c r="E105">
        <f t="shared" si="8"/>
        <v>0.14187777777777663</v>
      </c>
      <c r="F105">
        <f t="shared" si="9"/>
        <v>65.685932992672889</v>
      </c>
      <c r="G105">
        <f t="shared" si="10"/>
        <v>-1.435932992672889</v>
      </c>
      <c r="H105">
        <f t="shared" si="11"/>
        <v>2.0619035594465189</v>
      </c>
    </row>
    <row r="106" spans="1:8" x14ac:dyDescent="0.3">
      <c r="A106">
        <v>18.149999999999999</v>
      </c>
      <c r="B106">
        <v>83</v>
      </c>
      <c r="C106">
        <f t="shared" si="6"/>
        <v>1506.4499999999998</v>
      </c>
      <c r="D106">
        <f t="shared" si="7"/>
        <v>329.42249999999996</v>
      </c>
      <c r="E106">
        <f t="shared" si="8"/>
        <v>365.82937777777772</v>
      </c>
      <c r="F106">
        <f t="shared" si="9"/>
        <v>85.986099461885516</v>
      </c>
      <c r="G106">
        <f t="shared" si="10"/>
        <v>-2.9860994618855159</v>
      </c>
      <c r="H106">
        <f t="shared" si="11"/>
        <v>8.9167899962729678</v>
      </c>
    </row>
    <row r="107" spans="1:8" x14ac:dyDescent="0.3">
      <c r="A107">
        <v>4.99</v>
      </c>
      <c r="B107">
        <v>53</v>
      </c>
      <c r="C107">
        <f t="shared" si="6"/>
        <v>264.47000000000003</v>
      </c>
      <c r="D107">
        <f t="shared" si="7"/>
        <v>24.900100000000002</v>
      </c>
      <c r="E107">
        <f t="shared" si="8"/>
        <v>118.22937777777781</v>
      </c>
      <c r="F107">
        <f t="shared" si="9"/>
        <v>52.508631951254159</v>
      </c>
      <c r="G107">
        <f t="shared" si="10"/>
        <v>0.49136804874584072</v>
      </c>
      <c r="H107">
        <f t="shared" si="11"/>
        <v>0.24144255932829489</v>
      </c>
    </row>
    <row r="108" spans="1:8" x14ac:dyDescent="0.3">
      <c r="A108">
        <v>8.2100000000000009</v>
      </c>
      <c r="B108">
        <v>72</v>
      </c>
      <c r="C108">
        <f t="shared" si="6"/>
        <v>591.12000000000012</v>
      </c>
      <c r="D108">
        <f t="shared" si="7"/>
        <v>67.404100000000014</v>
      </c>
      <c r="E108">
        <f t="shared" si="8"/>
        <v>66.042711111111089</v>
      </c>
      <c r="F108">
        <f t="shared" si="9"/>
        <v>60.69992719321715</v>
      </c>
      <c r="G108">
        <f t="shared" si="10"/>
        <v>11.30007280678285</v>
      </c>
      <c r="H108">
        <f t="shared" si="11"/>
        <v>127.69164543859324</v>
      </c>
    </row>
    <row r="109" spans="1:8" x14ac:dyDescent="0.3">
      <c r="A109">
        <v>15.11</v>
      </c>
      <c r="B109">
        <v>68.5</v>
      </c>
      <c r="C109">
        <f t="shared" si="6"/>
        <v>1035.0349999999999</v>
      </c>
      <c r="D109">
        <f t="shared" si="7"/>
        <v>228.31209999999999</v>
      </c>
      <c r="E109">
        <f t="shared" si="8"/>
        <v>21.406044444444429</v>
      </c>
      <c r="F109">
        <f t="shared" si="9"/>
        <v>78.252702711709276</v>
      </c>
      <c r="G109">
        <f t="shared" si="10"/>
        <v>-9.7527027117092757</v>
      </c>
      <c r="H109">
        <f t="shared" si="11"/>
        <v>95.115210182981457</v>
      </c>
    </row>
    <row r="110" spans="1:8" x14ac:dyDescent="0.3">
      <c r="A110">
        <v>4.58</v>
      </c>
      <c r="B110">
        <v>55</v>
      </c>
      <c r="C110">
        <f t="shared" si="6"/>
        <v>251.9</v>
      </c>
      <c r="D110">
        <f t="shared" si="7"/>
        <v>20.976400000000002</v>
      </c>
      <c r="E110">
        <f t="shared" si="8"/>
        <v>78.736044444444474</v>
      </c>
      <c r="F110">
        <f t="shared" si="9"/>
        <v>51.465640942184336</v>
      </c>
      <c r="G110">
        <f t="shared" si="10"/>
        <v>3.5343590578156636</v>
      </c>
      <c r="H110">
        <f t="shared" si="11"/>
        <v>12.491693949563626</v>
      </c>
    </row>
    <row r="111" spans="1:8" x14ac:dyDescent="0.3">
      <c r="A111">
        <v>1.54</v>
      </c>
      <c r="B111">
        <v>35.75</v>
      </c>
      <c r="C111">
        <f t="shared" si="6"/>
        <v>55.055</v>
      </c>
      <c r="D111">
        <f t="shared" si="7"/>
        <v>2.3715999999999999</v>
      </c>
      <c r="E111">
        <f t="shared" si="8"/>
        <v>790.92187777777781</v>
      </c>
      <c r="F111">
        <f t="shared" si="9"/>
        <v>43.732244192008089</v>
      </c>
      <c r="G111">
        <f t="shared" si="10"/>
        <v>-7.9822441920080891</v>
      </c>
      <c r="H111">
        <f t="shared" si="11"/>
        <v>63.716222340846869</v>
      </c>
    </row>
    <row r="112" spans="1:8" x14ac:dyDescent="0.3">
      <c r="A112">
        <v>5.8</v>
      </c>
      <c r="B112">
        <v>52.25</v>
      </c>
      <c r="C112">
        <f t="shared" si="6"/>
        <v>303.05</v>
      </c>
      <c r="D112">
        <f t="shared" si="7"/>
        <v>33.64</v>
      </c>
      <c r="E112">
        <f t="shared" si="8"/>
        <v>135.10187777777782</v>
      </c>
      <c r="F112">
        <f t="shared" si="9"/>
        <v>54.569175164294535</v>
      </c>
      <c r="G112">
        <f t="shared" si="10"/>
        <v>-2.3191751642945349</v>
      </c>
      <c r="H112">
        <f t="shared" si="11"/>
        <v>5.3785734426805831</v>
      </c>
    </row>
    <row r="113" spans="1:8" x14ac:dyDescent="0.3">
      <c r="A113">
        <v>3.22</v>
      </c>
      <c r="B113">
        <v>53.5</v>
      </c>
      <c r="C113">
        <f t="shared" si="6"/>
        <v>172.27</v>
      </c>
      <c r="D113">
        <f t="shared" si="7"/>
        <v>10.368400000000001</v>
      </c>
      <c r="E113">
        <f t="shared" si="8"/>
        <v>107.60604444444448</v>
      </c>
      <c r="F113">
        <f t="shared" si="9"/>
        <v>48.00596344868444</v>
      </c>
      <c r="G113">
        <f t="shared" si="10"/>
        <v>5.4940365513155598</v>
      </c>
      <c r="H113">
        <f t="shared" si="11"/>
        <v>30.184437627191368</v>
      </c>
    </row>
    <row r="114" spans="1:8" x14ac:dyDescent="0.3">
      <c r="A114">
        <v>18.59</v>
      </c>
      <c r="B114">
        <v>86.75</v>
      </c>
      <c r="C114">
        <f t="shared" si="6"/>
        <v>1612.6824999999999</v>
      </c>
      <c r="D114">
        <f t="shared" si="7"/>
        <v>345.5881</v>
      </c>
      <c r="E114">
        <f t="shared" si="8"/>
        <v>523.34187777777765</v>
      </c>
      <c r="F114">
        <f t="shared" si="9"/>
        <v>87.105406886253135</v>
      </c>
      <c r="G114">
        <f t="shared" si="10"/>
        <v>-0.35540688625313521</v>
      </c>
      <c r="H114">
        <f t="shared" si="11"/>
        <v>0.12631405479614899</v>
      </c>
    </row>
    <row r="115" spans="1:8" x14ac:dyDescent="0.3">
      <c r="A115">
        <v>16.16</v>
      </c>
      <c r="B115">
        <v>75</v>
      </c>
      <c r="C115">
        <f t="shared" si="6"/>
        <v>1212</v>
      </c>
      <c r="D115">
        <f t="shared" si="7"/>
        <v>261.1456</v>
      </c>
      <c r="E115">
        <f t="shared" si="8"/>
        <v>123.80271111111108</v>
      </c>
      <c r="F115">
        <f t="shared" si="9"/>
        <v>80.923777247131994</v>
      </c>
      <c r="G115">
        <f t="shared" si="10"/>
        <v>-5.9237772471319943</v>
      </c>
      <c r="H115">
        <f t="shared" si="11"/>
        <v>35.09113687363871</v>
      </c>
    </row>
    <row r="116" spans="1:8" x14ac:dyDescent="0.3">
      <c r="A116">
        <v>12.67</v>
      </c>
      <c r="B116">
        <v>68</v>
      </c>
      <c r="C116">
        <f t="shared" si="6"/>
        <v>861.56</v>
      </c>
      <c r="D116">
        <f t="shared" si="7"/>
        <v>160.52889999999999</v>
      </c>
      <c r="E116">
        <f t="shared" si="8"/>
        <v>17.029377777777764</v>
      </c>
      <c r="F116">
        <f t="shared" si="9"/>
        <v>72.045634267488879</v>
      </c>
      <c r="G116">
        <f t="shared" si="10"/>
        <v>-4.0456342674888788</v>
      </c>
      <c r="H116">
        <f t="shared" si="11"/>
        <v>16.367156626280277</v>
      </c>
    </row>
    <row r="117" spans="1:8" x14ac:dyDescent="0.3">
      <c r="A117">
        <v>17.43</v>
      </c>
      <c r="B117">
        <v>87</v>
      </c>
      <c r="C117">
        <f t="shared" si="6"/>
        <v>1516.41</v>
      </c>
      <c r="D117">
        <f t="shared" si="7"/>
        <v>303.80489999999998</v>
      </c>
      <c r="E117">
        <f t="shared" si="8"/>
        <v>534.84271111111104</v>
      </c>
      <c r="F117">
        <f t="shared" si="9"/>
        <v>84.154505494738515</v>
      </c>
      <c r="G117">
        <f t="shared" si="10"/>
        <v>2.8454945052614846</v>
      </c>
      <c r="H117">
        <f t="shared" si="11"/>
        <v>8.0968389794733007</v>
      </c>
    </row>
    <row r="118" spans="1:8" x14ac:dyDescent="0.3">
      <c r="A118">
        <v>16.07</v>
      </c>
      <c r="B118">
        <v>76.5</v>
      </c>
      <c r="C118">
        <f t="shared" si="6"/>
        <v>1229.355</v>
      </c>
      <c r="D118">
        <f t="shared" si="7"/>
        <v>258.24490000000003</v>
      </c>
      <c r="E118">
        <f t="shared" si="8"/>
        <v>159.43271111111108</v>
      </c>
      <c r="F118">
        <f t="shared" si="9"/>
        <v>80.694828001238619</v>
      </c>
      <c r="G118">
        <f t="shared" si="10"/>
        <v>-4.1948280012386192</v>
      </c>
      <c r="H118">
        <f t="shared" si="11"/>
        <v>17.596581959975587</v>
      </c>
    </row>
    <row r="119" spans="1:8" x14ac:dyDescent="0.3">
      <c r="A119">
        <v>3.73</v>
      </c>
      <c r="B119">
        <v>50.5</v>
      </c>
      <c r="C119">
        <f t="shared" si="6"/>
        <v>188.36500000000001</v>
      </c>
      <c r="D119">
        <f t="shared" si="7"/>
        <v>13.9129</v>
      </c>
      <c r="E119">
        <f t="shared" si="8"/>
        <v>178.84604444444449</v>
      </c>
      <c r="F119">
        <f t="shared" si="9"/>
        <v>49.303342508746894</v>
      </c>
      <c r="G119">
        <f t="shared" si="10"/>
        <v>1.1966574912531058</v>
      </c>
      <c r="H119">
        <f t="shared" si="11"/>
        <v>1.431989151372177</v>
      </c>
    </row>
    <row r="120" spans="1:8" x14ac:dyDescent="0.3">
      <c r="A120">
        <v>17.850000000000001</v>
      </c>
      <c r="B120">
        <v>84.75</v>
      </c>
      <c r="C120">
        <f t="shared" si="6"/>
        <v>1512.7875000000001</v>
      </c>
      <c r="D120">
        <f t="shared" si="7"/>
        <v>318.62250000000006</v>
      </c>
      <c r="E120">
        <f t="shared" si="8"/>
        <v>435.83521111111105</v>
      </c>
      <c r="F120">
        <f t="shared" si="9"/>
        <v>85.222935308907608</v>
      </c>
      <c r="G120">
        <f t="shared" si="10"/>
        <v>-0.47293530890760849</v>
      </c>
      <c r="H120">
        <f t="shared" si="11"/>
        <v>0.22366780641153505</v>
      </c>
    </row>
    <row r="121" spans="1:8" x14ac:dyDescent="0.3">
      <c r="A121">
        <v>10.79</v>
      </c>
      <c r="B121">
        <v>63.75</v>
      </c>
      <c r="C121">
        <f t="shared" si="6"/>
        <v>687.86249999999995</v>
      </c>
      <c r="D121">
        <f t="shared" si="7"/>
        <v>116.42409999999998</v>
      </c>
      <c r="E121">
        <f t="shared" si="8"/>
        <v>1.5211111111111486E-2</v>
      </c>
      <c r="F121">
        <f t="shared" si="9"/>
        <v>67.263138908827244</v>
      </c>
      <c r="G121">
        <f t="shared" si="10"/>
        <v>-3.5131389088272442</v>
      </c>
      <c r="H121">
        <f t="shared" si="11"/>
        <v>12.34214499271588</v>
      </c>
    </row>
    <row r="122" spans="1:8" x14ac:dyDescent="0.3">
      <c r="A122">
        <v>16.149999999999999</v>
      </c>
      <c r="B122">
        <v>91</v>
      </c>
      <c r="C122">
        <f t="shared" si="6"/>
        <v>1469.6499999999999</v>
      </c>
      <c r="D122">
        <f t="shared" si="7"/>
        <v>260.82249999999993</v>
      </c>
      <c r="E122">
        <f t="shared" si="8"/>
        <v>735.85604444444436</v>
      </c>
      <c r="F122">
        <f t="shared" si="9"/>
        <v>80.898338442032724</v>
      </c>
      <c r="G122">
        <f t="shared" si="10"/>
        <v>10.101661557967276</v>
      </c>
      <c r="H122">
        <f t="shared" si="11"/>
        <v>102.04356623171385</v>
      </c>
    </row>
    <row r="123" spans="1:8" x14ac:dyDescent="0.3">
      <c r="A123">
        <v>17.920000000000002</v>
      </c>
      <c r="B123">
        <v>88</v>
      </c>
      <c r="C123">
        <f t="shared" si="6"/>
        <v>1576.96</v>
      </c>
      <c r="D123">
        <f t="shared" si="7"/>
        <v>321.12640000000005</v>
      </c>
      <c r="E123">
        <f t="shared" si="8"/>
        <v>582.09604444444437</v>
      </c>
      <c r="F123">
        <f t="shared" si="9"/>
        <v>85.401006944602457</v>
      </c>
      <c r="G123">
        <f t="shared" si="10"/>
        <v>2.5989930553975427</v>
      </c>
      <c r="H123">
        <f t="shared" si="11"/>
        <v>6.7547649020046538</v>
      </c>
    </row>
    <row r="124" spans="1:8" x14ac:dyDescent="0.3">
      <c r="A124">
        <v>6.36</v>
      </c>
      <c r="B124">
        <v>45.75</v>
      </c>
      <c r="C124">
        <f t="shared" si="6"/>
        <v>290.97000000000003</v>
      </c>
      <c r="D124">
        <f t="shared" si="7"/>
        <v>40.449600000000004</v>
      </c>
      <c r="E124">
        <f t="shared" si="8"/>
        <v>328.45521111111117</v>
      </c>
      <c r="F124">
        <f t="shared" si="9"/>
        <v>55.993748249853319</v>
      </c>
      <c r="G124">
        <f t="shared" si="10"/>
        <v>-10.243748249853319</v>
      </c>
      <c r="H124">
        <f t="shared" si="11"/>
        <v>104.93437820637293</v>
      </c>
    </row>
    <row r="125" spans="1:8" x14ac:dyDescent="0.3">
      <c r="A125">
        <v>2.2000000000000002</v>
      </c>
      <c r="B125">
        <v>46.5</v>
      </c>
      <c r="C125">
        <f t="shared" si="6"/>
        <v>102.30000000000001</v>
      </c>
      <c r="D125">
        <f t="shared" si="7"/>
        <v>4.8400000000000007</v>
      </c>
      <c r="E125">
        <f t="shared" si="8"/>
        <v>301.83271111111117</v>
      </c>
      <c r="F125">
        <f t="shared" si="9"/>
        <v>45.411205328559511</v>
      </c>
      <c r="G125">
        <f t="shared" si="10"/>
        <v>1.088794671440489</v>
      </c>
      <c r="H125">
        <f t="shared" si="11"/>
        <v>1.1854738365572024</v>
      </c>
    </row>
    <row r="126" spans="1:8" x14ac:dyDescent="0.3">
      <c r="A126">
        <v>4.5599999999999996</v>
      </c>
      <c r="B126">
        <v>48</v>
      </c>
      <c r="C126">
        <f t="shared" si="6"/>
        <v>218.88</v>
      </c>
      <c r="D126">
        <f t="shared" si="7"/>
        <v>20.793599999999998</v>
      </c>
      <c r="E126">
        <f t="shared" si="8"/>
        <v>251.96271111111116</v>
      </c>
      <c r="F126">
        <f t="shared" si="9"/>
        <v>51.414763331985803</v>
      </c>
      <c r="G126">
        <f t="shared" si="10"/>
        <v>-3.4147633319858031</v>
      </c>
      <c r="H126">
        <f t="shared" si="11"/>
        <v>11.660608613474784</v>
      </c>
    </row>
    <row r="127" spans="1:8" x14ac:dyDescent="0.3">
      <c r="A127">
        <v>8.5399999999999991</v>
      </c>
      <c r="B127">
        <v>65.5</v>
      </c>
      <c r="C127">
        <f t="shared" si="6"/>
        <v>559.36999999999989</v>
      </c>
      <c r="D127">
        <f t="shared" si="7"/>
        <v>72.931599999999989</v>
      </c>
      <c r="E127">
        <f t="shared" si="8"/>
        <v>2.6460444444444393</v>
      </c>
      <c r="F127">
        <f t="shared" si="9"/>
        <v>61.539407761492853</v>
      </c>
      <c r="G127">
        <f t="shared" si="10"/>
        <v>3.9605922385071466</v>
      </c>
      <c r="H127">
        <f t="shared" si="11"/>
        <v>15.68629087972305</v>
      </c>
    </row>
    <row r="128" spans="1:8" x14ac:dyDescent="0.3">
      <c r="A128">
        <v>16.36</v>
      </c>
      <c r="B128">
        <v>77</v>
      </c>
      <c r="C128">
        <f t="shared" si="6"/>
        <v>1259.72</v>
      </c>
      <c r="D128">
        <f t="shared" si="7"/>
        <v>267.64959999999996</v>
      </c>
      <c r="E128">
        <f t="shared" si="8"/>
        <v>172.30937777777774</v>
      </c>
      <c r="F128">
        <f t="shared" si="9"/>
        <v>81.432553349117271</v>
      </c>
      <c r="G128">
        <f t="shared" si="10"/>
        <v>-4.4325533491172706</v>
      </c>
      <c r="H128">
        <f t="shared" si="11"/>
        <v>19.647529192770733</v>
      </c>
    </row>
    <row r="129" spans="1:8" x14ac:dyDescent="0.3">
      <c r="A129">
        <v>17.21</v>
      </c>
      <c r="B129">
        <v>82.5</v>
      </c>
      <c r="C129">
        <f t="shared" si="6"/>
        <v>1419.825</v>
      </c>
      <c r="D129">
        <f t="shared" si="7"/>
        <v>296.18410000000006</v>
      </c>
      <c r="E129">
        <f t="shared" si="8"/>
        <v>346.95271111111106</v>
      </c>
      <c r="F129">
        <f t="shared" si="9"/>
        <v>83.594851782554713</v>
      </c>
      <c r="G129">
        <f t="shared" si="10"/>
        <v>-1.0948517825547128</v>
      </c>
      <c r="H129">
        <f t="shared" si="11"/>
        <v>1.1987004257632321</v>
      </c>
    </row>
    <row r="130" spans="1:8" x14ac:dyDescent="0.3">
      <c r="A130">
        <v>0.14000000000000001</v>
      </c>
      <c r="B130">
        <v>42.75</v>
      </c>
      <c r="C130">
        <f t="shared" si="6"/>
        <v>5.9850000000000003</v>
      </c>
      <c r="D130">
        <f t="shared" si="7"/>
        <v>1.9600000000000003E-2</v>
      </c>
      <c r="E130">
        <f t="shared" si="8"/>
        <v>446.19521111111118</v>
      </c>
      <c r="F130">
        <f t="shared" si="9"/>
        <v>40.170811478111141</v>
      </c>
      <c r="G130">
        <f t="shared" si="10"/>
        <v>2.5791885218888595</v>
      </c>
      <c r="H130">
        <f t="shared" si="11"/>
        <v>6.65221343144324</v>
      </c>
    </row>
    <row r="131" spans="1:8" x14ac:dyDescent="0.3">
      <c r="A131">
        <v>10.210000000000001</v>
      </c>
      <c r="B131">
        <v>69.75</v>
      </c>
      <c r="C131">
        <f t="shared" ref="C131:C151" si="12">A131*B131</f>
        <v>712.14750000000004</v>
      </c>
      <c r="D131">
        <f t="shared" ref="D131:D151" si="13">A131^2</f>
        <v>104.24410000000002</v>
      </c>
      <c r="E131">
        <f t="shared" ref="E131:E151" si="14">(B131-$M$4)^2</f>
        <v>34.535211111111096</v>
      </c>
      <c r="F131">
        <f t="shared" ref="F131:F151" si="15">$K$7*A131+$K$8</f>
        <v>65.787688213069941</v>
      </c>
      <c r="G131">
        <f t="shared" ref="G131:G151" si="16">B131-F131</f>
        <v>3.9623117869300586</v>
      </c>
      <c r="H131">
        <f t="shared" ref="H131:H151" si="17">G131^2</f>
        <v>15.699914696844875</v>
      </c>
    </row>
    <row r="132" spans="1:8" x14ac:dyDescent="0.3">
      <c r="A132">
        <v>8.35</v>
      </c>
      <c r="B132">
        <v>54.75</v>
      </c>
      <c r="C132">
        <f t="shared" si="12"/>
        <v>457.16249999999997</v>
      </c>
      <c r="D132">
        <f t="shared" si="13"/>
        <v>69.722499999999997</v>
      </c>
      <c r="E132">
        <f t="shared" si="14"/>
        <v>83.235211111111141</v>
      </c>
      <c r="F132">
        <f t="shared" si="15"/>
        <v>61.056070464606847</v>
      </c>
      <c r="G132">
        <f t="shared" si="16"/>
        <v>-6.3060704646068473</v>
      </c>
      <c r="H132">
        <f t="shared" si="17"/>
        <v>39.766524704586821</v>
      </c>
    </row>
    <row r="133" spans="1:8" x14ac:dyDescent="0.3">
      <c r="A133">
        <v>4.4400000000000004</v>
      </c>
      <c r="B133">
        <v>49.5</v>
      </c>
      <c r="C133">
        <f t="shared" si="12"/>
        <v>219.78000000000003</v>
      </c>
      <c r="D133">
        <f t="shared" si="13"/>
        <v>19.713600000000003</v>
      </c>
      <c r="E133">
        <f t="shared" si="14"/>
        <v>206.59271111111116</v>
      </c>
      <c r="F133">
        <f t="shared" si="15"/>
        <v>51.109497670794639</v>
      </c>
      <c r="G133">
        <f t="shared" si="16"/>
        <v>-1.6094976707946387</v>
      </c>
      <c r="H133">
        <f t="shared" si="17"/>
        <v>2.5904827522933669</v>
      </c>
    </row>
    <row r="134" spans="1:8" x14ac:dyDescent="0.3">
      <c r="A134">
        <v>2.4</v>
      </c>
      <c r="B134">
        <v>43.75</v>
      </c>
      <c r="C134">
        <f t="shared" si="12"/>
        <v>105</v>
      </c>
      <c r="D134">
        <f t="shared" si="13"/>
        <v>5.76</v>
      </c>
      <c r="E134">
        <f t="shared" si="14"/>
        <v>404.94854444444451</v>
      </c>
      <c r="F134">
        <f t="shared" si="15"/>
        <v>45.919981430544794</v>
      </c>
      <c r="G134">
        <f t="shared" si="16"/>
        <v>-2.1699814305447944</v>
      </c>
      <c r="H134">
        <f t="shared" si="17"/>
        <v>4.7088194089092328</v>
      </c>
    </row>
    <row r="135" spans="1:8" x14ac:dyDescent="0.3">
      <c r="A135">
        <v>6.75</v>
      </c>
      <c r="B135">
        <v>53.5</v>
      </c>
      <c r="C135">
        <f t="shared" si="12"/>
        <v>361.125</v>
      </c>
      <c r="D135">
        <f t="shared" si="13"/>
        <v>45.5625</v>
      </c>
      <c r="E135">
        <f t="shared" si="14"/>
        <v>107.60604444444448</v>
      </c>
      <c r="F135">
        <f t="shared" si="15"/>
        <v>56.985861648724608</v>
      </c>
      <c r="G135">
        <f t="shared" si="16"/>
        <v>-3.4858616487246081</v>
      </c>
      <c r="H135">
        <f t="shared" si="17"/>
        <v>12.151231434049043</v>
      </c>
    </row>
    <row r="136" spans="1:8" x14ac:dyDescent="0.3">
      <c r="A136">
        <v>18.86</v>
      </c>
      <c r="B136">
        <v>96</v>
      </c>
      <c r="C136">
        <f t="shared" si="12"/>
        <v>1810.56</v>
      </c>
      <c r="D136">
        <f t="shared" si="13"/>
        <v>355.69959999999998</v>
      </c>
      <c r="E136">
        <f t="shared" si="14"/>
        <v>1032.1227111111109</v>
      </c>
      <c r="F136">
        <f t="shared" si="15"/>
        <v>87.79225462393326</v>
      </c>
      <c r="G136">
        <f t="shared" si="16"/>
        <v>8.2077453760667396</v>
      </c>
      <c r="H136">
        <f t="shared" si="17"/>
        <v>67.367084158344952</v>
      </c>
    </row>
    <row r="137" spans="1:8" x14ac:dyDescent="0.3">
      <c r="A137">
        <v>6.46</v>
      </c>
      <c r="B137">
        <v>58.25</v>
      </c>
      <c r="C137">
        <f t="shared" si="12"/>
        <v>376.29500000000002</v>
      </c>
      <c r="D137">
        <f t="shared" si="13"/>
        <v>41.7316</v>
      </c>
      <c r="E137">
        <f t="shared" si="14"/>
        <v>31.621877777777794</v>
      </c>
      <c r="F137">
        <f t="shared" si="15"/>
        <v>56.248136300845957</v>
      </c>
      <c r="G137">
        <f t="shared" si="16"/>
        <v>2.0018636991540433</v>
      </c>
      <c r="H137">
        <f t="shared" si="17"/>
        <v>4.0074582699907095</v>
      </c>
    </row>
    <row r="138" spans="1:8" x14ac:dyDescent="0.3">
      <c r="A138">
        <v>10.38</v>
      </c>
      <c r="B138">
        <v>59.75</v>
      </c>
      <c r="C138">
        <f t="shared" si="12"/>
        <v>620.20500000000004</v>
      </c>
      <c r="D138">
        <f t="shared" si="13"/>
        <v>107.74440000000001</v>
      </c>
      <c r="E138">
        <f t="shared" si="14"/>
        <v>17.001877777777789</v>
      </c>
      <c r="F138">
        <f t="shared" si="15"/>
        <v>66.220147899757421</v>
      </c>
      <c r="G138">
        <f t="shared" si="16"/>
        <v>-6.4701478997574213</v>
      </c>
      <c r="H138">
        <f t="shared" si="17"/>
        <v>41.862813844735371</v>
      </c>
    </row>
    <row r="139" spans="1:8" x14ac:dyDescent="0.3">
      <c r="A139">
        <v>14.06</v>
      </c>
      <c r="B139">
        <v>79.75</v>
      </c>
      <c r="C139">
        <f t="shared" si="12"/>
        <v>1121.2850000000001</v>
      </c>
      <c r="D139">
        <f t="shared" si="13"/>
        <v>197.68360000000001</v>
      </c>
      <c r="E139">
        <f t="shared" si="14"/>
        <v>252.0685444444444</v>
      </c>
      <c r="F139">
        <f t="shared" si="15"/>
        <v>75.581628176286557</v>
      </c>
      <c r="G139">
        <f t="shared" si="16"/>
        <v>4.1683718237134428</v>
      </c>
      <c r="H139">
        <f t="shared" si="17"/>
        <v>17.375323660728132</v>
      </c>
    </row>
    <row r="140" spans="1:8" x14ac:dyDescent="0.3">
      <c r="A140">
        <v>7.27</v>
      </c>
      <c r="B140">
        <v>68.75</v>
      </c>
      <c r="C140">
        <f t="shared" si="12"/>
        <v>499.81249999999994</v>
      </c>
      <c r="D140">
        <f t="shared" si="13"/>
        <v>52.852899999999991</v>
      </c>
      <c r="E140">
        <f t="shared" si="14"/>
        <v>23.781877777777762</v>
      </c>
      <c r="F140">
        <f t="shared" si="15"/>
        <v>58.308679513886332</v>
      </c>
      <c r="G140">
        <f t="shared" si="16"/>
        <v>10.441320486113668</v>
      </c>
      <c r="H140">
        <f t="shared" si="17"/>
        <v>109.02117349373695</v>
      </c>
    </row>
    <row r="141" spans="1:8" x14ac:dyDescent="0.3">
      <c r="A141">
        <v>19.440000000000001</v>
      </c>
      <c r="B141">
        <v>93.75</v>
      </c>
      <c r="C141">
        <f t="shared" si="12"/>
        <v>1822.5000000000002</v>
      </c>
      <c r="D141">
        <f t="shared" si="13"/>
        <v>377.91360000000003</v>
      </c>
      <c r="E141">
        <f t="shared" si="14"/>
        <v>892.61521111111097</v>
      </c>
      <c r="F141">
        <f t="shared" si="15"/>
        <v>89.267705319690577</v>
      </c>
      <c r="G141">
        <f t="shared" si="16"/>
        <v>4.4822946803094226</v>
      </c>
      <c r="H141">
        <f t="shared" si="17"/>
        <v>20.090965601130147</v>
      </c>
    </row>
    <row r="142" spans="1:8" x14ac:dyDescent="0.3">
      <c r="A142">
        <v>19.25</v>
      </c>
      <c r="B142">
        <v>80.5</v>
      </c>
      <c r="C142">
        <f t="shared" si="12"/>
        <v>1549.625</v>
      </c>
      <c r="D142">
        <f t="shared" si="13"/>
        <v>370.5625</v>
      </c>
      <c r="E142">
        <f t="shared" si="14"/>
        <v>276.4460444444444</v>
      </c>
      <c r="F142">
        <f t="shared" si="15"/>
        <v>88.784368022804557</v>
      </c>
      <c r="G142">
        <f t="shared" si="16"/>
        <v>-8.2843680228045571</v>
      </c>
      <c r="H142">
        <f t="shared" si="17"/>
        <v>68.630753537266685</v>
      </c>
    </row>
    <row r="143" spans="1:8" x14ac:dyDescent="0.3">
      <c r="A143">
        <v>5.04</v>
      </c>
      <c r="B143">
        <v>50.25</v>
      </c>
      <c r="C143">
        <f t="shared" si="12"/>
        <v>253.26</v>
      </c>
      <c r="D143">
        <f t="shared" si="13"/>
        <v>25.401600000000002</v>
      </c>
      <c r="E143">
        <f t="shared" si="14"/>
        <v>185.59521111111115</v>
      </c>
      <c r="F143">
        <f t="shared" si="15"/>
        <v>52.635825976750475</v>
      </c>
      <c r="G143">
        <f t="shared" si="16"/>
        <v>-2.3858259767504748</v>
      </c>
      <c r="H143">
        <f t="shared" si="17"/>
        <v>5.692165591337357</v>
      </c>
    </row>
    <row r="144" spans="1:8" x14ac:dyDescent="0.3">
      <c r="A144">
        <v>9.94</v>
      </c>
      <c r="B144">
        <v>71.25</v>
      </c>
      <c r="C144">
        <f t="shared" si="12"/>
        <v>708.22499999999991</v>
      </c>
      <c r="D144">
        <f t="shared" si="13"/>
        <v>98.803599999999989</v>
      </c>
      <c r="E144">
        <f t="shared" si="14"/>
        <v>54.415211111111091</v>
      </c>
      <c r="F144">
        <f t="shared" si="15"/>
        <v>65.100840475389816</v>
      </c>
      <c r="G144">
        <f t="shared" si="16"/>
        <v>6.1491595246101838</v>
      </c>
      <c r="H144">
        <f t="shared" si="17"/>
        <v>37.812162859104141</v>
      </c>
    </row>
    <row r="145" spans="1:8" x14ac:dyDescent="0.3">
      <c r="A145">
        <v>6.02</v>
      </c>
      <c r="B145">
        <v>51.5</v>
      </c>
      <c r="C145">
        <f t="shared" si="12"/>
        <v>310.02999999999997</v>
      </c>
      <c r="D145">
        <f t="shared" si="13"/>
        <v>36.240399999999994</v>
      </c>
      <c r="E145">
        <f t="shared" si="14"/>
        <v>153.09937777777782</v>
      </c>
      <c r="F145">
        <f t="shared" si="15"/>
        <v>55.128828876478345</v>
      </c>
      <c r="G145">
        <f t="shared" si="16"/>
        <v>-3.6288288764783445</v>
      </c>
      <c r="H145">
        <f t="shared" si="17"/>
        <v>13.168399014763084</v>
      </c>
    </row>
    <row r="146" spans="1:8" x14ac:dyDescent="0.3">
      <c r="A146">
        <v>5.7</v>
      </c>
      <c r="B146">
        <v>56.5</v>
      </c>
      <c r="C146">
        <f t="shared" si="12"/>
        <v>322.05</v>
      </c>
      <c r="D146">
        <f t="shared" si="13"/>
        <v>32.49</v>
      </c>
      <c r="E146">
        <f t="shared" si="14"/>
        <v>54.366044444444469</v>
      </c>
      <c r="F146">
        <f t="shared" si="15"/>
        <v>54.314787113301897</v>
      </c>
      <c r="G146">
        <f t="shared" si="16"/>
        <v>2.1852128866981033</v>
      </c>
      <c r="H146">
        <f t="shared" si="17"/>
        <v>4.7751553601914578</v>
      </c>
    </row>
    <row r="147" spans="1:8" x14ac:dyDescent="0.3">
      <c r="A147">
        <v>0.74</v>
      </c>
      <c r="B147">
        <v>45.75</v>
      </c>
      <c r="C147">
        <f t="shared" si="12"/>
        <v>33.854999999999997</v>
      </c>
      <c r="D147">
        <f t="shared" si="13"/>
        <v>0.54759999999999998</v>
      </c>
      <c r="E147">
        <f t="shared" si="14"/>
        <v>328.45521111111117</v>
      </c>
      <c r="F147">
        <f t="shared" si="15"/>
        <v>41.697139784066977</v>
      </c>
      <c r="G147">
        <f t="shared" si="16"/>
        <v>4.0528602159330234</v>
      </c>
      <c r="H147">
        <f t="shared" si="17"/>
        <v>16.425675929892673</v>
      </c>
    </row>
    <row r="148" spans="1:8" x14ac:dyDescent="0.3">
      <c r="A148">
        <v>12.19</v>
      </c>
      <c r="B148">
        <v>65.75</v>
      </c>
      <c r="C148">
        <f t="shared" si="12"/>
        <v>801.49249999999995</v>
      </c>
      <c r="D148">
        <f t="shared" si="13"/>
        <v>148.59609999999998</v>
      </c>
      <c r="E148">
        <f t="shared" si="14"/>
        <v>3.5218777777777719</v>
      </c>
      <c r="F148">
        <f t="shared" si="15"/>
        <v>70.824571622724207</v>
      </c>
      <c r="G148">
        <f t="shared" si="16"/>
        <v>-5.074571622724207</v>
      </c>
      <c r="H148">
        <f t="shared" si="17"/>
        <v>25.751277154157791</v>
      </c>
    </row>
    <row r="149" spans="1:8" x14ac:dyDescent="0.3">
      <c r="A149">
        <v>10.050000000000001</v>
      </c>
      <c r="B149">
        <v>64.75</v>
      </c>
      <c r="C149">
        <f t="shared" si="12"/>
        <v>650.73750000000007</v>
      </c>
      <c r="D149">
        <f t="shared" si="13"/>
        <v>101.00250000000001</v>
      </c>
      <c r="E149">
        <f t="shared" si="14"/>
        <v>0.76854444444444181</v>
      </c>
      <c r="F149">
        <f t="shared" si="15"/>
        <v>65.380667331481717</v>
      </c>
      <c r="G149">
        <f t="shared" si="16"/>
        <v>-0.6306673314817175</v>
      </c>
      <c r="H149">
        <f t="shared" si="17"/>
        <v>0.39774128299827055</v>
      </c>
    </row>
    <row r="150" spans="1:8" x14ac:dyDescent="0.3">
      <c r="A150">
        <v>1.03</v>
      </c>
      <c r="B150">
        <v>26.25</v>
      </c>
      <c r="C150">
        <f t="shared" si="12"/>
        <v>27.037500000000001</v>
      </c>
      <c r="D150">
        <f t="shared" si="13"/>
        <v>1.0609</v>
      </c>
      <c r="E150">
        <f t="shared" si="14"/>
        <v>1415.5152111111113</v>
      </c>
      <c r="F150">
        <f t="shared" si="15"/>
        <v>42.434865131945628</v>
      </c>
      <c r="G150">
        <f t="shared" si="16"/>
        <v>-16.184865131945628</v>
      </c>
      <c r="H150">
        <f t="shared" si="17"/>
        <v>261.94985933926938</v>
      </c>
    </row>
    <row r="151" spans="1:8" x14ac:dyDescent="0.3">
      <c r="A151">
        <v>5.57</v>
      </c>
      <c r="B151">
        <v>48.75</v>
      </c>
      <c r="C151">
        <f t="shared" si="12"/>
        <v>271.53750000000002</v>
      </c>
      <c r="D151">
        <f t="shared" si="13"/>
        <v>31.024900000000002</v>
      </c>
      <c r="E151">
        <f t="shared" si="14"/>
        <v>228.71521111111116</v>
      </c>
      <c r="F151">
        <f t="shared" si="15"/>
        <v>53.984082647011462</v>
      </c>
      <c r="G151">
        <f t="shared" si="16"/>
        <v>-5.2340826470114621</v>
      </c>
      <c r="H151">
        <f t="shared" si="17"/>
        <v>27.395621155746515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8F50-8758-4DDC-95D9-AE4CE4C1C148}">
  <dimension ref="A1:AE151"/>
  <sheetViews>
    <sheetView tabSelected="1" workbookViewId="0">
      <selection activeCell="J19" sqref="J19"/>
    </sheetView>
  </sheetViews>
  <sheetFormatPr defaultRowHeight="14.4" x14ac:dyDescent="0.3"/>
  <cols>
    <col min="1" max="1" width="15.33203125" bestFit="1" customWidth="1"/>
    <col min="2" max="2" width="13.5546875" bestFit="1" customWidth="1"/>
    <col min="3" max="3" width="10" bestFit="1" customWidth="1"/>
    <col min="4" max="4" width="9" bestFit="1" customWidth="1"/>
    <col min="5" max="6" width="12" bestFit="1" customWidth="1"/>
    <col min="23" max="23" width="17.44140625" bestFit="1" customWidth="1"/>
    <col min="24" max="24" width="12" bestFit="1" customWidth="1"/>
    <col min="25" max="25" width="13.44140625" bestFit="1" customWidth="1"/>
    <col min="26" max="26" width="12" bestFit="1" customWidth="1"/>
    <col min="28" max="28" width="12.44140625" bestFit="1" customWidth="1"/>
    <col min="29" max="29" width="12" bestFit="1" customWidth="1"/>
    <col min="30" max="31" width="12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4" ht="15" thickBot="1" x14ac:dyDescent="0.35">
      <c r="A2">
        <v>7.49</v>
      </c>
      <c r="B2">
        <v>57.75</v>
      </c>
      <c r="C2">
        <f>A2*B2</f>
        <v>432.54750000000001</v>
      </c>
      <c r="D2">
        <f>A2^2</f>
        <v>56.100100000000005</v>
      </c>
      <c r="E2">
        <f>(B2-$M$4)^2</f>
        <v>37.495211111111132</v>
      </c>
      <c r="F2">
        <f>$K$7*A2</f>
        <v>41.729020856022593</v>
      </c>
      <c r="G2">
        <f>B2-F2</f>
        <v>16.020979143977407</v>
      </c>
      <c r="H2">
        <f>G2^2</f>
        <v>256.67177273175901</v>
      </c>
    </row>
    <row r="3" spans="1:24" x14ac:dyDescent="0.3">
      <c r="A3">
        <v>19.010000000000002</v>
      </c>
      <c r="B3">
        <v>89</v>
      </c>
      <c r="C3">
        <f t="shared" ref="C3:C66" si="0">A3*B3</f>
        <v>1691.89</v>
      </c>
      <c r="D3">
        <f t="shared" ref="D3:D66" si="1">A3^2</f>
        <v>361.38010000000008</v>
      </c>
      <c r="E3">
        <f t="shared" ref="E3:E66" si="2">(B3-$M$4)^2</f>
        <v>631.3493777777777</v>
      </c>
      <c r="F3">
        <f t="shared" ref="F3:F66" si="3">$K$7*A3</f>
        <v>105.91037202576631</v>
      </c>
      <c r="G3">
        <f t="shared" ref="G3:G66" si="4">B3-F3</f>
        <v>-16.910372025766307</v>
      </c>
      <c r="H3">
        <f t="shared" ref="H3:H66" si="5">G3^2</f>
        <v>285.9606820498197</v>
      </c>
      <c r="J3" s="4" t="s">
        <v>8</v>
      </c>
      <c r="K3" s="4">
        <f>SUM(A2:A151)</f>
        <v>1418.6200000000003</v>
      </c>
      <c r="L3" s="4" t="s">
        <v>21</v>
      </c>
      <c r="M3" s="4">
        <f>K3/150</f>
        <v>9.4574666666666687</v>
      </c>
      <c r="W3" s="2" t="s">
        <v>24</v>
      </c>
      <c r="X3" s="2" t="s">
        <v>26</v>
      </c>
    </row>
    <row r="4" spans="1:24" x14ac:dyDescent="0.3">
      <c r="A4">
        <v>14.64</v>
      </c>
      <c r="B4">
        <v>76.5</v>
      </c>
      <c r="C4">
        <f t="shared" si="0"/>
        <v>1119.96</v>
      </c>
      <c r="D4">
        <f t="shared" si="1"/>
        <v>214.32960000000003</v>
      </c>
      <c r="E4">
        <f t="shared" si="2"/>
        <v>159.43271111111108</v>
      </c>
      <c r="F4">
        <f t="shared" si="3"/>
        <v>81.563800444882617</v>
      </c>
      <c r="G4">
        <f t="shared" si="4"/>
        <v>-5.0638004448826166</v>
      </c>
      <c r="H4">
        <f t="shared" si="5"/>
        <v>25.642074945593386</v>
      </c>
      <c r="J4" s="4" t="s">
        <v>9</v>
      </c>
      <c r="K4" s="4">
        <f>SUM(B2:B151)</f>
        <v>9581</v>
      </c>
      <c r="L4" s="4" t="s">
        <v>12</v>
      </c>
      <c r="M4" s="4">
        <f>K4/150</f>
        <v>63.873333333333335</v>
      </c>
      <c r="W4">
        <v>-26.747483508469287</v>
      </c>
      <c r="X4">
        <v>1</v>
      </c>
    </row>
    <row r="5" spans="1:24" x14ac:dyDescent="0.3">
      <c r="A5">
        <v>11.97</v>
      </c>
      <c r="B5">
        <v>64</v>
      </c>
      <c r="C5">
        <f t="shared" si="0"/>
        <v>766.08</v>
      </c>
      <c r="D5">
        <f t="shared" si="1"/>
        <v>143.2809</v>
      </c>
      <c r="E5">
        <f t="shared" si="2"/>
        <v>1.6044444444444059E-2</v>
      </c>
      <c r="F5">
        <f t="shared" si="3"/>
        <v>66.688435199811821</v>
      </c>
      <c r="G5">
        <f t="shared" si="4"/>
        <v>-2.6884351998118206</v>
      </c>
      <c r="H5">
        <f t="shared" si="5"/>
        <v>7.2276838235872232</v>
      </c>
      <c r="J5" s="4" t="s">
        <v>10</v>
      </c>
      <c r="K5" s="4">
        <f>SUM(C2:C151)</f>
        <v>103942.52500000002</v>
      </c>
      <c r="L5" s="4"/>
      <c r="M5" s="4"/>
      <c r="W5">
        <v>-20.588876175494438</v>
      </c>
      <c r="X5">
        <v>1</v>
      </c>
    </row>
    <row r="6" spans="1:24" x14ac:dyDescent="0.3">
      <c r="A6">
        <v>3.12</v>
      </c>
      <c r="B6">
        <v>53.5</v>
      </c>
      <c r="C6">
        <f t="shared" si="0"/>
        <v>166.92000000000002</v>
      </c>
      <c r="D6">
        <f t="shared" si="1"/>
        <v>9.7344000000000008</v>
      </c>
      <c r="E6">
        <f t="shared" si="2"/>
        <v>107.60604444444448</v>
      </c>
      <c r="F6">
        <f t="shared" si="3"/>
        <v>17.382449275138917</v>
      </c>
      <c r="G6">
        <f t="shared" si="4"/>
        <v>36.117550724861083</v>
      </c>
      <c r="H6">
        <f t="shared" si="5"/>
        <v>1304.4774703629134</v>
      </c>
      <c r="J6" s="4" t="s">
        <v>11</v>
      </c>
      <c r="K6" s="4">
        <f>SUM(D2:D151)</f>
        <v>18656.788399999994</v>
      </c>
      <c r="L6" s="4"/>
      <c r="M6" s="4"/>
      <c r="W6">
        <v>-14.43026884251959</v>
      </c>
      <c r="X6">
        <v>14</v>
      </c>
    </row>
    <row r="7" spans="1:24" x14ac:dyDescent="0.3">
      <c r="A7">
        <v>3.12</v>
      </c>
      <c r="B7">
        <v>51.5</v>
      </c>
      <c r="C7">
        <f t="shared" si="0"/>
        <v>160.68</v>
      </c>
      <c r="D7">
        <f t="shared" si="1"/>
        <v>9.7344000000000008</v>
      </c>
      <c r="E7">
        <f t="shared" si="2"/>
        <v>153.09937777777782</v>
      </c>
      <c r="F7">
        <f t="shared" si="3"/>
        <v>17.382449275138917</v>
      </c>
      <c r="G7">
        <f t="shared" si="4"/>
        <v>34.117550724861083</v>
      </c>
      <c r="H7">
        <f t="shared" si="5"/>
        <v>1164.0072674634689</v>
      </c>
      <c r="J7" s="4" t="s">
        <v>22</v>
      </c>
      <c r="K7" s="4">
        <f>K5/K6</f>
        <v>5.571297844595807</v>
      </c>
      <c r="L7" s="4"/>
      <c r="M7" s="4"/>
      <c r="W7">
        <v>-8.2716615095447423</v>
      </c>
      <c r="X7">
        <v>19</v>
      </c>
    </row>
    <row r="8" spans="1:24" x14ac:dyDescent="0.3">
      <c r="A8">
        <v>1.1599999999999999</v>
      </c>
      <c r="B8">
        <v>46.75</v>
      </c>
      <c r="C8">
        <f t="shared" si="0"/>
        <v>54.23</v>
      </c>
      <c r="D8">
        <f t="shared" si="1"/>
        <v>1.3455999999999999</v>
      </c>
      <c r="E8">
        <f t="shared" si="2"/>
        <v>293.2085444444445</v>
      </c>
      <c r="F8">
        <f t="shared" si="3"/>
        <v>6.4627054997311353</v>
      </c>
      <c r="G8">
        <f t="shared" si="4"/>
        <v>40.287294500268864</v>
      </c>
      <c r="H8">
        <f t="shared" si="5"/>
        <v>1623.0660981513938</v>
      </c>
      <c r="J8" s="4"/>
      <c r="K8" s="4"/>
      <c r="L8" s="4"/>
      <c r="M8" s="4"/>
      <c r="W8">
        <v>-2.1130541765698929</v>
      </c>
      <c r="X8">
        <v>14</v>
      </c>
    </row>
    <row r="9" spans="1:24" x14ac:dyDescent="0.3">
      <c r="A9">
        <v>17.32</v>
      </c>
      <c r="B9">
        <v>78.75</v>
      </c>
      <c r="C9">
        <f t="shared" si="0"/>
        <v>1363.95</v>
      </c>
      <c r="D9">
        <f t="shared" si="1"/>
        <v>299.98239999999998</v>
      </c>
      <c r="E9">
        <f t="shared" si="2"/>
        <v>221.31521111111107</v>
      </c>
      <c r="F9">
        <f t="shared" si="3"/>
        <v>96.49487866839938</v>
      </c>
      <c r="G9">
        <f t="shared" si="4"/>
        <v>-17.74487866839938</v>
      </c>
      <c r="H9">
        <f t="shared" si="5"/>
        <v>314.88071895621539</v>
      </c>
      <c r="J9" s="4"/>
      <c r="K9" s="4"/>
      <c r="L9" s="4"/>
      <c r="M9" s="4"/>
      <c r="W9">
        <v>4.0455531564049565</v>
      </c>
      <c r="X9">
        <v>8</v>
      </c>
    </row>
    <row r="10" spans="1:24" x14ac:dyDescent="0.3">
      <c r="A10">
        <v>12.02</v>
      </c>
      <c r="B10">
        <v>77</v>
      </c>
      <c r="C10">
        <f t="shared" si="0"/>
        <v>925.54</v>
      </c>
      <c r="D10">
        <f t="shared" si="1"/>
        <v>144.4804</v>
      </c>
      <c r="E10">
        <f t="shared" si="2"/>
        <v>172.30937777777774</v>
      </c>
      <c r="F10">
        <f t="shared" si="3"/>
        <v>66.967000092041602</v>
      </c>
      <c r="G10">
        <f t="shared" si="4"/>
        <v>10.032999907958398</v>
      </c>
      <c r="H10">
        <f t="shared" si="5"/>
        <v>100.66108715309323</v>
      </c>
      <c r="J10" s="4" t="s">
        <v>13</v>
      </c>
      <c r="K10" s="4">
        <f>SUM(H2:H151)</f>
        <v>70746.984505654516</v>
      </c>
      <c r="L10" s="4" t="s">
        <v>19</v>
      </c>
      <c r="M10" s="4">
        <f>SUM(E2:E151)</f>
        <v>37871.343333333323</v>
      </c>
      <c r="W10">
        <v>10.204160489379802</v>
      </c>
      <c r="X10">
        <v>10</v>
      </c>
    </row>
    <row r="11" spans="1:24" x14ac:dyDescent="0.3">
      <c r="A11">
        <v>14.16</v>
      </c>
      <c r="B11">
        <v>68.5</v>
      </c>
      <c r="C11">
        <f t="shared" si="0"/>
        <v>969.96</v>
      </c>
      <c r="D11">
        <f t="shared" si="1"/>
        <v>200.50560000000002</v>
      </c>
      <c r="E11">
        <f t="shared" si="2"/>
        <v>21.406044444444429</v>
      </c>
      <c r="F11">
        <f t="shared" si="3"/>
        <v>78.889577479476628</v>
      </c>
      <c r="G11">
        <f t="shared" si="4"/>
        <v>-10.389577479476628</v>
      </c>
      <c r="H11">
        <f t="shared" si="5"/>
        <v>107.94332020204793</v>
      </c>
      <c r="J11" s="4" t="s">
        <v>14</v>
      </c>
      <c r="K11" s="4">
        <f>K10/150</f>
        <v>471.64656337103008</v>
      </c>
      <c r="L11" s="4" t="s">
        <v>20</v>
      </c>
      <c r="M11" s="4">
        <f>1-K10/M10</f>
        <v>-0.86808753740153044</v>
      </c>
      <c r="W11">
        <v>16.362767822354655</v>
      </c>
      <c r="X11">
        <v>17</v>
      </c>
    </row>
    <row r="12" spans="1:24" x14ac:dyDescent="0.3">
      <c r="A12">
        <v>0.41</v>
      </c>
      <c r="B12">
        <v>44</v>
      </c>
      <c r="C12">
        <f t="shared" si="0"/>
        <v>18.04</v>
      </c>
      <c r="D12">
        <f t="shared" si="1"/>
        <v>0.16809999999999997</v>
      </c>
      <c r="E12">
        <f t="shared" si="2"/>
        <v>394.94937777777784</v>
      </c>
      <c r="F12">
        <f t="shared" si="3"/>
        <v>2.2842321162842807</v>
      </c>
      <c r="G12">
        <f t="shared" si="4"/>
        <v>41.715767883715721</v>
      </c>
      <c r="H12">
        <f t="shared" si="5"/>
        <v>1740.2052901280479</v>
      </c>
      <c r="J12" s="4" t="s">
        <v>15</v>
      </c>
      <c r="K12" s="4">
        <f>SQRT(K11)</f>
        <v>21.717425339368155</v>
      </c>
      <c r="L12" s="4"/>
      <c r="M12" s="4"/>
      <c r="W12">
        <v>22.521375155329501</v>
      </c>
      <c r="X12">
        <v>17</v>
      </c>
    </row>
    <row r="13" spans="1:24" x14ac:dyDescent="0.3">
      <c r="A13">
        <v>19.399999999999999</v>
      </c>
      <c r="B13">
        <v>99.5</v>
      </c>
      <c r="C13">
        <f t="shared" si="0"/>
        <v>1930.3</v>
      </c>
      <c r="D13">
        <f t="shared" si="1"/>
        <v>376.35999999999996</v>
      </c>
      <c r="E13">
        <f t="shared" si="2"/>
        <v>1269.2593777777777</v>
      </c>
      <c r="F13">
        <f t="shared" si="3"/>
        <v>108.08317818515864</v>
      </c>
      <c r="G13">
        <f t="shared" si="4"/>
        <v>-8.5831781851586442</v>
      </c>
      <c r="H13">
        <f t="shared" si="5"/>
        <v>73.670947758183232</v>
      </c>
      <c r="J13" s="4" t="s">
        <v>16</v>
      </c>
      <c r="K13" s="4">
        <f>AVERAGE(ABS(G2:G151))</f>
        <v>8.5831781851586442</v>
      </c>
      <c r="L13" s="4"/>
      <c r="M13" s="4"/>
      <c r="W13">
        <v>28.679982488304347</v>
      </c>
      <c r="X13">
        <v>17</v>
      </c>
    </row>
    <row r="14" spans="1:24" x14ac:dyDescent="0.3">
      <c r="A14">
        <v>16.649999999999999</v>
      </c>
      <c r="B14">
        <v>76.75</v>
      </c>
      <c r="C14">
        <f t="shared" si="0"/>
        <v>1277.8874999999998</v>
      </c>
      <c r="D14">
        <f t="shared" si="1"/>
        <v>277.22249999999997</v>
      </c>
      <c r="E14">
        <f t="shared" si="2"/>
        <v>165.80854444444441</v>
      </c>
      <c r="F14">
        <f t="shared" si="3"/>
        <v>92.762109112520179</v>
      </c>
      <c r="G14">
        <f t="shared" si="4"/>
        <v>-16.012109112520179</v>
      </c>
      <c r="H14">
        <f t="shared" si="5"/>
        <v>256.38763823125174</v>
      </c>
      <c r="J14" s="4" t="s">
        <v>17</v>
      </c>
      <c r="K14" s="4">
        <f>SKEW(G2:G151)</f>
        <v>-0.10394352476285749</v>
      </c>
      <c r="L14" s="4"/>
      <c r="M14" s="4"/>
      <c r="W14">
        <v>34.8385898212792</v>
      </c>
      <c r="X14">
        <v>15</v>
      </c>
    </row>
    <row r="15" spans="1:24" x14ac:dyDescent="0.3">
      <c r="A15">
        <v>4.25</v>
      </c>
      <c r="B15">
        <v>47.75</v>
      </c>
      <c r="C15">
        <f t="shared" si="0"/>
        <v>202.9375</v>
      </c>
      <c r="D15">
        <f t="shared" si="1"/>
        <v>18.0625</v>
      </c>
      <c r="E15">
        <f t="shared" si="2"/>
        <v>259.96187777777783</v>
      </c>
      <c r="F15">
        <f t="shared" si="3"/>
        <v>23.678015839532179</v>
      </c>
      <c r="G15">
        <f t="shared" si="4"/>
        <v>24.071984160467821</v>
      </c>
      <c r="H15">
        <f t="shared" si="5"/>
        <v>579.46042142181363</v>
      </c>
      <c r="J15" s="4" t="s">
        <v>18</v>
      </c>
      <c r="K15" s="4">
        <f>KURT(G2:G151)</f>
        <v>-1.1625975649210274</v>
      </c>
      <c r="L15" s="4"/>
      <c r="M15" s="4"/>
      <c r="W15">
        <v>40.997197154254053</v>
      </c>
      <c r="X15">
        <v>11</v>
      </c>
    </row>
    <row r="16" spans="1:24" ht="15" thickBot="1" x14ac:dyDescent="0.35">
      <c r="A16">
        <v>3.64</v>
      </c>
      <c r="B16">
        <v>49.5</v>
      </c>
      <c r="C16">
        <f t="shared" si="0"/>
        <v>180.18</v>
      </c>
      <c r="D16">
        <f t="shared" si="1"/>
        <v>13.249600000000001</v>
      </c>
      <c r="E16">
        <f t="shared" si="2"/>
        <v>206.59271111111116</v>
      </c>
      <c r="F16">
        <f t="shared" si="3"/>
        <v>20.279524154328737</v>
      </c>
      <c r="G16">
        <f t="shared" si="4"/>
        <v>29.220475845671263</v>
      </c>
      <c r="H16">
        <f t="shared" si="5"/>
        <v>853.83620864745774</v>
      </c>
      <c r="W16" s="1" t="s">
        <v>25</v>
      </c>
      <c r="X16" s="1">
        <v>6</v>
      </c>
    </row>
    <row r="17" spans="1:28" x14ac:dyDescent="0.3">
      <c r="A17">
        <v>3.67</v>
      </c>
      <c r="B17">
        <v>46.75</v>
      </c>
      <c r="C17">
        <f t="shared" si="0"/>
        <v>171.57249999999999</v>
      </c>
      <c r="D17">
        <f t="shared" si="1"/>
        <v>13.4689</v>
      </c>
      <c r="E17">
        <f t="shared" si="2"/>
        <v>293.2085444444445</v>
      </c>
      <c r="F17">
        <f t="shared" si="3"/>
        <v>20.446663089666611</v>
      </c>
      <c r="G17">
        <f t="shared" si="4"/>
        <v>26.303336910333389</v>
      </c>
      <c r="H17">
        <f t="shared" si="5"/>
        <v>691.86553261850679</v>
      </c>
    </row>
    <row r="18" spans="1:28" x14ac:dyDescent="0.3">
      <c r="A18">
        <v>6.08</v>
      </c>
      <c r="B18">
        <v>47.5</v>
      </c>
      <c r="C18">
        <f t="shared" si="0"/>
        <v>288.8</v>
      </c>
      <c r="D18">
        <f t="shared" si="1"/>
        <v>36.9664</v>
      </c>
      <c r="E18">
        <f t="shared" si="2"/>
        <v>268.0860444444445</v>
      </c>
      <c r="F18">
        <f t="shared" si="3"/>
        <v>33.87349089514251</v>
      </c>
      <c r="G18">
        <f t="shared" si="4"/>
        <v>13.62650910485749</v>
      </c>
      <c r="H18">
        <f t="shared" si="5"/>
        <v>185.68175038476409</v>
      </c>
    </row>
    <row r="19" spans="1:28" x14ac:dyDescent="0.3">
      <c r="A19">
        <v>10.5</v>
      </c>
      <c r="B19">
        <v>66.5</v>
      </c>
      <c r="C19">
        <f t="shared" si="0"/>
        <v>698.25</v>
      </c>
      <c r="D19">
        <f t="shared" si="1"/>
        <v>110.25</v>
      </c>
      <c r="E19">
        <f t="shared" si="2"/>
        <v>6.8993777777777696</v>
      </c>
      <c r="F19">
        <f t="shared" si="3"/>
        <v>58.498627368255974</v>
      </c>
      <c r="G19">
        <f t="shared" si="4"/>
        <v>8.0013726317440259</v>
      </c>
      <c r="H19">
        <f t="shared" si="5"/>
        <v>64.021963992022322</v>
      </c>
    </row>
    <row r="20" spans="1:28" x14ac:dyDescent="0.3">
      <c r="A20">
        <v>8.64</v>
      </c>
      <c r="B20">
        <v>56.25</v>
      </c>
      <c r="C20">
        <f t="shared" si="0"/>
        <v>486.00000000000006</v>
      </c>
      <c r="D20">
        <f t="shared" si="1"/>
        <v>74.649600000000007</v>
      </c>
      <c r="E20">
        <f t="shared" si="2"/>
        <v>58.115211111111137</v>
      </c>
      <c r="F20">
        <f t="shared" si="3"/>
        <v>48.136013377307776</v>
      </c>
      <c r="G20">
        <f t="shared" si="4"/>
        <v>8.1139866226922237</v>
      </c>
      <c r="H20">
        <f t="shared" si="5"/>
        <v>65.836778913228358</v>
      </c>
    </row>
    <row r="21" spans="1:28" x14ac:dyDescent="0.3">
      <c r="A21">
        <v>5.82</v>
      </c>
      <c r="B21">
        <v>57</v>
      </c>
      <c r="C21">
        <f t="shared" si="0"/>
        <v>331.74</v>
      </c>
      <c r="D21">
        <f t="shared" si="1"/>
        <v>33.872400000000006</v>
      </c>
      <c r="E21">
        <f t="shared" si="2"/>
        <v>47.242711111111134</v>
      </c>
      <c r="F21">
        <f t="shared" si="3"/>
        <v>32.424953455547602</v>
      </c>
      <c r="G21">
        <f t="shared" si="4"/>
        <v>24.575046544452398</v>
      </c>
      <c r="H21">
        <f t="shared" si="5"/>
        <v>603.93291266200174</v>
      </c>
      <c r="W21" t="s">
        <v>27</v>
      </c>
    </row>
    <row r="22" spans="1:28" ht="15" thickBot="1" x14ac:dyDescent="0.35">
      <c r="A22">
        <v>12.24</v>
      </c>
      <c r="B22">
        <v>66</v>
      </c>
      <c r="C22">
        <f t="shared" si="0"/>
        <v>807.84</v>
      </c>
      <c r="D22">
        <f t="shared" si="1"/>
        <v>149.8176</v>
      </c>
      <c r="E22">
        <f t="shared" si="2"/>
        <v>4.5227111111111045</v>
      </c>
      <c r="F22">
        <f t="shared" si="3"/>
        <v>68.192685617852675</v>
      </c>
      <c r="G22">
        <f t="shared" si="4"/>
        <v>-2.1926856178526748</v>
      </c>
      <c r="H22">
        <f t="shared" si="5"/>
        <v>4.8078702187379658</v>
      </c>
    </row>
    <row r="23" spans="1:28" x14ac:dyDescent="0.3">
      <c r="A23">
        <v>2.79</v>
      </c>
      <c r="B23">
        <v>54.75</v>
      </c>
      <c r="C23">
        <f t="shared" si="0"/>
        <v>152.7525</v>
      </c>
      <c r="D23">
        <f t="shared" si="1"/>
        <v>7.7841000000000005</v>
      </c>
      <c r="E23">
        <f t="shared" si="2"/>
        <v>83.235211111111141</v>
      </c>
      <c r="F23">
        <f t="shared" si="3"/>
        <v>15.543920986422302</v>
      </c>
      <c r="G23">
        <f t="shared" si="4"/>
        <v>39.2060790135777</v>
      </c>
      <c r="H23">
        <f t="shared" si="5"/>
        <v>1537.1166316188978</v>
      </c>
      <c r="W23" s="3" t="s">
        <v>28</v>
      </c>
      <c r="X23" s="3"/>
    </row>
    <row r="24" spans="1:28" x14ac:dyDescent="0.3">
      <c r="A24">
        <v>5.84</v>
      </c>
      <c r="B24">
        <v>50.75</v>
      </c>
      <c r="C24">
        <f t="shared" si="0"/>
        <v>296.38</v>
      </c>
      <c r="D24">
        <f t="shared" si="1"/>
        <v>34.105599999999995</v>
      </c>
      <c r="E24">
        <f t="shared" si="2"/>
        <v>172.22187777777782</v>
      </c>
      <c r="F24">
        <f t="shared" si="3"/>
        <v>32.536379412439516</v>
      </c>
      <c r="G24">
        <f t="shared" si="4"/>
        <v>18.213620587560484</v>
      </c>
      <c r="H24">
        <f t="shared" si="5"/>
        <v>331.7359749076071</v>
      </c>
      <c r="W24" t="s">
        <v>29</v>
      </c>
      <c r="X24">
        <v>0.94399787086641584</v>
      </c>
    </row>
    <row r="25" spans="1:28" x14ac:dyDescent="0.3">
      <c r="A25">
        <v>7.33</v>
      </c>
      <c r="B25">
        <v>56.75</v>
      </c>
      <c r="C25">
        <f t="shared" si="0"/>
        <v>415.97750000000002</v>
      </c>
      <c r="D25">
        <f t="shared" si="1"/>
        <v>53.728900000000003</v>
      </c>
      <c r="E25">
        <f t="shared" si="2"/>
        <v>50.741877777777802</v>
      </c>
      <c r="F25">
        <f t="shared" si="3"/>
        <v>40.837613200887269</v>
      </c>
      <c r="G25">
        <f t="shared" si="4"/>
        <v>15.912386799112731</v>
      </c>
      <c r="H25">
        <f t="shared" si="5"/>
        <v>253.2040536445771</v>
      </c>
      <c r="W25" t="s">
        <v>30</v>
      </c>
      <c r="X25">
        <v>0.89113198020032636</v>
      </c>
    </row>
    <row r="26" spans="1:28" x14ac:dyDescent="0.3">
      <c r="A26">
        <v>9.1199999999999992</v>
      </c>
      <c r="B26">
        <v>66.75</v>
      </c>
      <c r="C26">
        <f t="shared" si="0"/>
        <v>608.76</v>
      </c>
      <c r="D26">
        <f t="shared" si="1"/>
        <v>83.174399999999991</v>
      </c>
      <c r="E26">
        <f t="shared" si="2"/>
        <v>8.2752111111111031</v>
      </c>
      <c r="F26">
        <f t="shared" si="3"/>
        <v>50.810236342713758</v>
      </c>
      <c r="G26">
        <f t="shared" si="4"/>
        <v>15.939763657286242</v>
      </c>
      <c r="H26">
        <f t="shared" si="5"/>
        <v>254.07606545014329</v>
      </c>
      <c r="W26" t="s">
        <v>31</v>
      </c>
      <c r="X26">
        <v>0.88442057080435321</v>
      </c>
    </row>
    <row r="27" spans="1:28" x14ac:dyDescent="0.3">
      <c r="A27">
        <v>15.7</v>
      </c>
      <c r="B27">
        <v>73</v>
      </c>
      <c r="C27">
        <f t="shared" si="0"/>
        <v>1146.0999999999999</v>
      </c>
      <c r="D27">
        <f t="shared" si="1"/>
        <v>246.48999999999998</v>
      </c>
      <c r="E27">
        <f t="shared" si="2"/>
        <v>83.296044444444419</v>
      </c>
      <c r="F27">
        <f t="shared" si="3"/>
        <v>87.469376160154169</v>
      </c>
      <c r="G27">
        <f t="shared" si="4"/>
        <v>-14.469376160154169</v>
      </c>
      <c r="H27">
        <f t="shared" si="5"/>
        <v>209.36284646403783</v>
      </c>
      <c r="W27" t="s">
        <v>32</v>
      </c>
      <c r="X27">
        <v>21.790180736928665</v>
      </c>
    </row>
    <row r="28" spans="1:28" ht="15" thickBot="1" x14ac:dyDescent="0.35">
      <c r="A28">
        <v>3.99</v>
      </c>
      <c r="B28">
        <v>51</v>
      </c>
      <c r="C28">
        <f t="shared" si="0"/>
        <v>203.49</v>
      </c>
      <c r="D28">
        <f t="shared" si="1"/>
        <v>15.920100000000001</v>
      </c>
      <c r="E28">
        <f t="shared" si="2"/>
        <v>165.72271111111115</v>
      </c>
      <c r="F28">
        <f t="shared" si="3"/>
        <v>22.229478399937271</v>
      </c>
      <c r="G28">
        <f t="shared" si="4"/>
        <v>28.770521600062729</v>
      </c>
      <c r="H28">
        <f t="shared" si="5"/>
        <v>827.74291313967603</v>
      </c>
      <c r="W28" s="1" t="s">
        <v>33</v>
      </c>
      <c r="X28" s="1">
        <v>150</v>
      </c>
    </row>
    <row r="29" spans="1:28" x14ac:dyDescent="0.3">
      <c r="A29">
        <v>10.28</v>
      </c>
      <c r="B29">
        <v>72.25</v>
      </c>
      <c r="C29">
        <f t="shared" si="0"/>
        <v>742.7299999999999</v>
      </c>
      <c r="D29">
        <f t="shared" si="1"/>
        <v>105.67839999999998</v>
      </c>
      <c r="E29">
        <f t="shared" si="2"/>
        <v>70.168544444444422</v>
      </c>
      <c r="F29">
        <f t="shared" si="3"/>
        <v>57.272941842444894</v>
      </c>
      <c r="G29">
        <f t="shared" si="4"/>
        <v>14.977058157555106</v>
      </c>
      <c r="H29">
        <f t="shared" si="5"/>
        <v>224.31227105478794</v>
      </c>
    </row>
    <row r="30" spans="1:28" ht="15" thickBot="1" x14ac:dyDescent="0.35">
      <c r="A30">
        <v>11.85</v>
      </c>
      <c r="B30">
        <v>61.5</v>
      </c>
      <c r="C30">
        <f t="shared" si="0"/>
        <v>728.77499999999998</v>
      </c>
      <c r="D30">
        <f t="shared" si="1"/>
        <v>140.42249999999999</v>
      </c>
      <c r="E30">
        <f t="shared" si="2"/>
        <v>5.6327111111111181</v>
      </c>
      <c r="F30">
        <f t="shared" si="3"/>
        <v>66.019879458460309</v>
      </c>
      <c r="G30">
        <f t="shared" si="4"/>
        <v>-4.5198794584603093</v>
      </c>
      <c r="H30">
        <f t="shared" si="5"/>
        <v>20.42931031901146</v>
      </c>
      <c r="W30" t="s">
        <v>34</v>
      </c>
    </row>
    <row r="31" spans="1:28" x14ac:dyDescent="0.3">
      <c r="A31">
        <v>0.93</v>
      </c>
      <c r="B31">
        <v>43.25</v>
      </c>
      <c r="C31">
        <f t="shared" si="0"/>
        <v>40.222500000000004</v>
      </c>
      <c r="D31">
        <f t="shared" si="1"/>
        <v>0.86490000000000011</v>
      </c>
      <c r="E31">
        <f t="shared" si="2"/>
        <v>425.32187777777784</v>
      </c>
      <c r="F31">
        <f t="shared" si="3"/>
        <v>5.1813069954741007</v>
      </c>
      <c r="G31">
        <f t="shared" si="4"/>
        <v>38.068693004525898</v>
      </c>
      <c r="H31">
        <f t="shared" si="5"/>
        <v>1449.2253870728391</v>
      </c>
      <c r="W31" s="2"/>
      <c r="X31" s="2" t="s">
        <v>39</v>
      </c>
      <c r="Y31" s="2" t="s">
        <v>40</v>
      </c>
      <c r="Z31" s="2" t="s">
        <v>41</v>
      </c>
      <c r="AA31" s="2" t="s">
        <v>42</v>
      </c>
      <c r="AB31" s="2" t="s">
        <v>43</v>
      </c>
    </row>
    <row r="32" spans="1:28" x14ac:dyDescent="0.3">
      <c r="A32">
        <v>12.15</v>
      </c>
      <c r="B32">
        <v>71.75</v>
      </c>
      <c r="C32">
        <f t="shared" si="0"/>
        <v>871.76250000000005</v>
      </c>
      <c r="D32">
        <f t="shared" si="1"/>
        <v>147.6225</v>
      </c>
      <c r="E32">
        <f t="shared" si="2"/>
        <v>62.041877777777756</v>
      </c>
      <c r="F32">
        <f t="shared" si="3"/>
        <v>67.691268811839052</v>
      </c>
      <c r="G32">
        <f t="shared" si="4"/>
        <v>4.058731188160948</v>
      </c>
      <c r="H32">
        <f t="shared" si="5"/>
        <v>16.473298857750382</v>
      </c>
      <c r="W32" t="s">
        <v>35</v>
      </c>
      <c r="X32">
        <v>1</v>
      </c>
      <c r="Y32">
        <v>579094.76549434545</v>
      </c>
      <c r="Z32">
        <v>579094.76549434545</v>
      </c>
      <c r="AA32">
        <v>1219.6296515190838</v>
      </c>
      <c r="AB32">
        <v>2.3894203846123733E-73</v>
      </c>
    </row>
    <row r="33" spans="1:31" x14ac:dyDescent="0.3">
      <c r="A33">
        <v>3.41</v>
      </c>
      <c r="B33">
        <v>52.5</v>
      </c>
      <c r="C33">
        <f t="shared" si="0"/>
        <v>179.02500000000001</v>
      </c>
      <c r="D33">
        <f t="shared" si="1"/>
        <v>11.628100000000002</v>
      </c>
      <c r="E33">
        <f t="shared" si="2"/>
        <v>129.35271111111115</v>
      </c>
      <c r="F33">
        <f t="shared" si="3"/>
        <v>18.998125650071703</v>
      </c>
      <c r="G33">
        <f t="shared" si="4"/>
        <v>33.5018743499283</v>
      </c>
      <c r="H33">
        <f t="shared" si="5"/>
        <v>1122.3755849583838</v>
      </c>
      <c r="W33" t="s">
        <v>36</v>
      </c>
      <c r="X33">
        <v>149</v>
      </c>
      <c r="Y33">
        <v>70746.984505654546</v>
      </c>
      <c r="Z33">
        <v>474.81197654801707</v>
      </c>
    </row>
    <row r="34" spans="1:31" ht="15" thickBot="1" x14ac:dyDescent="0.35">
      <c r="A34">
        <v>1.3</v>
      </c>
      <c r="B34">
        <v>37</v>
      </c>
      <c r="C34">
        <f t="shared" si="0"/>
        <v>48.1</v>
      </c>
      <c r="D34">
        <f t="shared" si="1"/>
        <v>1.6900000000000002</v>
      </c>
      <c r="E34">
        <f t="shared" si="2"/>
        <v>722.17604444444453</v>
      </c>
      <c r="F34">
        <f t="shared" si="3"/>
        <v>7.2426871979745497</v>
      </c>
      <c r="G34">
        <f t="shared" si="4"/>
        <v>29.757312802025449</v>
      </c>
      <c r="H34">
        <f t="shared" si="5"/>
        <v>885.49766519758771</v>
      </c>
      <c r="W34" s="1" t="s">
        <v>37</v>
      </c>
      <c r="X34" s="1">
        <v>150</v>
      </c>
      <c r="Y34" s="1">
        <v>649841.75</v>
      </c>
      <c r="Z34" s="1"/>
      <c r="AA34" s="1"/>
      <c r="AB34" s="1"/>
    </row>
    <row r="35" spans="1:31" ht="15" thickBot="1" x14ac:dyDescent="0.35">
      <c r="A35">
        <v>18.98</v>
      </c>
      <c r="B35">
        <v>80.75</v>
      </c>
      <c r="C35">
        <f t="shared" si="0"/>
        <v>1532.635</v>
      </c>
      <c r="D35">
        <f t="shared" si="1"/>
        <v>360.24040000000002</v>
      </c>
      <c r="E35">
        <f t="shared" si="2"/>
        <v>284.82187777777773</v>
      </c>
      <c r="F35">
        <f t="shared" si="3"/>
        <v>105.74323309042842</v>
      </c>
      <c r="G35">
        <f t="shared" si="4"/>
        <v>-24.993233090428419</v>
      </c>
      <c r="H35">
        <f t="shared" si="5"/>
        <v>624.66170031248612</v>
      </c>
    </row>
    <row r="36" spans="1:31" x14ac:dyDescent="0.3">
      <c r="A36">
        <v>19.309999999999999</v>
      </c>
      <c r="B36">
        <v>91</v>
      </c>
      <c r="C36">
        <f t="shared" si="0"/>
        <v>1757.2099999999998</v>
      </c>
      <c r="D36">
        <f t="shared" si="1"/>
        <v>372.87609999999995</v>
      </c>
      <c r="E36">
        <f t="shared" si="2"/>
        <v>735.85604444444436</v>
      </c>
      <c r="F36">
        <f t="shared" si="3"/>
        <v>107.58176137914502</v>
      </c>
      <c r="G36">
        <f t="shared" si="4"/>
        <v>-16.581761379145021</v>
      </c>
      <c r="H36">
        <f t="shared" si="5"/>
        <v>274.95481043490543</v>
      </c>
      <c r="W36" s="2"/>
      <c r="X36" s="2" t="s">
        <v>44</v>
      </c>
      <c r="Y36" s="2" t="s">
        <v>32</v>
      </c>
      <c r="Z36" s="2" t="s">
        <v>45</v>
      </c>
      <c r="AA36" s="2" t="s">
        <v>46</v>
      </c>
      <c r="AB36" s="2" t="s">
        <v>47</v>
      </c>
      <c r="AC36" s="2" t="s">
        <v>48</v>
      </c>
      <c r="AD36" s="2" t="s">
        <v>49</v>
      </c>
      <c r="AE36" s="2" t="s">
        <v>50</v>
      </c>
    </row>
    <row r="37" spans="1:31" x14ac:dyDescent="0.3">
      <c r="A37">
        <v>16.170000000000002</v>
      </c>
      <c r="B37">
        <v>82</v>
      </c>
      <c r="C37">
        <f t="shared" si="0"/>
        <v>1325.94</v>
      </c>
      <c r="D37">
        <f t="shared" si="1"/>
        <v>261.46890000000008</v>
      </c>
      <c r="E37">
        <f t="shared" si="2"/>
        <v>328.57604444444439</v>
      </c>
      <c r="F37">
        <f t="shared" si="3"/>
        <v>90.087886147114205</v>
      </c>
      <c r="G37">
        <f t="shared" si="4"/>
        <v>-8.0878861471142045</v>
      </c>
      <c r="H37">
        <f t="shared" si="5"/>
        <v>65.413902328681857</v>
      </c>
      <c r="W37" t="s">
        <v>38</v>
      </c>
      <c r="X37">
        <v>0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</row>
    <row r="38" spans="1:31" ht="15" thickBot="1" x14ac:dyDescent="0.35">
      <c r="A38">
        <v>6.09</v>
      </c>
      <c r="B38">
        <v>56.5</v>
      </c>
      <c r="C38">
        <f t="shared" si="0"/>
        <v>344.08499999999998</v>
      </c>
      <c r="D38">
        <f t="shared" si="1"/>
        <v>37.088099999999997</v>
      </c>
      <c r="E38">
        <f t="shared" si="2"/>
        <v>54.366044444444469</v>
      </c>
      <c r="F38">
        <f t="shared" si="3"/>
        <v>33.929203873588463</v>
      </c>
      <c r="G38">
        <f t="shared" si="4"/>
        <v>22.570796126411537</v>
      </c>
      <c r="H38">
        <f t="shared" si="5"/>
        <v>509.44083778003403</v>
      </c>
      <c r="W38" s="1" t="s">
        <v>51</v>
      </c>
      <c r="X38" s="1">
        <v>5.5712978445958061</v>
      </c>
      <c r="Y38" s="1">
        <v>0.15953000893702013</v>
      </c>
      <c r="Z38" s="1">
        <v>34.923196467664368</v>
      </c>
      <c r="AA38" s="1">
        <v>1.2256618571454205E-73</v>
      </c>
      <c r="AB38" s="1">
        <v>5.2560644446993789</v>
      </c>
      <c r="AC38" s="1">
        <v>5.8865312444922333</v>
      </c>
      <c r="AD38" s="1">
        <v>5.2560644446993789</v>
      </c>
      <c r="AE38" s="1">
        <v>5.8865312444922333</v>
      </c>
    </row>
    <row r="39" spans="1:31" x14ac:dyDescent="0.3">
      <c r="A39">
        <v>1.95</v>
      </c>
      <c r="B39">
        <v>46.5</v>
      </c>
      <c r="C39">
        <f t="shared" si="0"/>
        <v>90.674999999999997</v>
      </c>
      <c r="D39">
        <f t="shared" si="1"/>
        <v>3.8024999999999998</v>
      </c>
      <c r="E39">
        <f t="shared" si="2"/>
        <v>301.83271111111117</v>
      </c>
      <c r="F39">
        <f t="shared" si="3"/>
        <v>10.864030796961824</v>
      </c>
      <c r="G39">
        <f t="shared" si="4"/>
        <v>35.635969203038172</v>
      </c>
      <c r="H39">
        <f t="shared" si="5"/>
        <v>1269.922301039885</v>
      </c>
    </row>
    <row r="40" spans="1:31" x14ac:dyDescent="0.3">
      <c r="A40">
        <v>13.68</v>
      </c>
      <c r="B40">
        <v>70.75</v>
      </c>
      <c r="C40">
        <f t="shared" si="0"/>
        <v>967.86</v>
      </c>
      <c r="D40">
        <f t="shared" si="1"/>
        <v>187.14239999999998</v>
      </c>
      <c r="E40">
        <f t="shared" si="2"/>
        <v>47.288544444444426</v>
      </c>
      <c r="F40">
        <f t="shared" si="3"/>
        <v>76.21535451407064</v>
      </c>
      <c r="G40">
        <f t="shared" si="4"/>
        <v>-5.4653545140706399</v>
      </c>
      <c r="H40">
        <f t="shared" si="5"/>
        <v>29.87009996447232</v>
      </c>
    </row>
    <row r="41" spans="1:31" x14ac:dyDescent="0.3">
      <c r="A41">
        <v>8.8000000000000007</v>
      </c>
      <c r="B41">
        <v>63.25</v>
      </c>
      <c r="C41">
        <f t="shared" si="0"/>
        <v>556.6</v>
      </c>
      <c r="D41">
        <f t="shared" si="1"/>
        <v>77.440000000000012</v>
      </c>
      <c r="E41">
        <f t="shared" si="2"/>
        <v>0.38854444444444636</v>
      </c>
      <c r="F41">
        <f t="shared" si="3"/>
        <v>49.027421032443108</v>
      </c>
      <c r="G41">
        <f t="shared" si="4"/>
        <v>14.222578967556892</v>
      </c>
      <c r="H41">
        <f t="shared" si="5"/>
        <v>202.28175248839167</v>
      </c>
    </row>
    <row r="42" spans="1:31" x14ac:dyDescent="0.3">
      <c r="A42">
        <v>2.44</v>
      </c>
      <c r="B42">
        <v>47.5</v>
      </c>
      <c r="C42">
        <f t="shared" si="0"/>
        <v>115.89999999999999</v>
      </c>
      <c r="D42">
        <f t="shared" si="1"/>
        <v>5.9535999999999998</v>
      </c>
      <c r="E42">
        <f t="shared" si="2"/>
        <v>268.0860444444445</v>
      </c>
      <c r="F42">
        <f t="shared" si="3"/>
        <v>13.593966740813769</v>
      </c>
      <c r="G42">
        <f t="shared" si="4"/>
        <v>33.906033259186231</v>
      </c>
      <c r="H42">
        <f t="shared" si="5"/>
        <v>1149.6190913730429</v>
      </c>
    </row>
    <row r="43" spans="1:31" x14ac:dyDescent="0.3">
      <c r="A43">
        <v>9.9</v>
      </c>
      <c r="B43">
        <v>61.25</v>
      </c>
      <c r="C43">
        <f t="shared" si="0"/>
        <v>606.375</v>
      </c>
      <c r="D43">
        <f t="shared" si="1"/>
        <v>98.01</v>
      </c>
      <c r="E43">
        <f t="shared" si="2"/>
        <v>6.8818777777777855</v>
      </c>
      <c r="F43">
        <f t="shared" si="3"/>
        <v>55.155848661498489</v>
      </c>
      <c r="G43">
        <f t="shared" si="4"/>
        <v>6.0941513385015114</v>
      </c>
      <c r="H43">
        <f t="shared" si="5"/>
        <v>37.138680536559761</v>
      </c>
    </row>
    <row r="44" spans="1:31" x14ac:dyDescent="0.3">
      <c r="A44">
        <v>0.69</v>
      </c>
      <c r="B44">
        <v>51</v>
      </c>
      <c r="C44">
        <f t="shared" si="0"/>
        <v>35.19</v>
      </c>
      <c r="D44">
        <f t="shared" si="1"/>
        <v>0.47609999999999991</v>
      </c>
      <c r="E44">
        <f t="shared" si="2"/>
        <v>165.72271111111115</v>
      </c>
      <c r="F44">
        <f t="shared" si="3"/>
        <v>3.8441955127711065</v>
      </c>
      <c r="G44">
        <f t="shared" si="4"/>
        <v>47.155804487228892</v>
      </c>
      <c r="H44">
        <f t="shared" si="5"/>
        <v>2223.6698968377564</v>
      </c>
    </row>
    <row r="45" spans="1:31" x14ac:dyDescent="0.3">
      <c r="A45">
        <v>18.190000000000001</v>
      </c>
      <c r="B45">
        <v>87.75</v>
      </c>
      <c r="C45">
        <f t="shared" si="0"/>
        <v>1596.1725000000001</v>
      </c>
      <c r="D45">
        <f t="shared" si="1"/>
        <v>330.87610000000006</v>
      </c>
      <c r="E45">
        <f t="shared" si="2"/>
        <v>570.09521111111098</v>
      </c>
      <c r="F45">
        <f t="shared" si="3"/>
        <v>101.34190779319773</v>
      </c>
      <c r="G45">
        <f t="shared" si="4"/>
        <v>-13.591907793197734</v>
      </c>
      <c r="H45">
        <f t="shared" si="5"/>
        <v>184.73995745878929</v>
      </c>
    </row>
    <row r="46" spans="1:31" x14ac:dyDescent="0.3">
      <c r="A46">
        <v>5.18</v>
      </c>
      <c r="B46">
        <v>47</v>
      </c>
      <c r="C46">
        <f t="shared" si="0"/>
        <v>243.45999999999998</v>
      </c>
      <c r="D46">
        <f t="shared" si="1"/>
        <v>26.832399999999996</v>
      </c>
      <c r="E46">
        <f t="shared" si="2"/>
        <v>284.70937777777783</v>
      </c>
      <c r="F46">
        <f t="shared" si="3"/>
        <v>28.859322835006278</v>
      </c>
      <c r="G46">
        <f t="shared" si="4"/>
        <v>18.140677164993722</v>
      </c>
      <c r="H46">
        <f t="shared" si="5"/>
        <v>329.08416800452466</v>
      </c>
    </row>
    <row r="47" spans="1:31" x14ac:dyDescent="0.3">
      <c r="A47">
        <v>13.25</v>
      </c>
      <c r="B47">
        <v>76.5</v>
      </c>
      <c r="C47">
        <f t="shared" si="0"/>
        <v>1013.625</v>
      </c>
      <c r="D47">
        <f t="shared" si="1"/>
        <v>175.5625</v>
      </c>
      <c r="E47">
        <f t="shared" si="2"/>
        <v>159.43271111111108</v>
      </c>
      <c r="F47">
        <f t="shared" si="3"/>
        <v>73.819696440894447</v>
      </c>
      <c r="G47">
        <f t="shared" si="4"/>
        <v>2.6803035591055533</v>
      </c>
      <c r="H47">
        <f t="shared" si="5"/>
        <v>7.1840271689538966</v>
      </c>
    </row>
    <row r="48" spans="1:31" x14ac:dyDescent="0.3">
      <c r="A48">
        <v>6.23</v>
      </c>
      <c r="B48">
        <v>50.75</v>
      </c>
      <c r="C48">
        <f t="shared" si="0"/>
        <v>316.17250000000001</v>
      </c>
      <c r="D48">
        <f t="shared" si="1"/>
        <v>38.812900000000006</v>
      </c>
      <c r="E48">
        <f t="shared" si="2"/>
        <v>172.22187777777782</v>
      </c>
      <c r="F48">
        <f t="shared" si="3"/>
        <v>34.709185571831881</v>
      </c>
      <c r="G48">
        <f t="shared" si="4"/>
        <v>16.040814428168119</v>
      </c>
      <c r="H48">
        <f t="shared" si="5"/>
        <v>257.30772751892647</v>
      </c>
    </row>
    <row r="49" spans="1:8" x14ac:dyDescent="0.3">
      <c r="A49">
        <v>10.4</v>
      </c>
      <c r="B49">
        <v>70</v>
      </c>
      <c r="C49">
        <f t="shared" si="0"/>
        <v>728</v>
      </c>
      <c r="D49">
        <f t="shared" si="1"/>
        <v>108.16000000000001</v>
      </c>
      <c r="E49">
        <f t="shared" si="2"/>
        <v>37.536044444444428</v>
      </c>
      <c r="F49">
        <f t="shared" si="3"/>
        <v>57.941497583796398</v>
      </c>
      <c r="G49">
        <f t="shared" si="4"/>
        <v>12.058502416203602</v>
      </c>
      <c r="H49">
        <f t="shared" si="5"/>
        <v>145.4074805215881</v>
      </c>
    </row>
    <row r="50" spans="1:8" x14ac:dyDescent="0.3">
      <c r="A50">
        <v>10.93</v>
      </c>
      <c r="B50">
        <v>73</v>
      </c>
      <c r="C50">
        <f t="shared" si="0"/>
        <v>797.89</v>
      </c>
      <c r="D50">
        <f t="shared" si="1"/>
        <v>119.4649</v>
      </c>
      <c r="E50">
        <f t="shared" si="2"/>
        <v>83.296044444444419</v>
      </c>
      <c r="F50">
        <f t="shared" si="3"/>
        <v>60.894285441432167</v>
      </c>
      <c r="G50">
        <f t="shared" si="4"/>
        <v>12.105714558567833</v>
      </c>
      <c r="H50">
        <f t="shared" si="5"/>
        <v>146.54832497352118</v>
      </c>
    </row>
    <row r="51" spans="1:8" x14ac:dyDescent="0.3">
      <c r="A51">
        <v>3.7</v>
      </c>
      <c r="B51">
        <v>45.25</v>
      </c>
      <c r="C51">
        <f t="shared" si="0"/>
        <v>167.42500000000001</v>
      </c>
      <c r="D51">
        <f t="shared" si="1"/>
        <v>13.690000000000001</v>
      </c>
      <c r="E51">
        <f t="shared" si="2"/>
        <v>346.8285444444445</v>
      </c>
      <c r="F51">
        <f t="shared" si="3"/>
        <v>20.613802025004485</v>
      </c>
      <c r="G51">
        <f t="shared" si="4"/>
        <v>24.636197974995515</v>
      </c>
      <c r="H51">
        <f t="shared" si="5"/>
        <v>606.94225066317313</v>
      </c>
    </row>
    <row r="52" spans="1:8" x14ac:dyDescent="0.3">
      <c r="A52">
        <v>19.39</v>
      </c>
      <c r="B52">
        <v>93.25</v>
      </c>
      <c r="C52">
        <f t="shared" si="0"/>
        <v>1808.1175000000001</v>
      </c>
      <c r="D52">
        <f t="shared" si="1"/>
        <v>375.97210000000001</v>
      </c>
      <c r="E52">
        <f t="shared" si="2"/>
        <v>862.9885444444443</v>
      </c>
      <c r="F52">
        <f t="shared" si="3"/>
        <v>108.02746520671271</v>
      </c>
      <c r="G52">
        <f t="shared" si="4"/>
        <v>-14.777465206712705</v>
      </c>
      <c r="H52">
        <f t="shared" si="5"/>
        <v>218.37347793560457</v>
      </c>
    </row>
    <row r="53" spans="1:8" x14ac:dyDescent="0.3">
      <c r="A53">
        <v>15.5</v>
      </c>
      <c r="B53">
        <v>80.75</v>
      </c>
      <c r="C53">
        <f t="shared" si="0"/>
        <v>1251.625</v>
      </c>
      <c r="D53">
        <f t="shared" si="1"/>
        <v>240.25</v>
      </c>
      <c r="E53">
        <f t="shared" si="2"/>
        <v>284.82187777777773</v>
      </c>
      <c r="F53">
        <f t="shared" si="3"/>
        <v>86.355116591235003</v>
      </c>
      <c r="G53">
        <f t="shared" si="4"/>
        <v>-5.6051165912350029</v>
      </c>
      <c r="H53">
        <f t="shared" si="5"/>
        <v>31.4173320013379</v>
      </c>
    </row>
    <row r="54" spans="1:8" x14ac:dyDescent="0.3">
      <c r="A54">
        <v>18.79</v>
      </c>
      <c r="B54">
        <v>91</v>
      </c>
      <c r="C54">
        <f t="shared" si="0"/>
        <v>1709.8899999999999</v>
      </c>
      <c r="D54">
        <f t="shared" si="1"/>
        <v>353.0641</v>
      </c>
      <c r="E54">
        <f t="shared" si="2"/>
        <v>735.85604444444436</v>
      </c>
      <c r="F54">
        <f t="shared" si="3"/>
        <v>104.68468649995521</v>
      </c>
      <c r="G54">
        <f t="shared" si="4"/>
        <v>-13.684686499955205</v>
      </c>
      <c r="H54">
        <f t="shared" si="5"/>
        <v>187.27064460205625</v>
      </c>
    </row>
    <row r="55" spans="1:8" x14ac:dyDescent="0.3">
      <c r="A55">
        <v>17.899999999999999</v>
      </c>
      <c r="B55">
        <v>94.25</v>
      </c>
      <c r="C55">
        <f t="shared" si="0"/>
        <v>1687.0749999999998</v>
      </c>
      <c r="D55">
        <f t="shared" si="1"/>
        <v>320.40999999999997</v>
      </c>
      <c r="E55">
        <f t="shared" si="2"/>
        <v>922.74187777777763</v>
      </c>
      <c r="F55">
        <f t="shared" si="3"/>
        <v>99.726231418264931</v>
      </c>
      <c r="G55">
        <f t="shared" si="4"/>
        <v>-5.4762314182649305</v>
      </c>
      <c r="H55">
        <f t="shared" si="5"/>
        <v>29.989110546391931</v>
      </c>
    </row>
    <row r="56" spans="1:8" x14ac:dyDescent="0.3">
      <c r="A56">
        <v>11.96</v>
      </c>
      <c r="B56">
        <v>68.75</v>
      </c>
      <c r="C56">
        <f t="shared" si="0"/>
        <v>822.25000000000011</v>
      </c>
      <c r="D56">
        <f t="shared" si="1"/>
        <v>143.04160000000002</v>
      </c>
      <c r="E56">
        <f t="shared" si="2"/>
        <v>23.781877777777762</v>
      </c>
      <c r="F56">
        <f t="shared" si="3"/>
        <v>66.632722221365853</v>
      </c>
      <c r="G56">
        <f t="shared" si="4"/>
        <v>2.117277778634147</v>
      </c>
      <c r="H56">
        <f t="shared" si="5"/>
        <v>4.4828651918979476</v>
      </c>
    </row>
    <row r="57" spans="1:8" x14ac:dyDescent="0.3">
      <c r="A57">
        <v>18.440000000000001</v>
      </c>
      <c r="B57">
        <v>82.25</v>
      </c>
      <c r="C57">
        <f t="shared" si="0"/>
        <v>1516.69</v>
      </c>
      <c r="D57">
        <f t="shared" si="1"/>
        <v>340.03360000000004</v>
      </c>
      <c r="E57">
        <f t="shared" si="2"/>
        <v>337.70187777777772</v>
      </c>
      <c r="F57">
        <f t="shared" si="3"/>
        <v>102.73473225434668</v>
      </c>
      <c r="G57">
        <f t="shared" si="4"/>
        <v>-20.484732254346682</v>
      </c>
      <c r="H57">
        <f t="shared" si="5"/>
        <v>419.62425553227126</v>
      </c>
    </row>
    <row r="58" spans="1:8" x14ac:dyDescent="0.3">
      <c r="A58">
        <v>1.77</v>
      </c>
      <c r="B58">
        <v>40</v>
      </c>
      <c r="C58">
        <f t="shared" si="0"/>
        <v>70.8</v>
      </c>
      <c r="D58">
        <f t="shared" si="1"/>
        <v>3.1329000000000002</v>
      </c>
      <c r="E58">
        <f t="shared" si="2"/>
        <v>569.93604444444452</v>
      </c>
      <c r="F58">
        <f t="shared" si="3"/>
        <v>9.8611971849345785</v>
      </c>
      <c r="G58">
        <f t="shared" si="4"/>
        <v>30.138802815065421</v>
      </c>
      <c r="H58">
        <f t="shared" si="5"/>
        <v>908.34743512539535</v>
      </c>
    </row>
    <row r="59" spans="1:8" x14ac:dyDescent="0.3">
      <c r="A59">
        <v>3.92</v>
      </c>
      <c r="B59">
        <v>45.75</v>
      </c>
      <c r="C59">
        <f t="shared" si="0"/>
        <v>179.34</v>
      </c>
      <c r="D59">
        <f t="shared" si="1"/>
        <v>15.366399999999999</v>
      </c>
      <c r="E59">
        <f t="shared" si="2"/>
        <v>328.45521111111117</v>
      </c>
      <c r="F59">
        <f t="shared" si="3"/>
        <v>21.839487550815562</v>
      </c>
      <c r="G59">
        <f t="shared" si="4"/>
        <v>23.910512449184438</v>
      </c>
      <c r="H59">
        <f t="shared" si="5"/>
        <v>571.71260558260394</v>
      </c>
    </row>
    <row r="60" spans="1:8" x14ac:dyDescent="0.3">
      <c r="A60">
        <v>0.9</v>
      </c>
      <c r="B60">
        <v>41.75</v>
      </c>
      <c r="C60">
        <f t="shared" si="0"/>
        <v>37.575000000000003</v>
      </c>
      <c r="D60">
        <f t="shared" si="1"/>
        <v>0.81</v>
      </c>
      <c r="E60">
        <f t="shared" si="2"/>
        <v>489.44187777777785</v>
      </c>
      <c r="F60">
        <f t="shared" si="3"/>
        <v>5.0141680601362264</v>
      </c>
      <c r="G60">
        <f t="shared" si="4"/>
        <v>36.735831939863772</v>
      </c>
      <c r="H60">
        <f t="shared" si="5"/>
        <v>1349.5213483139153</v>
      </c>
    </row>
    <row r="61" spans="1:8" x14ac:dyDescent="0.3">
      <c r="A61">
        <v>6.51</v>
      </c>
      <c r="B61">
        <v>58</v>
      </c>
      <c r="C61">
        <f t="shared" si="0"/>
        <v>377.58</v>
      </c>
      <c r="D61">
        <f t="shared" si="1"/>
        <v>42.380099999999999</v>
      </c>
      <c r="E61">
        <f t="shared" si="2"/>
        <v>34.496044444444465</v>
      </c>
      <c r="F61">
        <f t="shared" si="3"/>
        <v>36.269148968318703</v>
      </c>
      <c r="G61">
        <f t="shared" si="4"/>
        <v>21.730851031681297</v>
      </c>
      <c r="H61">
        <f t="shared" si="5"/>
        <v>472.22988656112409</v>
      </c>
    </row>
    <row r="62" spans="1:8" x14ac:dyDescent="0.3">
      <c r="A62">
        <v>7.77</v>
      </c>
      <c r="B62">
        <v>60.75</v>
      </c>
      <c r="C62">
        <f t="shared" si="0"/>
        <v>472.02749999999997</v>
      </c>
      <c r="D62">
        <f t="shared" si="1"/>
        <v>60.372899999999994</v>
      </c>
      <c r="E62">
        <f t="shared" si="2"/>
        <v>9.7552111111111213</v>
      </c>
      <c r="F62">
        <f t="shared" si="3"/>
        <v>43.288984252509415</v>
      </c>
      <c r="G62">
        <f t="shared" si="4"/>
        <v>17.461015747490585</v>
      </c>
      <c r="H62">
        <f t="shared" si="5"/>
        <v>304.88707093411421</v>
      </c>
    </row>
    <row r="63" spans="1:8" x14ac:dyDescent="0.3">
      <c r="A63">
        <v>5.43</v>
      </c>
      <c r="B63">
        <v>57.75</v>
      </c>
      <c r="C63">
        <f t="shared" si="0"/>
        <v>313.58249999999998</v>
      </c>
      <c r="D63">
        <f t="shared" si="1"/>
        <v>29.484899999999996</v>
      </c>
      <c r="E63">
        <f t="shared" si="2"/>
        <v>37.495211111111132</v>
      </c>
      <c r="F63">
        <f t="shared" si="3"/>
        <v>30.252147296155229</v>
      </c>
      <c r="G63">
        <f t="shared" si="4"/>
        <v>27.497852703844771</v>
      </c>
      <c r="H63">
        <f t="shared" si="5"/>
        <v>756.13190332234319</v>
      </c>
    </row>
    <row r="64" spans="1:8" x14ac:dyDescent="0.3">
      <c r="A64">
        <v>16.57</v>
      </c>
      <c r="B64">
        <v>81.5</v>
      </c>
      <c r="C64">
        <f t="shared" si="0"/>
        <v>1350.4549999999999</v>
      </c>
      <c r="D64">
        <f t="shared" si="1"/>
        <v>274.56490000000002</v>
      </c>
      <c r="E64">
        <f t="shared" si="2"/>
        <v>310.69937777777773</v>
      </c>
      <c r="F64">
        <f t="shared" si="3"/>
        <v>92.316405284952523</v>
      </c>
      <c r="G64">
        <f t="shared" si="4"/>
        <v>-10.816405284952523</v>
      </c>
      <c r="H64">
        <f t="shared" si="5"/>
        <v>116.99462328834888</v>
      </c>
    </row>
    <row r="65" spans="1:8" x14ac:dyDescent="0.3">
      <c r="A65">
        <v>7.14</v>
      </c>
      <c r="B65">
        <v>65</v>
      </c>
      <c r="C65">
        <f t="shared" si="0"/>
        <v>464.09999999999997</v>
      </c>
      <c r="D65">
        <f t="shared" si="1"/>
        <v>50.979599999999998</v>
      </c>
      <c r="E65">
        <f t="shared" si="2"/>
        <v>1.2693777777777744</v>
      </c>
      <c r="F65">
        <f t="shared" si="3"/>
        <v>39.779066610414063</v>
      </c>
      <c r="G65">
        <f t="shared" si="4"/>
        <v>25.220933389585937</v>
      </c>
      <c r="H65">
        <f t="shared" si="5"/>
        <v>636.09548104193084</v>
      </c>
    </row>
    <row r="66" spans="1:8" x14ac:dyDescent="0.3">
      <c r="A66">
        <v>5.62</v>
      </c>
      <c r="B66">
        <v>52.75</v>
      </c>
      <c r="C66">
        <f t="shared" si="0"/>
        <v>296.45499999999998</v>
      </c>
      <c r="D66">
        <f t="shared" si="1"/>
        <v>31.584400000000002</v>
      </c>
      <c r="E66">
        <f t="shared" si="2"/>
        <v>123.72854444444448</v>
      </c>
      <c r="F66">
        <f t="shared" si="3"/>
        <v>31.310693886628435</v>
      </c>
      <c r="G66">
        <f t="shared" si="4"/>
        <v>21.439306113371565</v>
      </c>
      <c r="H66">
        <f t="shared" si="5"/>
        <v>459.64384662285136</v>
      </c>
    </row>
    <row r="67" spans="1:8" x14ac:dyDescent="0.3">
      <c r="A67">
        <v>10.85</v>
      </c>
      <c r="B67">
        <v>80.75</v>
      </c>
      <c r="C67">
        <f t="shared" ref="C67:C130" si="6">A67*B67</f>
        <v>876.13749999999993</v>
      </c>
      <c r="D67">
        <f t="shared" ref="D67:D130" si="7">A67^2</f>
        <v>117.7225</v>
      </c>
      <c r="E67">
        <f t="shared" ref="E67:E130" si="8">(B67-$M$4)^2</f>
        <v>284.82187777777773</v>
      </c>
      <c r="F67">
        <f t="shared" ref="F67:F130" si="9">$K$7*A67</f>
        <v>60.448581613864505</v>
      </c>
      <c r="G67">
        <f t="shared" ref="G67:G130" si="10">B67-F67</f>
        <v>20.301418386135495</v>
      </c>
      <c r="H67">
        <f t="shared" ref="H67:H130" si="11">G67^2</f>
        <v>412.14758848892035</v>
      </c>
    </row>
    <row r="68" spans="1:8" x14ac:dyDescent="0.3">
      <c r="A68">
        <v>2.82</v>
      </c>
      <c r="B68">
        <v>50.25</v>
      </c>
      <c r="C68">
        <f t="shared" si="6"/>
        <v>141.70499999999998</v>
      </c>
      <c r="D68">
        <f t="shared" si="7"/>
        <v>7.952399999999999</v>
      </c>
      <c r="E68">
        <f t="shared" si="8"/>
        <v>185.59521111111115</v>
      </c>
      <c r="F68">
        <f t="shared" si="9"/>
        <v>15.711059921760175</v>
      </c>
      <c r="G68">
        <f t="shared" si="10"/>
        <v>34.538940078239825</v>
      </c>
      <c r="H68">
        <f t="shared" si="11"/>
        <v>1192.9383817282412</v>
      </c>
    </row>
    <row r="69" spans="1:8" x14ac:dyDescent="0.3">
      <c r="A69">
        <v>16.04</v>
      </c>
      <c r="B69">
        <v>75.75</v>
      </c>
      <c r="C69">
        <f t="shared" si="6"/>
        <v>1215.03</v>
      </c>
      <c r="D69">
        <f t="shared" si="7"/>
        <v>257.28159999999997</v>
      </c>
      <c r="E69">
        <f t="shared" si="8"/>
        <v>141.05521111111108</v>
      </c>
      <c r="F69">
        <f t="shared" si="9"/>
        <v>89.36361742731674</v>
      </c>
      <c r="G69">
        <f t="shared" si="10"/>
        <v>-13.61361742731674</v>
      </c>
      <c r="H69">
        <f t="shared" si="11"/>
        <v>185.33057945734205</v>
      </c>
    </row>
    <row r="70" spans="1:8" x14ac:dyDescent="0.3">
      <c r="A70">
        <v>1.49</v>
      </c>
      <c r="B70">
        <v>38.25</v>
      </c>
      <c r="C70">
        <f t="shared" si="6"/>
        <v>56.9925</v>
      </c>
      <c r="D70">
        <f t="shared" si="7"/>
        <v>2.2201</v>
      </c>
      <c r="E70">
        <f t="shared" si="8"/>
        <v>656.55521111111113</v>
      </c>
      <c r="F70">
        <f t="shared" si="9"/>
        <v>8.3012337884477532</v>
      </c>
      <c r="G70">
        <f t="shared" si="10"/>
        <v>29.948766211552247</v>
      </c>
      <c r="H70">
        <f t="shared" si="11"/>
        <v>896.92859759421356</v>
      </c>
    </row>
    <row r="71" spans="1:8" x14ac:dyDescent="0.3">
      <c r="A71">
        <v>19.739999999999998</v>
      </c>
      <c r="B71">
        <v>91.75</v>
      </c>
      <c r="C71">
        <f t="shared" si="6"/>
        <v>1811.1449999999998</v>
      </c>
      <c r="D71">
        <f t="shared" si="7"/>
        <v>389.66759999999994</v>
      </c>
      <c r="E71">
        <f t="shared" si="8"/>
        <v>777.10854444444431</v>
      </c>
      <c r="F71">
        <f t="shared" si="9"/>
        <v>109.97741945232123</v>
      </c>
      <c r="G71">
        <f t="shared" si="10"/>
        <v>-18.227419452321229</v>
      </c>
      <c r="H71">
        <f t="shared" si="11"/>
        <v>332.23881989085834</v>
      </c>
    </row>
    <row r="72" spans="1:8" x14ac:dyDescent="0.3">
      <c r="A72">
        <v>15.44</v>
      </c>
      <c r="B72">
        <v>77.5</v>
      </c>
      <c r="C72">
        <f t="shared" si="6"/>
        <v>1196.5999999999999</v>
      </c>
      <c r="D72">
        <f t="shared" si="7"/>
        <v>238.39359999999999</v>
      </c>
      <c r="E72">
        <f t="shared" si="8"/>
        <v>185.68604444444441</v>
      </c>
      <c r="F72">
        <f t="shared" si="9"/>
        <v>86.020838720559254</v>
      </c>
      <c r="G72">
        <f t="shared" si="10"/>
        <v>-8.5208387205592544</v>
      </c>
      <c r="H72">
        <f t="shared" si="11"/>
        <v>72.604692501781869</v>
      </c>
    </row>
    <row r="73" spans="1:8" x14ac:dyDescent="0.3">
      <c r="A73">
        <v>3.97</v>
      </c>
      <c r="B73">
        <v>53.5</v>
      </c>
      <c r="C73">
        <f t="shared" si="6"/>
        <v>212.39500000000001</v>
      </c>
      <c r="D73">
        <f t="shared" si="7"/>
        <v>15.760900000000001</v>
      </c>
      <c r="E73">
        <f t="shared" si="8"/>
        <v>107.60604444444448</v>
      </c>
      <c r="F73">
        <f t="shared" si="9"/>
        <v>22.118052443045354</v>
      </c>
      <c r="G73">
        <f t="shared" si="10"/>
        <v>31.381947556954646</v>
      </c>
      <c r="H73">
        <f t="shared" si="11"/>
        <v>984.82663246745165</v>
      </c>
    </row>
    <row r="74" spans="1:8" x14ac:dyDescent="0.3">
      <c r="A74">
        <v>0.11</v>
      </c>
      <c r="B74">
        <v>42.75</v>
      </c>
      <c r="C74">
        <f t="shared" si="6"/>
        <v>4.7024999999999997</v>
      </c>
      <c r="D74">
        <f t="shared" si="7"/>
        <v>1.21E-2</v>
      </c>
      <c r="E74">
        <f t="shared" si="8"/>
        <v>446.19521111111118</v>
      </c>
      <c r="F74">
        <f t="shared" si="9"/>
        <v>0.61284276290553874</v>
      </c>
      <c r="G74">
        <f t="shared" si="10"/>
        <v>42.137157237094463</v>
      </c>
      <c r="H74">
        <f t="shared" si="11"/>
        <v>1775.5400200236222</v>
      </c>
    </row>
    <row r="75" spans="1:8" x14ac:dyDescent="0.3">
      <c r="A75">
        <v>16.309999999999999</v>
      </c>
      <c r="B75">
        <v>80.5</v>
      </c>
      <c r="C75">
        <f t="shared" si="6"/>
        <v>1312.9549999999999</v>
      </c>
      <c r="D75">
        <f t="shared" si="7"/>
        <v>266.01609999999994</v>
      </c>
      <c r="E75">
        <f t="shared" si="8"/>
        <v>276.4460444444444</v>
      </c>
      <c r="F75">
        <f t="shared" si="9"/>
        <v>90.867867845357608</v>
      </c>
      <c r="G75">
        <f t="shared" si="10"/>
        <v>-10.367867845357608</v>
      </c>
      <c r="H75">
        <f t="shared" si="11"/>
        <v>107.49268365880022</v>
      </c>
    </row>
    <row r="76" spans="1:8" x14ac:dyDescent="0.3">
      <c r="A76">
        <v>14.14</v>
      </c>
      <c r="B76">
        <v>71</v>
      </c>
      <c r="C76">
        <f t="shared" si="6"/>
        <v>1003.94</v>
      </c>
      <c r="D76">
        <f t="shared" si="7"/>
        <v>199.93960000000001</v>
      </c>
      <c r="E76">
        <f t="shared" si="8"/>
        <v>50.789377777777759</v>
      </c>
      <c r="F76">
        <f t="shared" si="9"/>
        <v>78.778151522584707</v>
      </c>
      <c r="G76">
        <f t="shared" si="10"/>
        <v>-7.7781515225847073</v>
      </c>
      <c r="H76">
        <f t="shared" si="11"/>
        <v>60.499641108286802</v>
      </c>
    </row>
    <row r="77" spans="1:8" x14ac:dyDescent="0.3">
      <c r="A77">
        <v>14.58</v>
      </c>
      <c r="B77">
        <v>69</v>
      </c>
      <c r="C77">
        <f t="shared" si="6"/>
        <v>1006.02</v>
      </c>
      <c r="D77">
        <f t="shared" si="7"/>
        <v>212.57640000000001</v>
      </c>
      <c r="E77">
        <f t="shared" si="8"/>
        <v>26.282711111111094</v>
      </c>
      <c r="F77">
        <f t="shared" si="9"/>
        <v>81.229522574206868</v>
      </c>
      <c r="G77">
        <f t="shared" si="10"/>
        <v>-12.229522574206868</v>
      </c>
      <c r="H77">
        <f t="shared" si="11"/>
        <v>149.56122239303539</v>
      </c>
    </row>
    <row r="78" spans="1:8" x14ac:dyDescent="0.3">
      <c r="A78">
        <v>15.43</v>
      </c>
      <c r="B78">
        <v>76.25</v>
      </c>
      <c r="C78">
        <f t="shared" si="6"/>
        <v>1176.5374999999999</v>
      </c>
      <c r="D78">
        <f t="shared" si="7"/>
        <v>238.0849</v>
      </c>
      <c r="E78">
        <f t="shared" si="8"/>
        <v>153.18187777777774</v>
      </c>
      <c r="F78">
        <f t="shared" si="9"/>
        <v>85.965125742113301</v>
      </c>
      <c r="G78">
        <f t="shared" si="10"/>
        <v>-9.715125742113301</v>
      </c>
      <c r="H78">
        <f t="shared" si="11"/>
        <v>94.383668185072523</v>
      </c>
    </row>
    <row r="79" spans="1:8" x14ac:dyDescent="0.3">
      <c r="A79">
        <v>1.48</v>
      </c>
      <c r="B79">
        <v>48</v>
      </c>
      <c r="C79">
        <f t="shared" si="6"/>
        <v>71.039999999999992</v>
      </c>
      <c r="D79">
        <f t="shared" si="7"/>
        <v>2.1903999999999999</v>
      </c>
      <c r="E79">
        <f t="shared" si="8"/>
        <v>251.96271111111116</v>
      </c>
      <c r="F79">
        <f t="shared" si="9"/>
        <v>8.2455208100017945</v>
      </c>
      <c r="G79">
        <f t="shared" si="10"/>
        <v>39.754479189998207</v>
      </c>
      <c r="H79">
        <f t="shared" si="11"/>
        <v>1580.4186156680005</v>
      </c>
    </row>
    <row r="80" spans="1:8" x14ac:dyDescent="0.3">
      <c r="A80">
        <v>7.17</v>
      </c>
      <c r="B80">
        <v>59</v>
      </c>
      <c r="C80">
        <f t="shared" si="6"/>
        <v>423.03</v>
      </c>
      <c r="D80">
        <f t="shared" si="7"/>
        <v>51.408899999999996</v>
      </c>
      <c r="E80">
        <f t="shared" si="8"/>
        <v>23.749377777777791</v>
      </c>
      <c r="F80">
        <f t="shared" si="9"/>
        <v>39.946205545751937</v>
      </c>
      <c r="G80">
        <f t="shared" si="10"/>
        <v>19.053794454248063</v>
      </c>
      <c r="H80">
        <f t="shared" si="11"/>
        <v>363.04708310473427</v>
      </c>
    </row>
    <row r="81" spans="1:8" x14ac:dyDescent="0.3">
      <c r="A81">
        <v>2.3199999999999998</v>
      </c>
      <c r="B81">
        <v>39.5</v>
      </c>
      <c r="C81">
        <f t="shared" si="6"/>
        <v>91.64</v>
      </c>
      <c r="D81">
        <f t="shared" si="7"/>
        <v>5.3823999999999996</v>
      </c>
      <c r="E81">
        <f t="shared" si="8"/>
        <v>594.05937777777785</v>
      </c>
      <c r="F81">
        <f t="shared" si="9"/>
        <v>12.925410999462271</v>
      </c>
      <c r="G81">
        <f t="shared" si="10"/>
        <v>26.574589000537728</v>
      </c>
      <c r="H81">
        <f t="shared" si="11"/>
        <v>706.20878054750074</v>
      </c>
    </row>
    <row r="82" spans="1:8" x14ac:dyDescent="0.3">
      <c r="A82">
        <v>17.260000000000002</v>
      </c>
      <c r="B82">
        <v>84</v>
      </c>
      <c r="C82">
        <f t="shared" si="6"/>
        <v>1449.8400000000001</v>
      </c>
      <c r="D82">
        <f t="shared" si="7"/>
        <v>297.90760000000006</v>
      </c>
      <c r="E82">
        <f t="shared" si="8"/>
        <v>405.08271111111105</v>
      </c>
      <c r="F82">
        <f t="shared" si="9"/>
        <v>96.160600797723632</v>
      </c>
      <c r="G82">
        <f t="shared" si="10"/>
        <v>-12.160600797723632</v>
      </c>
      <c r="H82">
        <f t="shared" si="11"/>
        <v>147.88021176159663</v>
      </c>
    </row>
    <row r="83" spans="1:8" x14ac:dyDescent="0.3">
      <c r="A83">
        <v>12.47</v>
      </c>
      <c r="B83">
        <v>73</v>
      </c>
      <c r="C83">
        <f t="shared" si="6"/>
        <v>910.31000000000006</v>
      </c>
      <c r="D83">
        <f t="shared" si="7"/>
        <v>155.50090000000003</v>
      </c>
      <c r="E83">
        <f t="shared" si="8"/>
        <v>83.296044444444419</v>
      </c>
      <c r="F83">
        <f t="shared" si="9"/>
        <v>69.474084122109716</v>
      </c>
      <c r="G83">
        <f t="shared" si="10"/>
        <v>3.5259158778902844</v>
      </c>
      <c r="H83">
        <f t="shared" si="11"/>
        <v>12.432082777958815</v>
      </c>
    </row>
    <row r="84" spans="1:8" x14ac:dyDescent="0.3">
      <c r="A84">
        <v>6.62</v>
      </c>
      <c r="B84">
        <v>52.25</v>
      </c>
      <c r="C84">
        <f t="shared" si="6"/>
        <v>345.89499999999998</v>
      </c>
      <c r="D84">
        <f t="shared" si="7"/>
        <v>43.824400000000004</v>
      </c>
      <c r="E84">
        <f t="shared" si="8"/>
        <v>135.10187777777782</v>
      </c>
      <c r="F84">
        <f t="shared" si="9"/>
        <v>36.88199173122424</v>
      </c>
      <c r="G84">
        <f t="shared" si="10"/>
        <v>15.36800826877576</v>
      </c>
      <c r="H84">
        <f t="shared" si="11"/>
        <v>236.17567814916015</v>
      </c>
    </row>
    <row r="85" spans="1:8" x14ac:dyDescent="0.3">
      <c r="A85">
        <v>1.27</v>
      </c>
      <c r="B85">
        <v>44</v>
      </c>
      <c r="C85">
        <f t="shared" si="6"/>
        <v>55.88</v>
      </c>
      <c r="D85">
        <f t="shared" si="7"/>
        <v>1.6129</v>
      </c>
      <c r="E85">
        <f t="shared" si="8"/>
        <v>394.94937777777784</v>
      </c>
      <c r="F85">
        <f t="shared" si="9"/>
        <v>7.0755482626366746</v>
      </c>
      <c r="G85">
        <f t="shared" si="10"/>
        <v>36.924451737363327</v>
      </c>
      <c r="H85">
        <f t="shared" si="11"/>
        <v>1363.4151361048737</v>
      </c>
    </row>
    <row r="86" spans="1:8" x14ac:dyDescent="0.3">
      <c r="A86">
        <v>6.22</v>
      </c>
      <c r="B86">
        <v>55.75</v>
      </c>
      <c r="C86">
        <f t="shared" si="6"/>
        <v>346.76499999999999</v>
      </c>
      <c r="D86">
        <f t="shared" si="7"/>
        <v>38.688399999999994</v>
      </c>
      <c r="E86">
        <f t="shared" si="8"/>
        <v>65.988544444444472</v>
      </c>
      <c r="F86">
        <f t="shared" si="9"/>
        <v>34.653472593385921</v>
      </c>
      <c r="G86">
        <f t="shared" si="10"/>
        <v>21.096527406614079</v>
      </c>
      <c r="H86">
        <f t="shared" si="11"/>
        <v>445.06346861801899</v>
      </c>
    </row>
    <row r="87" spans="1:8" x14ac:dyDescent="0.3">
      <c r="A87">
        <v>6.5</v>
      </c>
      <c r="B87">
        <v>50.5</v>
      </c>
      <c r="C87">
        <f t="shared" si="6"/>
        <v>328.25</v>
      </c>
      <c r="D87">
        <f t="shared" si="7"/>
        <v>42.25</v>
      </c>
      <c r="E87">
        <f t="shared" si="8"/>
        <v>178.84604444444449</v>
      </c>
      <c r="F87">
        <f t="shared" si="9"/>
        <v>36.213435989872742</v>
      </c>
      <c r="G87">
        <f t="shared" si="10"/>
        <v>14.286564010127258</v>
      </c>
      <c r="H87">
        <f t="shared" si="11"/>
        <v>204.10591121546344</v>
      </c>
    </row>
    <row r="88" spans="1:8" x14ac:dyDescent="0.3">
      <c r="A88">
        <v>14.59</v>
      </c>
      <c r="B88">
        <v>78.25</v>
      </c>
      <c r="C88">
        <f t="shared" si="6"/>
        <v>1141.6675</v>
      </c>
      <c r="D88">
        <f t="shared" si="7"/>
        <v>212.8681</v>
      </c>
      <c r="E88">
        <f t="shared" si="8"/>
        <v>206.6885444444444</v>
      </c>
      <c r="F88">
        <f t="shared" si="9"/>
        <v>81.285235552652821</v>
      </c>
      <c r="G88">
        <f t="shared" si="10"/>
        <v>-3.0352355526528214</v>
      </c>
      <c r="H88">
        <f t="shared" si="11"/>
        <v>9.2126548600876781</v>
      </c>
    </row>
    <row r="89" spans="1:8" x14ac:dyDescent="0.3">
      <c r="A89">
        <v>12.75</v>
      </c>
      <c r="B89">
        <v>74.75</v>
      </c>
      <c r="C89">
        <f t="shared" si="6"/>
        <v>953.0625</v>
      </c>
      <c r="D89">
        <f t="shared" si="7"/>
        <v>162.5625</v>
      </c>
      <c r="E89">
        <f t="shared" si="8"/>
        <v>118.30187777777775</v>
      </c>
      <c r="F89">
        <f t="shared" si="9"/>
        <v>71.034047518596537</v>
      </c>
      <c r="G89">
        <f t="shared" si="10"/>
        <v>3.7159524814034626</v>
      </c>
      <c r="H89">
        <f t="shared" si="11"/>
        <v>13.808302844048551</v>
      </c>
    </row>
    <row r="90" spans="1:8" x14ac:dyDescent="0.3">
      <c r="A90">
        <v>17.739999999999998</v>
      </c>
      <c r="B90">
        <v>89.75</v>
      </c>
      <c r="C90">
        <f t="shared" si="6"/>
        <v>1592.165</v>
      </c>
      <c r="D90">
        <f t="shared" si="7"/>
        <v>314.70759999999996</v>
      </c>
      <c r="E90">
        <f t="shared" si="8"/>
        <v>669.60187777777764</v>
      </c>
      <c r="F90">
        <f t="shared" si="9"/>
        <v>98.834823763129606</v>
      </c>
      <c r="G90">
        <f t="shared" si="10"/>
        <v>-9.0848237631296058</v>
      </c>
      <c r="H90">
        <f t="shared" si="11"/>
        <v>82.534022807124373</v>
      </c>
    </row>
    <row r="91" spans="1:8" x14ac:dyDescent="0.3">
      <c r="A91">
        <v>9.44</v>
      </c>
      <c r="B91">
        <v>68.75</v>
      </c>
      <c r="C91">
        <f t="shared" si="6"/>
        <v>649</v>
      </c>
      <c r="D91">
        <f t="shared" si="7"/>
        <v>89.113599999999991</v>
      </c>
      <c r="E91">
        <f t="shared" si="8"/>
        <v>23.781877777777762</v>
      </c>
      <c r="F91">
        <f t="shared" si="9"/>
        <v>52.593051652984414</v>
      </c>
      <c r="G91">
        <f t="shared" si="10"/>
        <v>16.156948347015586</v>
      </c>
      <c r="H91">
        <f t="shared" si="11"/>
        <v>261.04697988812967</v>
      </c>
    </row>
    <row r="92" spans="1:8" x14ac:dyDescent="0.3">
      <c r="A92">
        <v>2.39</v>
      </c>
      <c r="B92">
        <v>39</v>
      </c>
      <c r="C92">
        <f t="shared" si="6"/>
        <v>93.210000000000008</v>
      </c>
      <c r="D92">
        <f t="shared" si="7"/>
        <v>5.7121000000000004</v>
      </c>
      <c r="E92">
        <f t="shared" si="8"/>
        <v>618.68271111111119</v>
      </c>
      <c r="F92">
        <f t="shared" si="9"/>
        <v>13.31540184858398</v>
      </c>
      <c r="G92">
        <f t="shared" si="10"/>
        <v>25.684598151416019</v>
      </c>
      <c r="H92">
        <f t="shared" si="11"/>
        <v>659.69858219972321</v>
      </c>
    </row>
    <row r="93" spans="1:8" x14ac:dyDescent="0.3">
      <c r="A93">
        <v>14.26</v>
      </c>
      <c r="B93">
        <v>71</v>
      </c>
      <c r="C93">
        <f t="shared" si="6"/>
        <v>1012.46</v>
      </c>
      <c r="D93">
        <f t="shared" si="7"/>
        <v>203.3476</v>
      </c>
      <c r="E93">
        <f t="shared" si="8"/>
        <v>50.789377777777759</v>
      </c>
      <c r="F93">
        <f t="shared" si="9"/>
        <v>79.446707263936204</v>
      </c>
      <c r="G93">
        <f t="shared" si="10"/>
        <v>-8.4467072639362044</v>
      </c>
      <c r="H93">
        <f t="shared" si="11"/>
        <v>71.346863602632638</v>
      </c>
    </row>
    <row r="94" spans="1:8" x14ac:dyDescent="0.3">
      <c r="A94">
        <v>15.22</v>
      </c>
      <c r="B94">
        <v>80.75</v>
      </c>
      <c r="C94">
        <f t="shared" si="6"/>
        <v>1229.0150000000001</v>
      </c>
      <c r="D94">
        <f t="shared" si="7"/>
        <v>231.64840000000001</v>
      </c>
      <c r="E94">
        <f t="shared" si="8"/>
        <v>284.82187777777773</v>
      </c>
      <c r="F94">
        <f t="shared" si="9"/>
        <v>84.795153194748181</v>
      </c>
      <c r="G94">
        <f t="shared" si="10"/>
        <v>-4.0451531947481811</v>
      </c>
      <c r="H94">
        <f t="shared" si="11"/>
        <v>16.363264368981415</v>
      </c>
    </row>
    <row r="95" spans="1:8" x14ac:dyDescent="0.3">
      <c r="A95">
        <v>11.23</v>
      </c>
      <c r="B95">
        <v>70.75</v>
      </c>
      <c r="C95">
        <f t="shared" si="6"/>
        <v>794.52250000000004</v>
      </c>
      <c r="D95">
        <f t="shared" si="7"/>
        <v>126.11290000000001</v>
      </c>
      <c r="E95">
        <f t="shared" si="8"/>
        <v>47.288544444444426</v>
      </c>
      <c r="F95">
        <f t="shared" si="9"/>
        <v>62.565674794810917</v>
      </c>
      <c r="G95">
        <f t="shared" si="10"/>
        <v>8.1843252051890829</v>
      </c>
      <c r="H95">
        <f t="shared" si="11"/>
        <v>66.983179064293324</v>
      </c>
    </row>
    <row r="96" spans="1:8" x14ac:dyDescent="0.3">
      <c r="A96">
        <v>15.42</v>
      </c>
      <c r="B96">
        <v>81.25</v>
      </c>
      <c r="C96">
        <f t="shared" si="6"/>
        <v>1252.875</v>
      </c>
      <c r="D96">
        <f t="shared" si="7"/>
        <v>237.7764</v>
      </c>
      <c r="E96">
        <f t="shared" si="8"/>
        <v>301.94854444444439</v>
      </c>
      <c r="F96">
        <f t="shared" si="9"/>
        <v>85.909412763667348</v>
      </c>
      <c r="G96">
        <f t="shared" si="10"/>
        <v>-4.6594127636673477</v>
      </c>
      <c r="H96">
        <f t="shared" si="11"/>
        <v>21.710127302226191</v>
      </c>
    </row>
    <row r="97" spans="1:8" x14ac:dyDescent="0.3">
      <c r="A97">
        <v>9.8800000000000008</v>
      </c>
      <c r="B97">
        <v>84</v>
      </c>
      <c r="C97">
        <f t="shared" si="6"/>
        <v>829.92000000000007</v>
      </c>
      <c r="D97">
        <f t="shared" si="7"/>
        <v>97.614400000000018</v>
      </c>
      <c r="E97">
        <f t="shared" si="8"/>
        <v>405.08271111111105</v>
      </c>
      <c r="F97">
        <f t="shared" si="9"/>
        <v>55.044422704606575</v>
      </c>
      <c r="G97">
        <f t="shared" si="10"/>
        <v>28.955577295393425</v>
      </c>
      <c r="H97">
        <f t="shared" si="11"/>
        <v>838.42545650950319</v>
      </c>
    </row>
    <row r="98" spans="1:8" x14ac:dyDescent="0.3">
      <c r="A98">
        <v>10.45</v>
      </c>
      <c r="B98">
        <v>69</v>
      </c>
      <c r="C98">
        <f t="shared" si="6"/>
        <v>721.05</v>
      </c>
      <c r="D98">
        <f t="shared" si="7"/>
        <v>109.20249999999999</v>
      </c>
      <c r="E98">
        <f t="shared" si="8"/>
        <v>26.282711111111094</v>
      </c>
      <c r="F98">
        <f t="shared" si="9"/>
        <v>58.220062476026179</v>
      </c>
      <c r="G98">
        <f t="shared" si="10"/>
        <v>10.779937523973821</v>
      </c>
      <c r="H98">
        <f t="shared" si="11"/>
        <v>116.20705302077884</v>
      </c>
    </row>
    <row r="99" spans="1:8" x14ac:dyDescent="0.3">
      <c r="A99">
        <v>8.5500000000000007</v>
      </c>
      <c r="B99">
        <v>67</v>
      </c>
      <c r="C99">
        <f t="shared" si="6"/>
        <v>572.85</v>
      </c>
      <c r="D99">
        <f t="shared" si="7"/>
        <v>73.102500000000006</v>
      </c>
      <c r="E99">
        <f t="shared" si="8"/>
        <v>9.7760444444444357</v>
      </c>
      <c r="F99">
        <f t="shared" si="9"/>
        <v>47.634596571294153</v>
      </c>
      <c r="G99">
        <f t="shared" si="10"/>
        <v>19.365403428705847</v>
      </c>
      <c r="H99">
        <f t="shared" si="11"/>
        <v>375.01884995653216</v>
      </c>
    </row>
    <row r="100" spans="1:8" x14ac:dyDescent="0.3">
      <c r="A100">
        <v>0.51</v>
      </c>
      <c r="B100">
        <v>46</v>
      </c>
      <c r="C100">
        <f t="shared" si="6"/>
        <v>23.46</v>
      </c>
      <c r="D100">
        <f t="shared" si="7"/>
        <v>0.2601</v>
      </c>
      <c r="E100">
        <f t="shared" si="8"/>
        <v>319.4560444444445</v>
      </c>
      <c r="F100">
        <f t="shared" si="9"/>
        <v>2.8413619007438617</v>
      </c>
      <c r="G100">
        <f t="shared" si="10"/>
        <v>43.158638099256137</v>
      </c>
      <c r="H100">
        <f t="shared" si="11"/>
        <v>1862.6680425825634</v>
      </c>
    </row>
    <row r="101" spans="1:8" x14ac:dyDescent="0.3">
      <c r="A101">
        <v>2.16</v>
      </c>
      <c r="B101">
        <v>48.75</v>
      </c>
      <c r="C101">
        <f t="shared" si="6"/>
        <v>105.30000000000001</v>
      </c>
      <c r="D101">
        <f t="shared" si="7"/>
        <v>4.6656000000000004</v>
      </c>
      <c r="E101">
        <f t="shared" si="8"/>
        <v>228.71521111111116</v>
      </c>
      <c r="F101">
        <f t="shared" si="9"/>
        <v>12.034003344326944</v>
      </c>
      <c r="G101">
        <f t="shared" si="10"/>
        <v>36.715996655673052</v>
      </c>
      <c r="H101">
        <f t="shared" si="11"/>
        <v>1348.0644104193948</v>
      </c>
    </row>
    <row r="102" spans="1:8" x14ac:dyDescent="0.3">
      <c r="A102">
        <v>0.63</v>
      </c>
      <c r="B102">
        <v>40</v>
      </c>
      <c r="C102">
        <f t="shared" si="6"/>
        <v>25.2</v>
      </c>
      <c r="D102">
        <f t="shared" si="7"/>
        <v>0.39690000000000003</v>
      </c>
      <c r="E102">
        <f t="shared" si="8"/>
        <v>569.93604444444452</v>
      </c>
      <c r="F102">
        <f t="shared" si="9"/>
        <v>3.5099176420953584</v>
      </c>
      <c r="G102">
        <f t="shared" si="10"/>
        <v>36.49008235790464</v>
      </c>
      <c r="H102">
        <f t="shared" si="11"/>
        <v>1331.5261104866636</v>
      </c>
    </row>
    <row r="103" spans="1:8" x14ac:dyDescent="0.3">
      <c r="A103">
        <v>12.73</v>
      </c>
      <c r="B103">
        <v>75.5</v>
      </c>
      <c r="C103">
        <f t="shared" si="6"/>
        <v>961.11500000000001</v>
      </c>
      <c r="D103">
        <f t="shared" si="7"/>
        <v>162.05290000000002</v>
      </c>
      <c r="E103">
        <f t="shared" si="8"/>
        <v>135.17937777777774</v>
      </c>
      <c r="F103">
        <f t="shared" si="9"/>
        <v>70.922621561704631</v>
      </c>
      <c r="G103">
        <f t="shared" si="10"/>
        <v>4.5773784382953693</v>
      </c>
      <c r="H103">
        <f t="shared" si="11"/>
        <v>20.952393367371354</v>
      </c>
    </row>
    <row r="104" spans="1:8" x14ac:dyDescent="0.3">
      <c r="A104">
        <v>6.29</v>
      </c>
      <c r="B104">
        <v>51.75</v>
      </c>
      <c r="C104">
        <f t="shared" si="6"/>
        <v>325.50749999999999</v>
      </c>
      <c r="D104">
        <f t="shared" si="7"/>
        <v>39.564100000000003</v>
      </c>
      <c r="E104">
        <f t="shared" si="8"/>
        <v>146.97521111111115</v>
      </c>
      <c r="F104">
        <f t="shared" si="9"/>
        <v>35.04346344250763</v>
      </c>
      <c r="G104">
        <f t="shared" si="10"/>
        <v>16.70653655749237</v>
      </c>
      <c r="H104">
        <f t="shared" si="11"/>
        <v>279.10836374682901</v>
      </c>
    </row>
    <row r="105" spans="1:8" x14ac:dyDescent="0.3">
      <c r="A105">
        <v>10.17</v>
      </c>
      <c r="B105">
        <v>64.25</v>
      </c>
      <c r="C105">
        <f t="shared" si="6"/>
        <v>653.42250000000001</v>
      </c>
      <c r="D105">
        <f t="shared" si="7"/>
        <v>103.4289</v>
      </c>
      <c r="E105">
        <f t="shared" si="8"/>
        <v>0.14187777777777663</v>
      </c>
      <c r="F105">
        <f t="shared" si="9"/>
        <v>56.660099079539357</v>
      </c>
      <c r="G105">
        <f t="shared" si="10"/>
        <v>7.5899009204606429</v>
      </c>
      <c r="H105">
        <f t="shared" si="11"/>
        <v>57.606595982409317</v>
      </c>
    </row>
    <row r="106" spans="1:8" x14ac:dyDescent="0.3">
      <c r="A106">
        <v>18.149999999999999</v>
      </c>
      <c r="B106">
        <v>83</v>
      </c>
      <c r="C106">
        <f t="shared" si="6"/>
        <v>1506.4499999999998</v>
      </c>
      <c r="D106">
        <f t="shared" si="7"/>
        <v>329.42249999999996</v>
      </c>
      <c r="E106">
        <f t="shared" si="8"/>
        <v>365.82937777777772</v>
      </c>
      <c r="F106">
        <f t="shared" si="9"/>
        <v>101.11905587941389</v>
      </c>
      <c r="G106">
        <f t="shared" si="10"/>
        <v>-18.119055879413892</v>
      </c>
      <c r="H106">
        <f t="shared" si="11"/>
        <v>328.30018596132317</v>
      </c>
    </row>
    <row r="107" spans="1:8" x14ac:dyDescent="0.3">
      <c r="A107">
        <v>4.99</v>
      </c>
      <c r="B107">
        <v>53</v>
      </c>
      <c r="C107">
        <f t="shared" si="6"/>
        <v>264.47000000000003</v>
      </c>
      <c r="D107">
        <f t="shared" si="7"/>
        <v>24.900100000000002</v>
      </c>
      <c r="E107">
        <f t="shared" si="8"/>
        <v>118.22937777777781</v>
      </c>
      <c r="F107">
        <f t="shared" si="9"/>
        <v>27.800776244533079</v>
      </c>
      <c r="G107">
        <f t="shared" si="10"/>
        <v>25.199223755466921</v>
      </c>
      <c r="H107">
        <f t="shared" si="11"/>
        <v>635.00087787808843</v>
      </c>
    </row>
    <row r="108" spans="1:8" x14ac:dyDescent="0.3">
      <c r="A108">
        <v>8.2100000000000009</v>
      </c>
      <c r="B108">
        <v>72</v>
      </c>
      <c r="C108">
        <f t="shared" si="6"/>
        <v>591.12000000000012</v>
      </c>
      <c r="D108">
        <f t="shared" si="7"/>
        <v>67.404100000000014</v>
      </c>
      <c r="E108">
        <f t="shared" si="8"/>
        <v>66.042711111111089</v>
      </c>
      <c r="F108">
        <f t="shared" si="9"/>
        <v>45.740355304131583</v>
      </c>
      <c r="G108">
        <f t="shared" si="10"/>
        <v>26.259644695868417</v>
      </c>
      <c r="H108">
        <f t="shared" si="11"/>
        <v>689.56893955325029</v>
      </c>
    </row>
    <row r="109" spans="1:8" x14ac:dyDescent="0.3">
      <c r="A109">
        <v>15.11</v>
      </c>
      <c r="B109">
        <v>68.5</v>
      </c>
      <c r="C109">
        <f t="shared" si="6"/>
        <v>1035.0349999999999</v>
      </c>
      <c r="D109">
        <f t="shared" si="7"/>
        <v>228.31209999999999</v>
      </c>
      <c r="E109">
        <f t="shared" si="8"/>
        <v>21.406044444444429</v>
      </c>
      <c r="F109">
        <f t="shared" si="9"/>
        <v>84.182310431842637</v>
      </c>
      <c r="G109">
        <f t="shared" si="10"/>
        <v>-15.682310431842637</v>
      </c>
      <c r="H109">
        <f t="shared" si="11"/>
        <v>245.93486048068041</v>
      </c>
    </row>
    <row r="110" spans="1:8" x14ac:dyDescent="0.3">
      <c r="A110">
        <v>4.58</v>
      </c>
      <c r="B110">
        <v>55</v>
      </c>
      <c r="C110">
        <f t="shared" si="6"/>
        <v>251.9</v>
      </c>
      <c r="D110">
        <f t="shared" si="7"/>
        <v>20.976400000000002</v>
      </c>
      <c r="E110">
        <f t="shared" si="8"/>
        <v>78.736044444444474</v>
      </c>
      <c r="F110">
        <f t="shared" si="9"/>
        <v>25.516544128248796</v>
      </c>
      <c r="G110">
        <f t="shared" si="10"/>
        <v>29.483455871751204</v>
      </c>
      <c r="H110">
        <f t="shared" si="11"/>
        <v>869.27417014150058</v>
      </c>
    </row>
    <row r="111" spans="1:8" x14ac:dyDescent="0.3">
      <c r="A111">
        <v>1.54</v>
      </c>
      <c r="B111">
        <v>35.75</v>
      </c>
      <c r="C111">
        <f t="shared" si="6"/>
        <v>55.055</v>
      </c>
      <c r="D111">
        <f t="shared" si="7"/>
        <v>2.3715999999999999</v>
      </c>
      <c r="E111">
        <f t="shared" si="8"/>
        <v>790.92187777777781</v>
      </c>
      <c r="F111">
        <f t="shared" si="9"/>
        <v>8.579798680677543</v>
      </c>
      <c r="G111">
        <f t="shared" si="10"/>
        <v>27.170201319322459</v>
      </c>
      <c r="H111">
        <f t="shared" si="11"/>
        <v>738.2198397325119</v>
      </c>
    </row>
    <row r="112" spans="1:8" x14ac:dyDescent="0.3">
      <c r="A112">
        <v>5.8</v>
      </c>
      <c r="B112">
        <v>52.25</v>
      </c>
      <c r="C112">
        <f t="shared" si="6"/>
        <v>303.05</v>
      </c>
      <c r="D112">
        <f t="shared" si="7"/>
        <v>33.64</v>
      </c>
      <c r="E112">
        <f t="shared" si="8"/>
        <v>135.10187777777782</v>
      </c>
      <c r="F112">
        <f t="shared" si="9"/>
        <v>32.313527498655681</v>
      </c>
      <c r="G112">
        <f t="shared" si="10"/>
        <v>19.936472501344319</v>
      </c>
      <c r="H112">
        <f t="shared" si="11"/>
        <v>397.46293579685823</v>
      </c>
    </row>
    <row r="113" spans="1:8" x14ac:dyDescent="0.3">
      <c r="A113">
        <v>3.22</v>
      </c>
      <c r="B113">
        <v>53.5</v>
      </c>
      <c r="C113">
        <f t="shared" si="6"/>
        <v>172.27</v>
      </c>
      <c r="D113">
        <f t="shared" si="7"/>
        <v>10.368400000000001</v>
      </c>
      <c r="E113">
        <f t="shared" si="8"/>
        <v>107.60604444444448</v>
      </c>
      <c r="F113">
        <f t="shared" si="9"/>
        <v>17.939579059598501</v>
      </c>
      <c r="G113">
        <f t="shared" si="10"/>
        <v>35.560420940401499</v>
      </c>
      <c r="H113">
        <f t="shared" si="11"/>
        <v>1264.5435374585454</v>
      </c>
    </row>
    <row r="114" spans="1:8" x14ac:dyDescent="0.3">
      <c r="A114">
        <v>18.59</v>
      </c>
      <c r="B114">
        <v>86.75</v>
      </c>
      <c r="C114">
        <f t="shared" si="6"/>
        <v>1612.6824999999999</v>
      </c>
      <c r="D114">
        <f t="shared" si="7"/>
        <v>345.5881</v>
      </c>
      <c r="E114">
        <f t="shared" si="8"/>
        <v>523.34187777777765</v>
      </c>
      <c r="F114">
        <f t="shared" si="9"/>
        <v>103.57042693103605</v>
      </c>
      <c r="G114">
        <f t="shared" si="10"/>
        <v>-16.820426931036053</v>
      </c>
      <c r="H114">
        <f t="shared" si="11"/>
        <v>282.92676214232296</v>
      </c>
    </row>
    <row r="115" spans="1:8" x14ac:dyDescent="0.3">
      <c r="A115">
        <v>16.16</v>
      </c>
      <c r="B115">
        <v>75</v>
      </c>
      <c r="C115">
        <f t="shared" si="6"/>
        <v>1212</v>
      </c>
      <c r="D115">
        <f t="shared" si="7"/>
        <v>261.1456</v>
      </c>
      <c r="E115">
        <f t="shared" si="8"/>
        <v>123.80271111111108</v>
      </c>
      <c r="F115">
        <f t="shared" si="9"/>
        <v>90.032173168668237</v>
      </c>
      <c r="G115">
        <f t="shared" si="10"/>
        <v>-15.032173168668237</v>
      </c>
      <c r="H115">
        <f t="shared" si="11"/>
        <v>225.96623017282926</v>
      </c>
    </row>
    <row r="116" spans="1:8" x14ac:dyDescent="0.3">
      <c r="A116">
        <v>12.67</v>
      </c>
      <c r="B116">
        <v>68</v>
      </c>
      <c r="C116">
        <f t="shared" si="6"/>
        <v>861.56</v>
      </c>
      <c r="D116">
        <f t="shared" si="7"/>
        <v>160.52889999999999</v>
      </c>
      <c r="E116">
        <f t="shared" si="8"/>
        <v>17.029377777777764</v>
      </c>
      <c r="F116">
        <f t="shared" si="9"/>
        <v>70.588343691028868</v>
      </c>
      <c r="G116">
        <f t="shared" si="10"/>
        <v>-2.588343691028868</v>
      </c>
      <c r="H116">
        <f t="shared" si="11"/>
        <v>6.6995230628889439</v>
      </c>
    </row>
    <row r="117" spans="1:8" x14ac:dyDescent="0.3">
      <c r="A117">
        <v>17.43</v>
      </c>
      <c r="B117">
        <v>87</v>
      </c>
      <c r="C117">
        <f t="shared" si="6"/>
        <v>1516.41</v>
      </c>
      <c r="D117">
        <f t="shared" si="7"/>
        <v>303.80489999999998</v>
      </c>
      <c r="E117">
        <f t="shared" si="8"/>
        <v>534.84271111111104</v>
      </c>
      <c r="F117">
        <f t="shared" si="9"/>
        <v>97.10772143130491</v>
      </c>
      <c r="G117">
        <f t="shared" si="10"/>
        <v>-10.10772143130491</v>
      </c>
      <c r="H117">
        <f t="shared" si="11"/>
        <v>102.16603253286057</v>
      </c>
    </row>
    <row r="118" spans="1:8" x14ac:dyDescent="0.3">
      <c r="A118">
        <v>16.07</v>
      </c>
      <c r="B118">
        <v>76.5</v>
      </c>
      <c r="C118">
        <f t="shared" si="6"/>
        <v>1229.355</v>
      </c>
      <c r="D118">
        <f t="shared" si="7"/>
        <v>258.24490000000003</v>
      </c>
      <c r="E118">
        <f t="shared" si="8"/>
        <v>159.43271111111108</v>
      </c>
      <c r="F118">
        <f t="shared" si="9"/>
        <v>89.530756362654614</v>
      </c>
      <c r="G118">
        <f t="shared" si="10"/>
        <v>-13.030756362654614</v>
      </c>
      <c r="H118">
        <f t="shared" si="11"/>
        <v>169.80061138286371</v>
      </c>
    </row>
    <row r="119" spans="1:8" x14ac:dyDescent="0.3">
      <c r="A119">
        <v>3.73</v>
      </c>
      <c r="B119">
        <v>50.5</v>
      </c>
      <c r="C119">
        <f t="shared" si="6"/>
        <v>188.36500000000001</v>
      </c>
      <c r="D119">
        <f t="shared" si="7"/>
        <v>13.9129</v>
      </c>
      <c r="E119">
        <f t="shared" si="8"/>
        <v>178.84604444444449</v>
      </c>
      <c r="F119">
        <f t="shared" si="9"/>
        <v>20.78094096034236</v>
      </c>
      <c r="G119">
        <f t="shared" si="10"/>
        <v>29.71905903965764</v>
      </c>
      <c r="H119">
        <f t="shared" si="11"/>
        <v>883.2224702026565</v>
      </c>
    </row>
    <row r="120" spans="1:8" x14ac:dyDescent="0.3">
      <c r="A120">
        <v>17.850000000000001</v>
      </c>
      <c r="B120">
        <v>84.75</v>
      </c>
      <c r="C120">
        <f t="shared" si="6"/>
        <v>1512.7875000000001</v>
      </c>
      <c r="D120">
        <f t="shared" si="7"/>
        <v>318.62250000000006</v>
      </c>
      <c r="E120">
        <f t="shared" si="8"/>
        <v>435.83521111111105</v>
      </c>
      <c r="F120">
        <f t="shared" si="9"/>
        <v>99.447666526035164</v>
      </c>
      <c r="G120">
        <f t="shared" si="10"/>
        <v>-14.697666526035164</v>
      </c>
      <c r="H120">
        <f t="shared" si="11"/>
        <v>216.02140131053457</v>
      </c>
    </row>
    <row r="121" spans="1:8" x14ac:dyDescent="0.3">
      <c r="A121">
        <v>10.79</v>
      </c>
      <c r="B121">
        <v>63.75</v>
      </c>
      <c r="C121">
        <f t="shared" si="6"/>
        <v>687.86249999999995</v>
      </c>
      <c r="D121">
        <f t="shared" si="7"/>
        <v>116.42409999999998</v>
      </c>
      <c r="E121">
        <f t="shared" si="8"/>
        <v>1.5211111111111486E-2</v>
      </c>
      <c r="F121">
        <f t="shared" si="9"/>
        <v>60.114303743188756</v>
      </c>
      <c r="G121">
        <f t="shared" si="10"/>
        <v>3.6356962568112436</v>
      </c>
      <c r="H121">
        <f t="shared" si="11"/>
        <v>13.218287271791288</v>
      </c>
    </row>
    <row r="122" spans="1:8" x14ac:dyDescent="0.3">
      <c r="A122">
        <v>16.149999999999999</v>
      </c>
      <c r="B122">
        <v>91</v>
      </c>
      <c r="C122">
        <f t="shared" si="6"/>
        <v>1469.6499999999999</v>
      </c>
      <c r="D122">
        <f t="shared" si="7"/>
        <v>260.82249999999993</v>
      </c>
      <c r="E122">
        <f t="shared" si="8"/>
        <v>735.85604444444436</v>
      </c>
      <c r="F122">
        <f t="shared" si="9"/>
        <v>89.976460190222269</v>
      </c>
      <c r="G122">
        <f t="shared" si="10"/>
        <v>1.0235398097777306</v>
      </c>
      <c r="H122">
        <f t="shared" si="11"/>
        <v>1.047633742199833</v>
      </c>
    </row>
    <row r="123" spans="1:8" x14ac:dyDescent="0.3">
      <c r="A123">
        <v>17.920000000000002</v>
      </c>
      <c r="B123">
        <v>88</v>
      </c>
      <c r="C123">
        <f t="shared" si="6"/>
        <v>1576.96</v>
      </c>
      <c r="D123">
        <f t="shared" si="7"/>
        <v>321.12640000000005</v>
      </c>
      <c r="E123">
        <f t="shared" si="8"/>
        <v>582.09604444444437</v>
      </c>
      <c r="F123">
        <f t="shared" si="9"/>
        <v>99.837657375156866</v>
      </c>
      <c r="G123">
        <f t="shared" si="10"/>
        <v>-11.837657375156866</v>
      </c>
      <c r="H123">
        <f t="shared" si="11"/>
        <v>140.13013213160573</v>
      </c>
    </row>
    <row r="124" spans="1:8" x14ac:dyDescent="0.3">
      <c r="A124">
        <v>6.36</v>
      </c>
      <c r="B124">
        <v>45.75</v>
      </c>
      <c r="C124">
        <f t="shared" si="6"/>
        <v>290.97000000000003</v>
      </c>
      <c r="D124">
        <f t="shared" si="7"/>
        <v>40.449600000000004</v>
      </c>
      <c r="E124">
        <f t="shared" si="8"/>
        <v>328.45521111111117</v>
      </c>
      <c r="F124">
        <f t="shared" si="9"/>
        <v>35.433454291629332</v>
      </c>
      <c r="G124">
        <f t="shared" si="10"/>
        <v>10.316545708370668</v>
      </c>
      <c r="H124">
        <f t="shared" si="11"/>
        <v>106.43111535290126</v>
      </c>
    </row>
    <row r="125" spans="1:8" x14ac:dyDescent="0.3">
      <c r="A125">
        <v>2.2000000000000002</v>
      </c>
      <c r="B125">
        <v>46.5</v>
      </c>
      <c r="C125">
        <f t="shared" si="6"/>
        <v>102.30000000000001</v>
      </c>
      <c r="D125">
        <f t="shared" si="7"/>
        <v>4.8400000000000007</v>
      </c>
      <c r="E125">
        <f t="shared" si="8"/>
        <v>301.83271111111117</v>
      </c>
      <c r="F125">
        <f t="shared" si="9"/>
        <v>12.256855258110777</v>
      </c>
      <c r="G125">
        <f t="shared" si="10"/>
        <v>34.243144741889225</v>
      </c>
      <c r="H125">
        <f t="shared" si="11"/>
        <v>1172.5929618139758</v>
      </c>
    </row>
    <row r="126" spans="1:8" x14ac:dyDescent="0.3">
      <c r="A126">
        <v>4.5599999999999996</v>
      </c>
      <c r="B126">
        <v>48</v>
      </c>
      <c r="C126">
        <f t="shared" si="6"/>
        <v>218.88</v>
      </c>
      <c r="D126">
        <f t="shared" si="7"/>
        <v>20.793599999999998</v>
      </c>
      <c r="E126">
        <f t="shared" si="8"/>
        <v>251.96271111111116</v>
      </c>
      <c r="F126">
        <f t="shared" si="9"/>
        <v>25.405118171356879</v>
      </c>
      <c r="G126">
        <f t="shared" si="10"/>
        <v>22.594881828643121</v>
      </c>
      <c r="H126">
        <f t="shared" si="11"/>
        <v>510.52868485034713</v>
      </c>
    </row>
    <row r="127" spans="1:8" x14ac:dyDescent="0.3">
      <c r="A127">
        <v>8.5399999999999991</v>
      </c>
      <c r="B127">
        <v>65.5</v>
      </c>
      <c r="C127">
        <f t="shared" si="6"/>
        <v>559.36999999999989</v>
      </c>
      <c r="D127">
        <f t="shared" si="7"/>
        <v>72.931599999999989</v>
      </c>
      <c r="E127">
        <f t="shared" si="8"/>
        <v>2.6460444444444393</v>
      </c>
      <c r="F127">
        <f t="shared" si="9"/>
        <v>47.578883592848186</v>
      </c>
      <c r="G127">
        <f t="shared" si="10"/>
        <v>17.921116407151814</v>
      </c>
      <c r="H127">
        <f t="shared" si="11"/>
        <v>321.16641327868592</v>
      </c>
    </row>
    <row r="128" spans="1:8" x14ac:dyDescent="0.3">
      <c r="A128">
        <v>16.36</v>
      </c>
      <c r="B128">
        <v>77</v>
      </c>
      <c r="C128">
        <f t="shared" si="6"/>
        <v>1259.72</v>
      </c>
      <c r="D128">
        <f t="shared" si="7"/>
        <v>267.64959999999996</v>
      </c>
      <c r="E128">
        <f t="shared" si="8"/>
        <v>172.30937777777774</v>
      </c>
      <c r="F128">
        <f t="shared" si="9"/>
        <v>91.146432737587403</v>
      </c>
      <c r="G128">
        <f t="shared" si="10"/>
        <v>-14.146432737587403</v>
      </c>
      <c r="H128">
        <f t="shared" si="11"/>
        <v>200.12155919908463</v>
      </c>
    </row>
    <row r="129" spans="1:8" x14ac:dyDescent="0.3">
      <c r="A129">
        <v>17.21</v>
      </c>
      <c r="B129">
        <v>82.5</v>
      </c>
      <c r="C129">
        <f t="shared" si="6"/>
        <v>1419.825</v>
      </c>
      <c r="D129">
        <f t="shared" si="7"/>
        <v>296.18410000000006</v>
      </c>
      <c r="E129">
        <f t="shared" si="8"/>
        <v>346.95271111111106</v>
      </c>
      <c r="F129">
        <f t="shared" si="9"/>
        <v>95.882035905493836</v>
      </c>
      <c r="G129">
        <f t="shared" si="10"/>
        <v>-13.382035905493836</v>
      </c>
      <c r="H129">
        <f t="shared" si="11"/>
        <v>179.07888497592626</v>
      </c>
    </row>
    <row r="130" spans="1:8" x14ac:dyDescent="0.3">
      <c r="A130">
        <v>0.14000000000000001</v>
      </c>
      <c r="B130">
        <v>42.75</v>
      </c>
      <c r="C130">
        <f t="shared" si="6"/>
        <v>5.9850000000000003</v>
      </c>
      <c r="D130">
        <f t="shared" si="7"/>
        <v>1.9600000000000003E-2</v>
      </c>
      <c r="E130">
        <f t="shared" si="8"/>
        <v>446.19521111111118</v>
      </c>
      <c r="F130">
        <f t="shared" si="9"/>
        <v>0.77998169824341301</v>
      </c>
      <c r="G130">
        <f t="shared" si="10"/>
        <v>41.970018301756589</v>
      </c>
      <c r="H130">
        <f t="shared" si="11"/>
        <v>1761.4824362497829</v>
      </c>
    </row>
    <row r="131" spans="1:8" x14ac:dyDescent="0.3">
      <c r="A131">
        <v>10.210000000000001</v>
      </c>
      <c r="B131">
        <v>69.75</v>
      </c>
      <c r="C131">
        <f t="shared" ref="C131:C151" si="12">A131*B131</f>
        <v>712.14750000000004</v>
      </c>
      <c r="D131">
        <f t="shared" ref="D131:D151" si="13">A131^2</f>
        <v>104.24410000000002</v>
      </c>
      <c r="E131">
        <f t="shared" ref="E131:E151" si="14">(B131-$M$4)^2</f>
        <v>34.535211111111096</v>
      </c>
      <c r="F131">
        <f t="shared" ref="F131:F151" si="15">$K$7*A131</f>
        <v>56.882950993323192</v>
      </c>
      <c r="G131">
        <f t="shared" ref="G131:G151" si="16">B131-F131</f>
        <v>12.867049006676808</v>
      </c>
      <c r="H131">
        <f t="shared" ref="H131:H151" si="17">G131^2</f>
        <v>165.56095014022264</v>
      </c>
    </row>
    <row r="132" spans="1:8" x14ac:dyDescent="0.3">
      <c r="A132">
        <v>8.35</v>
      </c>
      <c r="B132">
        <v>54.75</v>
      </c>
      <c r="C132">
        <f t="shared" si="12"/>
        <v>457.16249999999997</v>
      </c>
      <c r="D132">
        <f t="shared" si="13"/>
        <v>69.722499999999997</v>
      </c>
      <c r="E132">
        <f t="shared" si="14"/>
        <v>83.235211111111141</v>
      </c>
      <c r="F132">
        <f t="shared" si="15"/>
        <v>46.520337002374987</v>
      </c>
      <c r="G132">
        <f t="shared" si="16"/>
        <v>8.2296629976250131</v>
      </c>
      <c r="H132">
        <f t="shared" si="17"/>
        <v>67.727353054478314</v>
      </c>
    </row>
    <row r="133" spans="1:8" x14ac:dyDescent="0.3">
      <c r="A133">
        <v>4.4400000000000004</v>
      </c>
      <c r="B133">
        <v>49.5</v>
      </c>
      <c r="C133">
        <f t="shared" si="12"/>
        <v>219.78000000000003</v>
      </c>
      <c r="D133">
        <f t="shared" si="13"/>
        <v>19.713600000000003</v>
      </c>
      <c r="E133">
        <f t="shared" si="14"/>
        <v>206.59271111111116</v>
      </c>
      <c r="F133">
        <f t="shared" si="15"/>
        <v>24.736562430005385</v>
      </c>
      <c r="G133">
        <f t="shared" si="16"/>
        <v>24.763437569994615</v>
      </c>
      <c r="H133">
        <f t="shared" si="17"/>
        <v>613.22784028302078</v>
      </c>
    </row>
    <row r="134" spans="1:8" x14ac:dyDescent="0.3">
      <c r="A134">
        <v>2.4</v>
      </c>
      <c r="B134">
        <v>43.75</v>
      </c>
      <c r="C134">
        <f t="shared" si="12"/>
        <v>105</v>
      </c>
      <c r="D134">
        <f t="shared" si="13"/>
        <v>5.76</v>
      </c>
      <c r="E134">
        <f t="shared" si="14"/>
        <v>404.94854444444451</v>
      </c>
      <c r="F134">
        <f t="shared" si="15"/>
        <v>13.371114827029936</v>
      </c>
      <c r="G134">
        <f t="shared" si="16"/>
        <v>30.378885172970065</v>
      </c>
      <c r="H134">
        <f t="shared" si="17"/>
        <v>922.87666435250048</v>
      </c>
    </row>
    <row r="135" spans="1:8" x14ac:dyDescent="0.3">
      <c r="A135">
        <v>6.75</v>
      </c>
      <c r="B135">
        <v>53.5</v>
      </c>
      <c r="C135">
        <f t="shared" si="12"/>
        <v>361.125</v>
      </c>
      <c r="D135">
        <f t="shared" si="13"/>
        <v>45.5625</v>
      </c>
      <c r="E135">
        <f t="shared" si="14"/>
        <v>107.60604444444448</v>
      </c>
      <c r="F135">
        <f t="shared" si="15"/>
        <v>37.606260451021697</v>
      </c>
      <c r="G135">
        <f t="shared" si="16"/>
        <v>15.893739548978303</v>
      </c>
      <c r="H135">
        <f t="shared" si="17"/>
        <v>252.61095685075702</v>
      </c>
    </row>
    <row r="136" spans="1:8" x14ac:dyDescent="0.3">
      <c r="A136">
        <v>18.86</v>
      </c>
      <c r="B136">
        <v>96</v>
      </c>
      <c r="C136">
        <f t="shared" si="12"/>
        <v>1810.56</v>
      </c>
      <c r="D136">
        <f t="shared" si="13"/>
        <v>355.69959999999998</v>
      </c>
      <c r="E136">
        <f t="shared" si="14"/>
        <v>1032.1227111111109</v>
      </c>
      <c r="F136">
        <f t="shared" si="15"/>
        <v>105.07467734907692</v>
      </c>
      <c r="G136">
        <f t="shared" si="16"/>
        <v>-9.0746773490769215</v>
      </c>
      <c r="H136">
        <f t="shared" si="17"/>
        <v>82.34976898984975</v>
      </c>
    </row>
    <row r="137" spans="1:8" x14ac:dyDescent="0.3">
      <c r="A137">
        <v>6.46</v>
      </c>
      <c r="B137">
        <v>58.25</v>
      </c>
      <c r="C137">
        <f t="shared" si="12"/>
        <v>376.29500000000002</v>
      </c>
      <c r="D137">
        <f t="shared" si="13"/>
        <v>41.7316</v>
      </c>
      <c r="E137">
        <f t="shared" si="14"/>
        <v>31.621877777777794</v>
      </c>
      <c r="F137">
        <f t="shared" si="15"/>
        <v>35.990584076088915</v>
      </c>
      <c r="G137">
        <f t="shared" si="16"/>
        <v>22.259415923911085</v>
      </c>
      <c r="H137">
        <f t="shared" si="17"/>
        <v>495.48159727366641</v>
      </c>
    </row>
    <row r="138" spans="1:8" x14ac:dyDescent="0.3">
      <c r="A138">
        <v>10.38</v>
      </c>
      <c r="B138">
        <v>59.75</v>
      </c>
      <c r="C138">
        <f t="shared" si="12"/>
        <v>620.20500000000004</v>
      </c>
      <c r="D138">
        <f t="shared" si="13"/>
        <v>107.74440000000001</v>
      </c>
      <c r="E138">
        <f t="shared" si="14"/>
        <v>17.001877777777789</v>
      </c>
      <c r="F138">
        <f t="shared" si="15"/>
        <v>57.830071626904484</v>
      </c>
      <c r="G138">
        <f t="shared" si="16"/>
        <v>1.9199283730955159</v>
      </c>
      <c r="H138">
        <f t="shared" si="17"/>
        <v>3.6861249578171944</v>
      </c>
    </row>
    <row r="139" spans="1:8" x14ac:dyDescent="0.3">
      <c r="A139">
        <v>14.06</v>
      </c>
      <c r="B139">
        <v>79.75</v>
      </c>
      <c r="C139">
        <f t="shared" si="12"/>
        <v>1121.2850000000001</v>
      </c>
      <c r="D139">
        <f t="shared" si="13"/>
        <v>197.68360000000001</v>
      </c>
      <c r="E139">
        <f t="shared" si="14"/>
        <v>252.0685444444444</v>
      </c>
      <c r="F139">
        <f t="shared" si="15"/>
        <v>78.332447695017052</v>
      </c>
      <c r="G139">
        <f t="shared" si="16"/>
        <v>1.4175523049829479</v>
      </c>
      <c r="H139">
        <f t="shared" si="17"/>
        <v>2.0094545373624686</v>
      </c>
    </row>
    <row r="140" spans="1:8" x14ac:dyDescent="0.3">
      <c r="A140">
        <v>7.27</v>
      </c>
      <c r="B140">
        <v>68.75</v>
      </c>
      <c r="C140">
        <f t="shared" si="12"/>
        <v>499.81249999999994</v>
      </c>
      <c r="D140">
        <f t="shared" si="13"/>
        <v>52.852899999999991</v>
      </c>
      <c r="E140">
        <f t="shared" si="14"/>
        <v>23.781877777777762</v>
      </c>
      <c r="F140">
        <f t="shared" si="15"/>
        <v>40.503335330211513</v>
      </c>
      <c r="G140">
        <f t="shared" si="16"/>
        <v>28.246664669788487</v>
      </c>
      <c r="H140">
        <f t="shared" si="17"/>
        <v>797.87406496747712</v>
      </c>
    </row>
    <row r="141" spans="1:8" x14ac:dyDescent="0.3">
      <c r="A141">
        <v>19.440000000000001</v>
      </c>
      <c r="B141">
        <v>93.75</v>
      </c>
      <c r="C141">
        <f t="shared" si="12"/>
        <v>1822.5000000000002</v>
      </c>
      <c r="D141">
        <f t="shared" si="13"/>
        <v>377.91360000000003</v>
      </c>
      <c r="E141">
        <f t="shared" si="14"/>
        <v>892.61521111111097</v>
      </c>
      <c r="F141">
        <f t="shared" si="15"/>
        <v>108.3060300989425</v>
      </c>
      <c r="G141">
        <f t="shared" si="16"/>
        <v>-14.5560300989425</v>
      </c>
      <c r="H141">
        <f t="shared" si="17"/>
        <v>211.87801224132002</v>
      </c>
    </row>
    <row r="142" spans="1:8" x14ac:dyDescent="0.3">
      <c r="A142">
        <v>19.25</v>
      </c>
      <c r="B142">
        <v>80.5</v>
      </c>
      <c r="C142">
        <f t="shared" si="12"/>
        <v>1549.625</v>
      </c>
      <c r="D142">
        <f t="shared" si="13"/>
        <v>370.5625</v>
      </c>
      <c r="E142">
        <f t="shared" si="14"/>
        <v>276.4460444444444</v>
      </c>
      <c r="F142">
        <f t="shared" si="15"/>
        <v>107.24748350846929</v>
      </c>
      <c r="G142">
        <f t="shared" si="16"/>
        <v>-26.747483508469287</v>
      </c>
      <c r="H142">
        <f t="shared" si="17"/>
        <v>715.42787403583645</v>
      </c>
    </row>
    <row r="143" spans="1:8" x14ac:dyDescent="0.3">
      <c r="A143">
        <v>5.04</v>
      </c>
      <c r="B143">
        <v>50.25</v>
      </c>
      <c r="C143">
        <f t="shared" si="12"/>
        <v>253.26</v>
      </c>
      <c r="D143">
        <f t="shared" si="13"/>
        <v>25.401600000000002</v>
      </c>
      <c r="E143">
        <f t="shared" si="14"/>
        <v>185.59521111111115</v>
      </c>
      <c r="F143">
        <f t="shared" si="15"/>
        <v>28.079341136762867</v>
      </c>
      <c r="G143">
        <f t="shared" si="16"/>
        <v>22.170658863237133</v>
      </c>
      <c r="H143">
        <f t="shared" si="17"/>
        <v>491.53811443003525</v>
      </c>
    </row>
    <row r="144" spans="1:8" x14ac:dyDescent="0.3">
      <c r="A144">
        <v>9.94</v>
      </c>
      <c r="B144">
        <v>71.25</v>
      </c>
      <c r="C144">
        <f t="shared" si="12"/>
        <v>708.22499999999991</v>
      </c>
      <c r="D144">
        <f t="shared" si="13"/>
        <v>98.803599999999989</v>
      </c>
      <c r="E144">
        <f t="shared" si="14"/>
        <v>54.415211111111091</v>
      </c>
      <c r="F144">
        <f t="shared" si="15"/>
        <v>55.378700575282316</v>
      </c>
      <c r="G144">
        <f t="shared" si="16"/>
        <v>15.871299424717684</v>
      </c>
      <c r="H144">
        <f t="shared" si="17"/>
        <v>251.89814542904386</v>
      </c>
    </row>
    <row r="145" spans="1:8" x14ac:dyDescent="0.3">
      <c r="A145">
        <v>6.02</v>
      </c>
      <c r="B145">
        <v>51.5</v>
      </c>
      <c r="C145">
        <f t="shared" si="12"/>
        <v>310.02999999999997</v>
      </c>
      <c r="D145">
        <f t="shared" si="13"/>
        <v>36.240399999999994</v>
      </c>
      <c r="E145">
        <f t="shared" si="14"/>
        <v>153.09937777777782</v>
      </c>
      <c r="F145">
        <f t="shared" si="15"/>
        <v>33.539213024466754</v>
      </c>
      <c r="G145">
        <f t="shared" si="16"/>
        <v>17.960786975533246</v>
      </c>
      <c r="H145">
        <f t="shared" si="17"/>
        <v>322.58986878048466</v>
      </c>
    </row>
    <row r="146" spans="1:8" x14ac:dyDescent="0.3">
      <c r="A146">
        <v>5.7</v>
      </c>
      <c r="B146">
        <v>56.5</v>
      </c>
      <c r="C146">
        <f t="shared" si="12"/>
        <v>322.05</v>
      </c>
      <c r="D146">
        <f t="shared" si="13"/>
        <v>32.49</v>
      </c>
      <c r="E146">
        <f t="shared" si="14"/>
        <v>54.366044444444469</v>
      </c>
      <c r="F146">
        <f t="shared" si="15"/>
        <v>31.756397714196101</v>
      </c>
      <c r="G146">
        <f t="shared" si="16"/>
        <v>24.743602285803899</v>
      </c>
      <c r="H146">
        <f t="shared" si="17"/>
        <v>612.24585407803988</v>
      </c>
    </row>
    <row r="147" spans="1:8" x14ac:dyDescent="0.3">
      <c r="A147">
        <v>0.74</v>
      </c>
      <c r="B147">
        <v>45.75</v>
      </c>
      <c r="C147">
        <f t="shared" si="12"/>
        <v>33.854999999999997</v>
      </c>
      <c r="D147">
        <f t="shared" si="13"/>
        <v>0.54759999999999998</v>
      </c>
      <c r="E147">
        <f t="shared" si="14"/>
        <v>328.45521111111117</v>
      </c>
      <c r="F147">
        <f t="shared" si="15"/>
        <v>4.1227604050008972</v>
      </c>
      <c r="G147">
        <f t="shared" si="16"/>
        <v>41.627239594999104</v>
      </c>
      <c r="H147">
        <f t="shared" si="17"/>
        <v>1732.8270762994612</v>
      </c>
    </row>
    <row r="148" spans="1:8" x14ac:dyDescent="0.3">
      <c r="A148">
        <v>12.19</v>
      </c>
      <c r="B148">
        <v>65.75</v>
      </c>
      <c r="C148">
        <f t="shared" si="12"/>
        <v>801.49249999999995</v>
      </c>
      <c r="D148">
        <f t="shared" si="13"/>
        <v>148.59609999999998</v>
      </c>
      <c r="E148">
        <f t="shared" si="14"/>
        <v>3.5218777777777719</v>
      </c>
      <c r="F148">
        <f t="shared" si="15"/>
        <v>67.91412072562288</v>
      </c>
      <c r="G148">
        <f t="shared" si="16"/>
        <v>-2.1641207256228796</v>
      </c>
      <c r="H148">
        <f t="shared" si="17"/>
        <v>4.6834185150704988</v>
      </c>
    </row>
    <row r="149" spans="1:8" x14ac:dyDescent="0.3">
      <c r="A149">
        <v>10.050000000000001</v>
      </c>
      <c r="B149">
        <v>64.75</v>
      </c>
      <c r="C149">
        <f t="shared" si="12"/>
        <v>650.73750000000007</v>
      </c>
      <c r="D149">
        <f t="shared" si="13"/>
        <v>101.00250000000001</v>
      </c>
      <c r="E149">
        <f t="shared" si="14"/>
        <v>0.76854444444444181</v>
      </c>
      <c r="F149">
        <f t="shared" si="15"/>
        <v>55.991543338187867</v>
      </c>
      <c r="G149">
        <f t="shared" si="16"/>
        <v>8.7584566618121329</v>
      </c>
      <c r="H149">
        <f t="shared" si="17"/>
        <v>76.710563096841327</v>
      </c>
    </row>
    <row r="150" spans="1:8" x14ac:dyDescent="0.3">
      <c r="A150">
        <v>1.03</v>
      </c>
      <c r="B150">
        <v>26.25</v>
      </c>
      <c r="C150">
        <f t="shared" si="12"/>
        <v>27.037500000000001</v>
      </c>
      <c r="D150">
        <f t="shared" si="13"/>
        <v>1.0609</v>
      </c>
      <c r="E150">
        <f t="shared" si="14"/>
        <v>1415.5152111111113</v>
      </c>
      <c r="F150">
        <f t="shared" si="15"/>
        <v>5.7384367799336813</v>
      </c>
      <c r="G150">
        <f t="shared" si="16"/>
        <v>20.511563220066318</v>
      </c>
      <c r="H150">
        <f t="shared" si="17"/>
        <v>420.72422573077733</v>
      </c>
    </row>
    <row r="151" spans="1:8" x14ac:dyDescent="0.3">
      <c r="A151">
        <v>5.57</v>
      </c>
      <c r="B151">
        <v>48.75</v>
      </c>
      <c r="C151">
        <f t="shared" si="12"/>
        <v>271.53750000000002</v>
      </c>
      <c r="D151">
        <f t="shared" si="13"/>
        <v>31.024900000000002</v>
      </c>
      <c r="E151">
        <f t="shared" si="14"/>
        <v>228.71521111111116</v>
      </c>
      <c r="F151">
        <f t="shared" si="15"/>
        <v>31.032128994398647</v>
      </c>
      <c r="G151">
        <f t="shared" si="16"/>
        <v>17.717871005601353</v>
      </c>
      <c r="H151">
        <f t="shared" si="17"/>
        <v>313.92295297112912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Intercept</vt:lpstr>
      <vt:lpstr>Without 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Patel</dc:creator>
  <cp:lastModifiedBy>Swayam Patel</cp:lastModifiedBy>
  <dcterms:created xsi:type="dcterms:W3CDTF">2025-01-28T14:15:16Z</dcterms:created>
  <dcterms:modified xsi:type="dcterms:W3CDTF">2025-01-28T15:39:21Z</dcterms:modified>
</cp:coreProperties>
</file>