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juansa_uvic_ca/Documents/Projects/PFIA (Image_Analaysis_Pipeline)/2021_06_08_Methods/revisions/"/>
    </mc:Choice>
  </mc:AlternateContent>
  <xr:revisionPtr revIDLastSave="238" documentId="8_{2EA17637-18B9-5E48-A114-378389AE2FCB}" xr6:coauthVersionLast="47" xr6:coauthVersionMax="47" xr10:uidLastSave="{131E1E43-8026-4130-B587-663911194A61}"/>
  <bookViews>
    <workbookView xWindow="5745" yWindow="1170" windowWidth="17505" windowHeight="14430" xr2:uid="{7914B98A-63B3-714E-88A5-69771603C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F24" i="1" s="1"/>
  <c r="D24" i="1"/>
  <c r="D23" i="1"/>
  <c r="D21" i="1"/>
  <c r="F21" i="1"/>
  <c r="C21" i="1"/>
  <c r="E20" i="1"/>
  <c r="E21" i="1" s="1"/>
  <c r="G11" i="1"/>
  <c r="G7" i="1"/>
  <c r="G5" i="1"/>
  <c r="G4" i="1"/>
  <c r="G3" i="1"/>
  <c r="G10" i="1"/>
  <c r="G9" i="1"/>
  <c r="G8" i="1"/>
  <c r="G6" i="1"/>
  <c r="G2" i="1"/>
</calcChain>
</file>

<file path=xl/sharedStrings.xml><?xml version="1.0" encoding="utf-8"?>
<sst xmlns="http://schemas.openxmlformats.org/spreadsheetml/2006/main" count="28" uniqueCount="20">
  <si>
    <t>MAX_C2_TileSc_IN_28_1_TS_LH_Merging_pv_cropped</t>
  </si>
  <si>
    <t>MAX_C2_TileSc_IN_27_3_BS_RH_Merging_neun_cropped</t>
  </si>
  <si>
    <t>MAX_C3_TileSc_IN_27_3_BS_RH_Merging_pv_cropped</t>
  </si>
  <si>
    <t>MAX_C2_TileSc_IN_28_1_TS_LH_Merging_neun_cropped</t>
  </si>
  <si>
    <t>MAX_C3_TileSc_P29_IN_26_1_TS_RH_Merging_pv_cropped</t>
  </si>
  <si>
    <t>MAX_C3-TileSc_P29_IN_27_2_TS_RH_Merging_pv_cropped.tif</t>
  </si>
  <si>
    <t>MAX_C2-TileSc_P29_IN_26_1_TS_RH_Merging_neun_cropped.tif</t>
  </si>
  <si>
    <t>MAX_C2-TileSc_P29_IN_27_1_BS_LH_Merging_neun_cropped.tif</t>
  </si>
  <si>
    <t xml:space="preserve"> </t>
  </si>
  <si>
    <t>MAX_C2-TileSc_P29_IN_27_2_TS_RH_Merging_neun_cropped.tif</t>
  </si>
  <si>
    <t>MAX_C3-TileSc_P29_IN_27_1_BS_LH_Merging_pv_cropped.tif</t>
  </si>
  <si>
    <t>Stardist</t>
  </si>
  <si>
    <t>marker</t>
  </si>
  <si>
    <t>neun</t>
  </si>
  <si>
    <t>pv</t>
  </si>
  <si>
    <t>img_name</t>
  </si>
  <si>
    <t>OrdinarySegmentation_Find Maxima</t>
  </si>
  <si>
    <t>ES</t>
  </si>
  <si>
    <t>JSA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</si>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</sst>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3AA-F9A1-584A-AC2D-945394C7C6B6}">
  <dimension ref="A1:H24"/>
  <sheetViews>
    <sheetView tabSelected="1" topLeftCell="B1" workbookViewId="0">
      <selection activeCell="F21" sqref="F21"/>
    </sheetView>
  </sheetViews>
  <sheetFormatPr defaultColWidth="11" defaultRowHeight="15.75" x14ac:dyDescent="0.25"/>
  <cols>
    <col min="1" max="1" width="58.125" customWidth="1"/>
    <col min="2" max="2" width="14" customWidth="1"/>
  </cols>
  <sheetData>
    <row r="1" spans="1:8" x14ac:dyDescent="0.25">
      <c r="A1" t="s">
        <v>15</v>
      </c>
      <c r="B1" t="s">
        <v>12</v>
      </c>
      <c r="C1" t="s">
        <v>17</v>
      </c>
      <c r="D1" t="s">
        <v>18</v>
      </c>
      <c r="E1" t="s">
        <v>16</v>
      </c>
      <c r="F1" t="s">
        <v>11</v>
      </c>
      <c r="G1" t="s">
        <v>19</v>
      </c>
    </row>
    <row r="2" spans="1:8" x14ac:dyDescent="0.25">
      <c r="A2" t="s">
        <v>1</v>
      </c>
      <c r="B2" t="s">
        <v>13</v>
      </c>
      <c r="C2">
        <v>2499</v>
      </c>
      <c r="D2">
        <v>3690</v>
      </c>
      <c r="E2">
        <v>2237</v>
      </c>
      <c r="F2">
        <v>3747</v>
      </c>
      <c r="G2">
        <f>F2+46</f>
        <v>3793</v>
      </c>
      <c r="H2">
        <v>46</v>
      </c>
    </row>
    <row r="3" spans="1:8" x14ac:dyDescent="0.25">
      <c r="A3" t="s">
        <v>0</v>
      </c>
      <c r="B3" t="s">
        <v>14</v>
      </c>
      <c r="C3">
        <v>231</v>
      </c>
      <c r="D3">
        <v>309</v>
      </c>
      <c r="E3">
        <v>291</v>
      </c>
      <c r="F3">
        <v>291</v>
      </c>
      <c r="G3">
        <f>F3+18</f>
        <v>309</v>
      </c>
      <c r="H3">
        <v>18</v>
      </c>
    </row>
    <row r="4" spans="1:8" x14ac:dyDescent="0.25">
      <c r="A4" t="s">
        <v>2</v>
      </c>
      <c r="B4" t="s">
        <v>14</v>
      </c>
      <c r="C4">
        <v>225</v>
      </c>
      <c r="D4">
        <v>240</v>
      </c>
      <c r="E4">
        <v>193</v>
      </c>
      <c r="F4">
        <v>234</v>
      </c>
      <c r="G4">
        <f>F4+6</f>
        <v>240</v>
      </c>
      <c r="H4">
        <v>6</v>
      </c>
    </row>
    <row r="5" spans="1:8" x14ac:dyDescent="0.25">
      <c r="A5" t="s">
        <v>4</v>
      </c>
      <c r="B5" t="s">
        <v>14</v>
      </c>
      <c r="C5">
        <v>155</v>
      </c>
      <c r="D5">
        <v>185</v>
      </c>
      <c r="E5">
        <v>176</v>
      </c>
      <c r="F5">
        <v>170</v>
      </c>
      <c r="G5">
        <f>F5+18</f>
        <v>188</v>
      </c>
      <c r="H5">
        <v>18</v>
      </c>
    </row>
    <row r="6" spans="1:8" x14ac:dyDescent="0.25">
      <c r="A6" t="s">
        <v>3</v>
      </c>
      <c r="B6" t="s">
        <v>13</v>
      </c>
      <c r="C6">
        <v>2508</v>
      </c>
      <c r="D6">
        <v>3720</v>
      </c>
      <c r="E6">
        <v>2340</v>
      </c>
      <c r="F6">
        <v>3776</v>
      </c>
      <c r="G6">
        <f>F6+28</f>
        <v>3804</v>
      </c>
      <c r="H6">
        <v>28</v>
      </c>
    </row>
    <row r="7" spans="1:8" x14ac:dyDescent="0.25">
      <c r="A7" t="s">
        <v>5</v>
      </c>
      <c r="B7" t="s">
        <v>14</v>
      </c>
      <c r="C7">
        <v>308</v>
      </c>
      <c r="D7">
        <v>310</v>
      </c>
      <c r="E7">
        <v>257</v>
      </c>
      <c r="F7">
        <v>287</v>
      </c>
      <c r="G7">
        <f>F7+20</f>
        <v>307</v>
      </c>
      <c r="H7">
        <v>20</v>
      </c>
    </row>
    <row r="8" spans="1:8" x14ac:dyDescent="0.25">
      <c r="A8" t="s">
        <v>6</v>
      </c>
      <c r="B8" t="s">
        <v>13</v>
      </c>
      <c r="C8">
        <v>2592</v>
      </c>
      <c r="D8">
        <v>3640</v>
      </c>
      <c r="E8">
        <v>2993</v>
      </c>
      <c r="F8">
        <v>3763</v>
      </c>
      <c r="G8">
        <f>F8-15</f>
        <v>3748</v>
      </c>
      <c r="H8">
        <v>15</v>
      </c>
    </row>
    <row r="9" spans="1:8" x14ac:dyDescent="0.25">
      <c r="A9" t="s">
        <v>7</v>
      </c>
      <c r="B9" t="s">
        <v>13</v>
      </c>
      <c r="C9">
        <v>2571</v>
      </c>
      <c r="D9">
        <v>3748</v>
      </c>
      <c r="E9">
        <v>2891</v>
      </c>
      <c r="F9">
        <v>3762</v>
      </c>
      <c r="G9">
        <f>F9+26</f>
        <v>3788</v>
      </c>
      <c r="H9">
        <v>26</v>
      </c>
    </row>
    <row r="10" spans="1:8" x14ac:dyDescent="0.25">
      <c r="A10" t="s">
        <v>9</v>
      </c>
      <c r="B10" t="s">
        <v>13</v>
      </c>
      <c r="C10">
        <v>2520</v>
      </c>
      <c r="D10">
        <v>3695</v>
      </c>
      <c r="E10">
        <v>2441</v>
      </c>
      <c r="F10">
        <v>3781</v>
      </c>
      <c r="G10">
        <f>F10+35</f>
        <v>3816</v>
      </c>
      <c r="H10">
        <v>35</v>
      </c>
    </row>
    <row r="11" spans="1:8" x14ac:dyDescent="0.25">
      <c r="A11" t="s">
        <v>10</v>
      </c>
      <c r="B11" t="s">
        <v>14</v>
      </c>
      <c r="C11">
        <v>273</v>
      </c>
      <c r="D11">
        <v>300</v>
      </c>
      <c r="E11">
        <v>228</v>
      </c>
      <c r="F11">
        <v>273</v>
      </c>
      <c r="G11">
        <f>F11+22</f>
        <v>295</v>
      </c>
      <c r="H11">
        <v>22</v>
      </c>
    </row>
    <row r="12" spans="1:8" x14ac:dyDescent="0.25">
      <c r="A12" t="s">
        <v>8</v>
      </c>
    </row>
    <row r="16" spans="1:8" x14ac:dyDescent="0.25">
      <c r="C16">
        <v>3793</v>
      </c>
      <c r="D16">
        <v>46</v>
      </c>
      <c r="E16">
        <v>309</v>
      </c>
      <c r="F16">
        <v>18</v>
      </c>
    </row>
    <row r="17" spans="3:6" x14ac:dyDescent="0.25">
      <c r="C17">
        <v>3804</v>
      </c>
      <c r="D17">
        <v>28</v>
      </c>
      <c r="E17">
        <v>240</v>
      </c>
      <c r="F17">
        <v>6</v>
      </c>
    </row>
    <row r="18" spans="3:6" x14ac:dyDescent="0.25">
      <c r="C18">
        <v>3748</v>
      </c>
      <c r="D18">
        <v>15</v>
      </c>
      <c r="E18">
        <v>188</v>
      </c>
      <c r="F18">
        <v>18</v>
      </c>
    </row>
    <row r="19" spans="3:6" x14ac:dyDescent="0.25">
      <c r="C19">
        <v>3788</v>
      </c>
      <c r="D19">
        <v>26</v>
      </c>
      <c r="E19">
        <v>295</v>
      </c>
      <c r="F19">
        <v>20</v>
      </c>
    </row>
    <row r="20" spans="3:6" x14ac:dyDescent="0.25">
      <c r="C20">
        <v>3816</v>
      </c>
      <c r="D20">
        <v>35</v>
      </c>
      <c r="E20">
        <f>D20+20</f>
        <v>55</v>
      </c>
      <c r="F20">
        <v>22</v>
      </c>
    </row>
    <row r="21" spans="3:6" x14ac:dyDescent="0.25">
      <c r="C21">
        <f>SUM(C16:C20)</f>
        <v>18949</v>
      </c>
      <c r="D21">
        <f>SUM(D16:D20)</f>
        <v>150</v>
      </c>
      <c r="E21">
        <f>SUM(E16:E20)</f>
        <v>1087</v>
      </c>
      <c r="F21">
        <f>SUM(F16:F20)</f>
        <v>84</v>
      </c>
    </row>
    <row r="23" spans="3:6" x14ac:dyDescent="0.25">
      <c r="D23">
        <f>D21/C21</f>
        <v>7.9159850124017102E-3</v>
      </c>
      <c r="F23">
        <f>F21/E21</f>
        <v>7.7276908923643056E-2</v>
      </c>
    </row>
    <row r="24" spans="3:6" x14ac:dyDescent="0.25">
      <c r="D24">
        <f>D23*100</f>
        <v>0.79159850124017106</v>
      </c>
      <c r="F24">
        <f>F23*100</f>
        <v>7.727690892364306</v>
      </c>
    </row>
  </sheetData>
  <pageMargins left="0.7" right="0.7" top="0.75" bottom="0.75" header="0.3" footer="0.3"/>
  <pageSetup orientation="portrait" horizontalDpi="0" verticalDpi="0"/>
  <ignoredErrors>
    <ignoredError sqref="G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Juan Camilo Sánchez Arias</cp:lastModifiedBy>
  <dcterms:created xsi:type="dcterms:W3CDTF">2021-08-17T20:50:46Z</dcterms:created>
  <dcterms:modified xsi:type="dcterms:W3CDTF">2021-09-15T22:29:34Z</dcterms:modified>
</cp:coreProperties>
</file>