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24226"/>
  <mc:AlternateContent xmlns:mc="http://schemas.openxmlformats.org/markup-compatibility/2006">
    <mc:Choice Requires="x15">
      <x15ac:absPath xmlns:x15ac="http://schemas.microsoft.com/office/spreadsheetml/2010/11/ac" url="C:\Users\SweetSpot\Desktop\"/>
    </mc:Choice>
  </mc:AlternateContent>
  <xr:revisionPtr revIDLastSave="0" documentId="13_ncr:1_{0CA9840E-85A9-4914-9920-BF170B578B5B}" xr6:coauthVersionLast="47" xr6:coauthVersionMax="47" xr10:uidLastSave="{00000000-0000-0000-0000-000000000000}"/>
  <bookViews>
    <workbookView xWindow="-120" yWindow="-120" windowWidth="20730" windowHeight="11160" firstSheet="7" activeTab="7" xr2:uid="{00000000-000D-0000-FFFF-FFFF00000000}"/>
  </bookViews>
  <sheets>
    <sheet name="FallSessionStartTimes" sheetId="22" r:id="rId1"/>
    <sheet name="Instructions" sheetId="39" r:id="rId2"/>
    <sheet name="CSV File Structure" sheetId="38" r:id="rId3"/>
    <sheet name="Lookups" sheetId="2" r:id="rId4"/>
    <sheet name="Session1MC" sheetId="24" r:id="rId5"/>
    <sheet name="Session2MC" sheetId="25" r:id="rId6"/>
    <sheet name="Session3MC" sheetId="30" r:id="rId7"/>
    <sheet name="Teams" sheetId="3" r:id="rId8"/>
    <sheet name="CSV Header" sheetId="29" r:id="rId9"/>
    <sheet name="DivA CSV Body" sheetId="1" r:id="rId10"/>
    <sheet name="DivB CSV Body" sheetId="34" r:id="rId11"/>
    <sheet name="DivC CSV Body" sheetId="35" r:id="rId12"/>
    <sheet name="DivD CSV Body" sheetId="36" r:id="rId13"/>
  </sheets>
  <definedNames>
    <definedName name="Courts">Lookups!$M$3:$M$5</definedName>
    <definedName name="Dates">Lookups!$F$3:$F$35</definedName>
    <definedName name="Divisions">Lookups!$A$3:$A$6</definedName>
    <definedName name="Gyms">Lookups!$L$3:$L$5</definedName>
    <definedName name="Matches">Lookups!$K$3:$K$10</definedName>
    <definedName name="Minutes">Lookups!$J$3:$J$8</definedName>
    <definedName name="Sessions">Lookups!$B$3:$B$5</definedName>
    <definedName name="Times">Lookups!$I$3:$I$16</definedName>
    <definedName name="Weeks">Lookups!$E$3:$E$38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482" i="36" l="1"/>
  <c r="F481" i="36"/>
  <c r="F480" i="36"/>
  <c r="F479" i="36"/>
  <c r="F478" i="36"/>
  <c r="F477" i="36"/>
  <c r="F476" i="36"/>
  <c r="F475" i="36"/>
  <c r="F474" i="36"/>
  <c r="F473" i="36"/>
  <c r="F472" i="36"/>
  <c r="F471" i="36"/>
  <c r="F470" i="36"/>
  <c r="F469" i="36"/>
  <c r="F468" i="36"/>
  <c r="F467" i="36"/>
  <c r="F466" i="36"/>
  <c r="F465" i="36"/>
  <c r="F464" i="36"/>
  <c r="F463" i="36"/>
  <c r="F462" i="36"/>
  <c r="F461" i="36"/>
  <c r="F460" i="36"/>
  <c r="F459" i="36"/>
  <c r="F458" i="36"/>
  <c r="F457" i="36"/>
  <c r="F456" i="36"/>
  <c r="F455" i="36"/>
  <c r="F454" i="36"/>
  <c r="F453" i="36"/>
  <c r="F452" i="36"/>
  <c r="F451" i="36"/>
  <c r="F450" i="36"/>
  <c r="F449" i="36"/>
  <c r="F448" i="36"/>
  <c r="F447" i="36"/>
  <c r="F446" i="36"/>
  <c r="F445" i="36"/>
  <c r="F444" i="36"/>
  <c r="F443" i="36"/>
  <c r="F442" i="36"/>
  <c r="F441" i="36"/>
  <c r="F440" i="36"/>
  <c r="F439" i="36"/>
  <c r="F438" i="36"/>
  <c r="F437" i="36"/>
  <c r="F436" i="36"/>
  <c r="F435" i="36"/>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82" i="35"/>
  <c r="F481" i="35"/>
  <c r="F480" i="35"/>
  <c r="F479" i="35"/>
  <c r="F478" i="35"/>
  <c r="F477" i="35"/>
  <c r="F476" i="35"/>
  <c r="F475" i="35"/>
  <c r="F474" i="35"/>
  <c r="F473" i="35"/>
  <c r="F472" i="35"/>
  <c r="F471" i="35"/>
  <c r="F470" i="35"/>
  <c r="F469" i="35"/>
  <c r="F468" i="35"/>
  <c r="F467" i="35"/>
  <c r="F466" i="35"/>
  <c r="F465" i="35"/>
  <c r="F464" i="35"/>
  <c r="F463" i="35"/>
  <c r="F462" i="35"/>
  <c r="F461" i="35"/>
  <c r="F460" i="35"/>
  <c r="F459" i="35"/>
  <c r="F458" i="35"/>
  <c r="F457" i="35"/>
  <c r="F456" i="35"/>
  <c r="F455" i="35"/>
  <c r="F454" i="35"/>
  <c r="F453" i="35"/>
  <c r="F452" i="35"/>
  <c r="F451" i="35"/>
  <c r="F450" i="35"/>
  <c r="F449" i="35"/>
  <c r="F448" i="35"/>
  <c r="F447" i="35"/>
  <c r="F446" i="35"/>
  <c r="F445" i="35"/>
  <c r="F444" i="35"/>
  <c r="F443" i="35"/>
  <c r="F442" i="35"/>
  <c r="F441" i="35"/>
  <c r="F440" i="35"/>
  <c r="F439" i="35"/>
  <c r="F438" i="35"/>
  <c r="F437" i="35"/>
  <c r="F436" i="35"/>
  <c r="F435" i="35"/>
  <c r="F482" i="34"/>
  <c r="F481" i="34"/>
  <c r="F480" i="34"/>
  <c r="F479" i="34"/>
  <c r="F478" i="34"/>
  <c r="F477" i="34"/>
  <c r="F476" i="34"/>
  <c r="F475" i="34"/>
  <c r="F474" i="34"/>
  <c r="F473" i="34"/>
  <c r="F472" i="34"/>
  <c r="F471" i="34"/>
  <c r="F470" i="34"/>
  <c r="F469" i="34"/>
  <c r="F468" i="34"/>
  <c r="F467" i="34"/>
  <c r="F466" i="34"/>
  <c r="F465" i="34"/>
  <c r="F464" i="34"/>
  <c r="F463" i="34"/>
  <c r="F462" i="34"/>
  <c r="F461" i="34"/>
  <c r="F460" i="34"/>
  <c r="F459" i="34"/>
  <c r="F458" i="34"/>
  <c r="F457" i="34"/>
  <c r="F456" i="34"/>
  <c r="F455" i="34"/>
  <c r="F454" i="34"/>
  <c r="F453" i="34"/>
  <c r="F452" i="34"/>
  <c r="F451" i="34"/>
  <c r="F450" i="34"/>
  <c r="F449" i="34"/>
  <c r="F448" i="34"/>
  <c r="F447" i="34"/>
  <c r="F446" i="34"/>
  <c r="F445" i="34"/>
  <c r="F444" i="34"/>
  <c r="F443" i="34"/>
  <c r="F442" i="34"/>
  <c r="F441" i="34"/>
  <c r="F440" i="34"/>
  <c r="F439" i="34"/>
  <c r="F438" i="34"/>
  <c r="F437" i="34"/>
  <c r="F436" i="34"/>
  <c r="F435" i="34"/>
  <c r="I482" i="36"/>
  <c r="I481" i="36"/>
  <c r="I480" i="36"/>
  <c r="I479" i="36"/>
  <c r="I478" i="36"/>
  <c r="I477" i="36"/>
  <c r="I476" i="36"/>
  <c r="I475" i="36"/>
  <c r="I474" i="36"/>
  <c r="I473" i="36"/>
  <c r="I472" i="36"/>
  <c r="I471" i="36"/>
  <c r="I470" i="36"/>
  <c r="I469" i="36"/>
  <c r="I468" i="36"/>
  <c r="I467" i="36"/>
  <c r="I466" i="36"/>
  <c r="I465" i="36"/>
  <c r="I464" i="36"/>
  <c r="I463" i="36"/>
  <c r="I462" i="36"/>
  <c r="I461" i="36"/>
  <c r="I460" i="36"/>
  <c r="I459" i="36"/>
  <c r="I458" i="36"/>
  <c r="I457" i="36"/>
  <c r="I456" i="36"/>
  <c r="I455" i="36"/>
  <c r="I454" i="36"/>
  <c r="I453" i="36"/>
  <c r="I452" i="36"/>
  <c r="I451" i="36"/>
  <c r="I450" i="36"/>
  <c r="I449" i="36"/>
  <c r="I448" i="36"/>
  <c r="I447" i="36"/>
  <c r="I446" i="36"/>
  <c r="I445" i="36"/>
  <c r="I444" i="36"/>
  <c r="I443" i="36"/>
  <c r="I442" i="36"/>
  <c r="I441" i="36"/>
  <c r="I440" i="36"/>
  <c r="I439" i="36"/>
  <c r="I438" i="36"/>
  <c r="I437" i="36"/>
  <c r="I436" i="36"/>
  <c r="I435" i="36"/>
  <c r="I482" i="35"/>
  <c r="I481" i="35"/>
  <c r="I480" i="35"/>
  <c r="I479" i="35"/>
  <c r="I478" i="35"/>
  <c r="I477" i="35"/>
  <c r="I476" i="35"/>
  <c r="I475" i="35"/>
  <c r="I474" i="35"/>
  <c r="I473" i="35"/>
  <c r="I472" i="35"/>
  <c r="I471" i="35"/>
  <c r="I470" i="35"/>
  <c r="I469" i="35"/>
  <c r="I468" i="35"/>
  <c r="I467" i="35"/>
  <c r="I466" i="35"/>
  <c r="I465" i="35"/>
  <c r="I464" i="35"/>
  <c r="I463" i="35"/>
  <c r="I462" i="35"/>
  <c r="I461" i="35"/>
  <c r="I460" i="35"/>
  <c r="I459" i="35"/>
  <c r="I458" i="35"/>
  <c r="I457" i="35"/>
  <c r="I456" i="35"/>
  <c r="I455" i="35"/>
  <c r="I454" i="35"/>
  <c r="I453" i="35"/>
  <c r="I452" i="35"/>
  <c r="I451" i="35"/>
  <c r="I450" i="35"/>
  <c r="I449" i="35"/>
  <c r="I448" i="35"/>
  <c r="I447" i="35"/>
  <c r="I446" i="35"/>
  <c r="I445" i="35"/>
  <c r="I444" i="35"/>
  <c r="I443" i="35"/>
  <c r="I442" i="35"/>
  <c r="I441" i="35"/>
  <c r="I440" i="35"/>
  <c r="I439" i="35"/>
  <c r="I438" i="35"/>
  <c r="I437" i="35"/>
  <c r="I436" i="35"/>
  <c r="I435" i="35"/>
  <c r="I482" i="34"/>
  <c r="I481" i="34"/>
  <c r="I480" i="34"/>
  <c r="I479" i="34"/>
  <c r="I478" i="34"/>
  <c r="I477" i="34"/>
  <c r="I476" i="34"/>
  <c r="I475" i="34"/>
  <c r="I474" i="34"/>
  <c r="I473" i="34"/>
  <c r="I472" i="34"/>
  <c r="I471" i="34"/>
  <c r="I470" i="34"/>
  <c r="I469" i="34"/>
  <c r="I468" i="34"/>
  <c r="I467" i="34"/>
  <c r="I466" i="34"/>
  <c r="I465" i="34"/>
  <c r="I464" i="34"/>
  <c r="I463" i="34"/>
  <c r="I462" i="34"/>
  <c r="I461" i="34"/>
  <c r="I460" i="34"/>
  <c r="I459" i="34"/>
  <c r="I458" i="34"/>
  <c r="I457" i="34"/>
  <c r="I456" i="34"/>
  <c r="I455" i="34"/>
  <c r="I454" i="34"/>
  <c r="I453" i="34"/>
  <c r="I452" i="34"/>
  <c r="I451" i="34"/>
  <c r="I450" i="34"/>
  <c r="I449" i="34"/>
  <c r="I448" i="34"/>
  <c r="I447" i="34"/>
  <c r="I446" i="34"/>
  <c r="I445" i="34"/>
  <c r="I444" i="34"/>
  <c r="I443" i="34"/>
  <c r="I442" i="34"/>
  <c r="I441" i="34"/>
  <c r="I440" i="34"/>
  <c r="I439" i="34"/>
  <c r="I438" i="34"/>
  <c r="I437" i="34"/>
  <c r="I436" i="34"/>
  <c r="I435" i="34"/>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P482" i="36" l="1"/>
  <c r="M482" i="36"/>
  <c r="P481" i="36"/>
  <c r="M481" i="36"/>
  <c r="P480" i="36"/>
  <c r="M480" i="36"/>
  <c r="P479" i="36"/>
  <c r="M479" i="36"/>
  <c r="P478" i="36"/>
  <c r="M478" i="36"/>
  <c r="P477" i="36"/>
  <c r="M477" i="36"/>
  <c r="P476" i="36"/>
  <c r="M476" i="36"/>
  <c r="P475" i="36"/>
  <c r="M475" i="36"/>
  <c r="P474" i="36"/>
  <c r="M474" i="36"/>
  <c r="P473" i="36"/>
  <c r="M473" i="36"/>
  <c r="P472" i="36"/>
  <c r="M472" i="36"/>
  <c r="P471" i="36"/>
  <c r="M471" i="36"/>
  <c r="P470" i="36"/>
  <c r="M470" i="36"/>
  <c r="P469" i="36"/>
  <c r="M469" i="36"/>
  <c r="P468" i="36"/>
  <c r="M468" i="36"/>
  <c r="P467" i="36"/>
  <c r="M467" i="36"/>
  <c r="P466" i="36"/>
  <c r="M466" i="36"/>
  <c r="P465" i="36"/>
  <c r="M465" i="36"/>
  <c r="P464" i="36"/>
  <c r="M464" i="36"/>
  <c r="P463" i="36"/>
  <c r="M463" i="36"/>
  <c r="P462" i="36"/>
  <c r="M462" i="36"/>
  <c r="P461" i="36"/>
  <c r="M461" i="36"/>
  <c r="P460" i="36"/>
  <c r="M460" i="36"/>
  <c r="P459" i="36"/>
  <c r="M459" i="36"/>
  <c r="P458" i="36"/>
  <c r="M458" i="36"/>
  <c r="P457" i="36"/>
  <c r="M457" i="36"/>
  <c r="P456" i="36"/>
  <c r="M456" i="36"/>
  <c r="P455" i="36"/>
  <c r="M455" i="36"/>
  <c r="P454" i="36"/>
  <c r="M454" i="36"/>
  <c r="P453" i="36"/>
  <c r="M453" i="36"/>
  <c r="P452" i="36"/>
  <c r="M452" i="36"/>
  <c r="P451" i="36"/>
  <c r="M451" i="36"/>
  <c r="P450" i="36"/>
  <c r="M450" i="36"/>
  <c r="P449" i="36"/>
  <c r="M449" i="36"/>
  <c r="P448" i="36"/>
  <c r="M448" i="36"/>
  <c r="P447" i="36"/>
  <c r="M447" i="36"/>
  <c r="P446" i="36"/>
  <c r="M446" i="36"/>
  <c r="P445" i="36"/>
  <c r="M445" i="36"/>
  <c r="P444" i="36"/>
  <c r="M444" i="36"/>
  <c r="P443" i="36"/>
  <c r="M443" i="36"/>
  <c r="P442" i="36"/>
  <c r="M442" i="36"/>
  <c r="P441" i="36"/>
  <c r="M441" i="36"/>
  <c r="P440" i="36"/>
  <c r="M440" i="36"/>
  <c r="P439" i="36"/>
  <c r="M439" i="36"/>
  <c r="P438" i="36"/>
  <c r="M438" i="36"/>
  <c r="P437" i="36"/>
  <c r="M437" i="36"/>
  <c r="P436" i="36"/>
  <c r="M436" i="36"/>
  <c r="P435" i="36"/>
  <c r="M435" i="36"/>
  <c r="P434" i="36"/>
  <c r="M434" i="36"/>
  <c r="I434" i="36"/>
  <c r="G434" i="36"/>
  <c r="F434" i="36"/>
  <c r="P433" i="36"/>
  <c r="M433" i="36"/>
  <c r="I433" i="36"/>
  <c r="G433" i="36"/>
  <c r="F433" i="36"/>
  <c r="P432" i="36"/>
  <c r="M432" i="36"/>
  <c r="I432" i="36"/>
  <c r="G432" i="36"/>
  <c r="F432" i="36"/>
  <c r="P431" i="36"/>
  <c r="M431" i="36"/>
  <c r="I431" i="36"/>
  <c r="G431" i="36"/>
  <c r="F431" i="36"/>
  <c r="P430" i="36"/>
  <c r="M430" i="36"/>
  <c r="I430" i="36"/>
  <c r="G430" i="36"/>
  <c r="F430" i="36"/>
  <c r="P429" i="36"/>
  <c r="M429" i="36"/>
  <c r="I429" i="36"/>
  <c r="G429" i="36"/>
  <c r="F429" i="36"/>
  <c r="P428" i="36"/>
  <c r="M428" i="36"/>
  <c r="I428" i="36"/>
  <c r="G428" i="36"/>
  <c r="F428" i="36"/>
  <c r="P427" i="36"/>
  <c r="M427" i="36"/>
  <c r="I427" i="36"/>
  <c r="G427" i="36"/>
  <c r="F427" i="36"/>
  <c r="P426" i="36"/>
  <c r="M426" i="36"/>
  <c r="I426" i="36"/>
  <c r="G426" i="36"/>
  <c r="F426" i="36"/>
  <c r="P425" i="36"/>
  <c r="M425" i="36"/>
  <c r="I425" i="36"/>
  <c r="G425" i="36"/>
  <c r="F425" i="36"/>
  <c r="P424" i="36"/>
  <c r="M424" i="36"/>
  <c r="I424" i="36"/>
  <c r="G424" i="36"/>
  <c r="F424" i="36"/>
  <c r="P423" i="36"/>
  <c r="M423" i="36"/>
  <c r="I423" i="36"/>
  <c r="G423" i="36"/>
  <c r="F423" i="36"/>
  <c r="P422" i="36"/>
  <c r="M422" i="36"/>
  <c r="I422" i="36"/>
  <c r="G422" i="36"/>
  <c r="F422" i="36"/>
  <c r="P421" i="36"/>
  <c r="M421" i="36"/>
  <c r="I421" i="36"/>
  <c r="G421" i="36"/>
  <c r="F421" i="36"/>
  <c r="P420" i="36"/>
  <c r="M420" i="36"/>
  <c r="I420" i="36"/>
  <c r="G420" i="36"/>
  <c r="F420" i="36"/>
  <c r="P419" i="36"/>
  <c r="M419" i="36"/>
  <c r="I419" i="36"/>
  <c r="G419" i="36"/>
  <c r="F419" i="36"/>
  <c r="P418" i="36"/>
  <c r="M418" i="36"/>
  <c r="I418" i="36"/>
  <c r="G418" i="36"/>
  <c r="F418" i="36"/>
  <c r="P417" i="36"/>
  <c r="M417" i="36"/>
  <c r="I417" i="36"/>
  <c r="G417" i="36"/>
  <c r="F417" i="36"/>
  <c r="P416" i="36"/>
  <c r="M416" i="36"/>
  <c r="I416" i="36"/>
  <c r="G416" i="36"/>
  <c r="F416" i="36"/>
  <c r="P415" i="36"/>
  <c r="M415" i="36"/>
  <c r="I415" i="36"/>
  <c r="G415" i="36"/>
  <c r="F415" i="36"/>
  <c r="P414" i="36"/>
  <c r="M414" i="36"/>
  <c r="I414" i="36"/>
  <c r="G414" i="36"/>
  <c r="F414" i="36"/>
  <c r="P413" i="36"/>
  <c r="M413" i="36"/>
  <c r="I413" i="36"/>
  <c r="G413" i="36"/>
  <c r="F413" i="36"/>
  <c r="P412" i="36"/>
  <c r="M412" i="36"/>
  <c r="I412" i="36"/>
  <c r="G412" i="36"/>
  <c r="F412" i="36"/>
  <c r="P411" i="36"/>
  <c r="M411" i="36"/>
  <c r="I411" i="36"/>
  <c r="G411" i="36"/>
  <c r="F411" i="36"/>
  <c r="P410" i="36"/>
  <c r="M410" i="36"/>
  <c r="I410" i="36"/>
  <c r="G410" i="36"/>
  <c r="F410" i="36"/>
  <c r="P409" i="36"/>
  <c r="M409" i="36"/>
  <c r="I409" i="36"/>
  <c r="G409" i="36"/>
  <c r="F409" i="36"/>
  <c r="P408" i="36"/>
  <c r="M408" i="36"/>
  <c r="I408" i="36"/>
  <c r="G408" i="36"/>
  <c r="F408" i="36"/>
  <c r="P407" i="36"/>
  <c r="M407" i="36"/>
  <c r="I407" i="36"/>
  <c r="G407" i="36"/>
  <c r="F407" i="36"/>
  <c r="P406" i="36"/>
  <c r="M406" i="36"/>
  <c r="I406" i="36"/>
  <c r="G406" i="36"/>
  <c r="F406" i="36"/>
  <c r="P405" i="36"/>
  <c r="M405" i="36"/>
  <c r="I405" i="36"/>
  <c r="G405" i="36"/>
  <c r="F405" i="36"/>
  <c r="P404" i="36"/>
  <c r="M404" i="36"/>
  <c r="I404" i="36"/>
  <c r="G404" i="36"/>
  <c r="F404" i="36"/>
  <c r="P403" i="36"/>
  <c r="M403" i="36"/>
  <c r="I403" i="36"/>
  <c r="G403" i="36"/>
  <c r="F403" i="36"/>
  <c r="P402" i="36"/>
  <c r="M402" i="36"/>
  <c r="I402" i="36"/>
  <c r="G402" i="36"/>
  <c r="F402" i="36"/>
  <c r="P401" i="36"/>
  <c r="M401" i="36"/>
  <c r="I401" i="36"/>
  <c r="G401" i="36"/>
  <c r="F401" i="36"/>
  <c r="P400" i="36"/>
  <c r="M400" i="36"/>
  <c r="I400" i="36"/>
  <c r="G400" i="36"/>
  <c r="F400" i="36"/>
  <c r="P399" i="36"/>
  <c r="M399" i="36"/>
  <c r="I399" i="36"/>
  <c r="G399" i="36"/>
  <c r="F399" i="36"/>
  <c r="P398" i="36"/>
  <c r="M398" i="36"/>
  <c r="I398" i="36"/>
  <c r="G398" i="36"/>
  <c r="F398" i="36"/>
  <c r="P397" i="36"/>
  <c r="M397" i="36"/>
  <c r="I397" i="36"/>
  <c r="G397" i="36"/>
  <c r="F397" i="36"/>
  <c r="P396" i="36"/>
  <c r="M396" i="36"/>
  <c r="I396" i="36"/>
  <c r="G396" i="36"/>
  <c r="F396" i="36"/>
  <c r="P395" i="36"/>
  <c r="M395" i="36"/>
  <c r="I395" i="36"/>
  <c r="G395" i="36"/>
  <c r="F395" i="36"/>
  <c r="P394" i="36"/>
  <c r="M394" i="36"/>
  <c r="I394" i="36"/>
  <c r="G394" i="36"/>
  <c r="F394" i="36"/>
  <c r="P393" i="36"/>
  <c r="M393" i="36"/>
  <c r="I393" i="36"/>
  <c r="G393" i="36"/>
  <c r="F393" i="36"/>
  <c r="P392" i="36"/>
  <c r="M392" i="36"/>
  <c r="I392" i="36"/>
  <c r="G392" i="36"/>
  <c r="F392" i="36"/>
  <c r="P391" i="36"/>
  <c r="M391" i="36"/>
  <c r="I391" i="36"/>
  <c r="G391" i="36"/>
  <c r="F391" i="36"/>
  <c r="P390" i="36"/>
  <c r="M390" i="36"/>
  <c r="I390" i="36"/>
  <c r="G390" i="36"/>
  <c r="F390" i="36"/>
  <c r="P389" i="36"/>
  <c r="M389" i="36"/>
  <c r="I389" i="36"/>
  <c r="G389" i="36"/>
  <c r="F389" i="36"/>
  <c r="P388" i="36"/>
  <c r="M388" i="36"/>
  <c r="I388" i="36"/>
  <c r="G388" i="36"/>
  <c r="F388" i="36"/>
  <c r="P387" i="36"/>
  <c r="M387" i="36"/>
  <c r="I387" i="36"/>
  <c r="G387" i="36"/>
  <c r="F387" i="36"/>
  <c r="P386" i="36"/>
  <c r="M386" i="36"/>
  <c r="I386" i="36"/>
  <c r="G386" i="36"/>
  <c r="F386" i="36"/>
  <c r="P385" i="36"/>
  <c r="M385" i="36"/>
  <c r="I385" i="36"/>
  <c r="G385" i="36"/>
  <c r="F385" i="36"/>
  <c r="P384" i="36"/>
  <c r="M384" i="36"/>
  <c r="I384" i="36"/>
  <c r="G384" i="36"/>
  <c r="F384" i="36"/>
  <c r="P383" i="36"/>
  <c r="M383" i="36"/>
  <c r="I383" i="36"/>
  <c r="G383" i="36"/>
  <c r="F383" i="36"/>
  <c r="P382" i="36"/>
  <c r="M382" i="36"/>
  <c r="I382" i="36"/>
  <c r="G382" i="36"/>
  <c r="F382" i="36"/>
  <c r="P381" i="36"/>
  <c r="M381" i="36"/>
  <c r="I381" i="36"/>
  <c r="G381" i="36"/>
  <c r="F381" i="36"/>
  <c r="P380" i="36"/>
  <c r="M380" i="36"/>
  <c r="I380" i="36"/>
  <c r="G380" i="36"/>
  <c r="F380" i="36"/>
  <c r="P379" i="36"/>
  <c r="M379" i="36"/>
  <c r="I379" i="36"/>
  <c r="G379" i="36"/>
  <c r="F379" i="36"/>
  <c r="P378" i="36"/>
  <c r="M378" i="36"/>
  <c r="I378" i="36"/>
  <c r="G378" i="36"/>
  <c r="F378" i="36"/>
  <c r="P377" i="36"/>
  <c r="M377" i="36"/>
  <c r="I377" i="36"/>
  <c r="G377" i="36"/>
  <c r="F377" i="36"/>
  <c r="P376" i="36"/>
  <c r="M376" i="36"/>
  <c r="I376" i="36"/>
  <c r="G376" i="36"/>
  <c r="F376" i="36"/>
  <c r="P375" i="36"/>
  <c r="M375" i="36"/>
  <c r="I375" i="36"/>
  <c r="G375" i="36"/>
  <c r="F375" i="36"/>
  <c r="P374" i="36"/>
  <c r="M374" i="36"/>
  <c r="I374" i="36"/>
  <c r="G374" i="36"/>
  <c r="F374" i="36"/>
  <c r="P373" i="36"/>
  <c r="M373" i="36"/>
  <c r="I373" i="36"/>
  <c r="G373" i="36"/>
  <c r="F373" i="36"/>
  <c r="P372" i="36"/>
  <c r="M372" i="36"/>
  <c r="I372" i="36"/>
  <c r="G372" i="36"/>
  <c r="F372" i="36"/>
  <c r="P371" i="36"/>
  <c r="M371" i="36"/>
  <c r="I371" i="36"/>
  <c r="G371" i="36"/>
  <c r="F371" i="36"/>
  <c r="P370" i="36"/>
  <c r="M370" i="36"/>
  <c r="I370" i="36"/>
  <c r="G370" i="36"/>
  <c r="F370" i="36"/>
  <c r="P369" i="36"/>
  <c r="M369" i="36"/>
  <c r="I369" i="36"/>
  <c r="G369" i="36"/>
  <c r="F369" i="36"/>
  <c r="P368" i="36"/>
  <c r="M368" i="36"/>
  <c r="I368" i="36"/>
  <c r="G368" i="36"/>
  <c r="F368" i="36"/>
  <c r="P367" i="36"/>
  <c r="M367" i="36"/>
  <c r="I367" i="36"/>
  <c r="G367" i="36"/>
  <c r="F367" i="36"/>
  <c r="P366" i="36"/>
  <c r="M366" i="36"/>
  <c r="I366" i="36"/>
  <c r="G366" i="36"/>
  <c r="F366" i="36"/>
  <c r="P365" i="36"/>
  <c r="M365" i="36"/>
  <c r="I365" i="36"/>
  <c r="G365" i="36"/>
  <c r="F365" i="36"/>
  <c r="P364" i="36"/>
  <c r="M364" i="36"/>
  <c r="I364" i="36"/>
  <c r="G364" i="36"/>
  <c r="F364" i="36"/>
  <c r="P363" i="36"/>
  <c r="M363" i="36"/>
  <c r="I363" i="36"/>
  <c r="G363" i="36"/>
  <c r="F363" i="36"/>
  <c r="P362" i="36"/>
  <c r="M362" i="36"/>
  <c r="I362" i="36"/>
  <c r="G362" i="36"/>
  <c r="F362" i="36"/>
  <c r="P361" i="36"/>
  <c r="M361" i="36"/>
  <c r="I361" i="36"/>
  <c r="G361" i="36"/>
  <c r="F361" i="36"/>
  <c r="P360" i="36"/>
  <c r="M360" i="36"/>
  <c r="I360" i="36"/>
  <c r="G360" i="36"/>
  <c r="F360" i="36"/>
  <c r="P359" i="36"/>
  <c r="M359" i="36"/>
  <c r="I359" i="36"/>
  <c r="G359" i="36"/>
  <c r="F359" i="36"/>
  <c r="P358" i="36"/>
  <c r="M358" i="36"/>
  <c r="I358" i="36"/>
  <c r="G358" i="36"/>
  <c r="F358" i="36"/>
  <c r="P357" i="36"/>
  <c r="M357" i="36"/>
  <c r="I357" i="36"/>
  <c r="G357" i="36"/>
  <c r="F357" i="36"/>
  <c r="P356" i="36"/>
  <c r="M356" i="36"/>
  <c r="I356" i="36"/>
  <c r="G356" i="36"/>
  <c r="F356" i="36"/>
  <c r="P355" i="36"/>
  <c r="M355" i="36"/>
  <c r="I355" i="36"/>
  <c r="G355" i="36"/>
  <c r="F355" i="36"/>
  <c r="P354" i="36"/>
  <c r="M354" i="36"/>
  <c r="I354" i="36"/>
  <c r="G354" i="36"/>
  <c r="F354" i="36"/>
  <c r="P353" i="36"/>
  <c r="M353" i="36"/>
  <c r="I353" i="36"/>
  <c r="G353" i="36"/>
  <c r="F353" i="36"/>
  <c r="P352" i="36"/>
  <c r="M352" i="36"/>
  <c r="I352" i="36"/>
  <c r="G352" i="36"/>
  <c r="F352" i="36"/>
  <c r="P351" i="36"/>
  <c r="M351" i="36"/>
  <c r="I351" i="36"/>
  <c r="G351" i="36"/>
  <c r="F351" i="36"/>
  <c r="P350" i="36"/>
  <c r="M350" i="36"/>
  <c r="I350" i="36"/>
  <c r="G350" i="36"/>
  <c r="F350" i="36"/>
  <c r="P349" i="36"/>
  <c r="M349" i="36"/>
  <c r="I349" i="36"/>
  <c r="G349" i="36"/>
  <c r="F349" i="36"/>
  <c r="P348" i="36"/>
  <c r="M348" i="36"/>
  <c r="I348" i="36"/>
  <c r="G348" i="36"/>
  <c r="F348" i="36"/>
  <c r="P347" i="36"/>
  <c r="M347" i="36"/>
  <c r="I347" i="36"/>
  <c r="G347" i="36"/>
  <c r="F347" i="36"/>
  <c r="P346" i="36"/>
  <c r="M346" i="36"/>
  <c r="I346" i="36"/>
  <c r="G346" i="36"/>
  <c r="F346" i="36"/>
  <c r="P345" i="36"/>
  <c r="M345" i="36"/>
  <c r="I345" i="36"/>
  <c r="G345" i="36"/>
  <c r="F345" i="36"/>
  <c r="P344" i="36"/>
  <c r="M344" i="36"/>
  <c r="I344" i="36"/>
  <c r="G344" i="36"/>
  <c r="F344" i="36"/>
  <c r="P343" i="36"/>
  <c r="M343" i="36"/>
  <c r="I343" i="36"/>
  <c r="G343" i="36"/>
  <c r="F343" i="36"/>
  <c r="P342" i="36"/>
  <c r="M342" i="36"/>
  <c r="I342" i="36"/>
  <c r="G342" i="36"/>
  <c r="F342" i="36"/>
  <c r="P341" i="36"/>
  <c r="M341" i="36"/>
  <c r="I341" i="36"/>
  <c r="G341" i="36"/>
  <c r="F341" i="36"/>
  <c r="P340" i="36"/>
  <c r="M340" i="36"/>
  <c r="I340" i="36"/>
  <c r="G340" i="36"/>
  <c r="F340" i="36"/>
  <c r="P339" i="36"/>
  <c r="M339" i="36"/>
  <c r="I339" i="36"/>
  <c r="G339" i="36"/>
  <c r="F339" i="36"/>
  <c r="P338" i="36"/>
  <c r="M338" i="36"/>
  <c r="I338" i="36"/>
  <c r="G338" i="36"/>
  <c r="F338" i="36"/>
  <c r="P337" i="36"/>
  <c r="M337" i="36"/>
  <c r="I337" i="36"/>
  <c r="G337" i="36"/>
  <c r="F337" i="36"/>
  <c r="P336" i="36"/>
  <c r="M336" i="36"/>
  <c r="I336" i="36"/>
  <c r="G336" i="36"/>
  <c r="F336" i="36"/>
  <c r="P335" i="36"/>
  <c r="M335" i="36"/>
  <c r="I335" i="36"/>
  <c r="G335" i="36"/>
  <c r="F335" i="36"/>
  <c r="P334" i="36"/>
  <c r="M334" i="36"/>
  <c r="I334" i="36"/>
  <c r="G334" i="36"/>
  <c r="F334" i="36"/>
  <c r="P333" i="36"/>
  <c r="M333" i="36"/>
  <c r="I333" i="36"/>
  <c r="G333" i="36"/>
  <c r="F333" i="36"/>
  <c r="P332" i="36"/>
  <c r="M332" i="36"/>
  <c r="I332" i="36"/>
  <c r="G332" i="36"/>
  <c r="F332" i="36"/>
  <c r="P331" i="36"/>
  <c r="M331" i="36"/>
  <c r="I331" i="36"/>
  <c r="G331" i="36"/>
  <c r="F331" i="36"/>
  <c r="P330" i="36"/>
  <c r="M330" i="36"/>
  <c r="I330" i="36"/>
  <c r="G330" i="36"/>
  <c r="F330" i="36"/>
  <c r="P329" i="36"/>
  <c r="M329" i="36"/>
  <c r="I329" i="36"/>
  <c r="G329" i="36"/>
  <c r="F329" i="36"/>
  <c r="P328" i="36"/>
  <c r="M328" i="36"/>
  <c r="I328" i="36"/>
  <c r="G328" i="36"/>
  <c r="F328" i="36"/>
  <c r="P327" i="36"/>
  <c r="M327" i="36"/>
  <c r="I327" i="36"/>
  <c r="G327" i="36"/>
  <c r="F327" i="36"/>
  <c r="P326" i="36"/>
  <c r="M326" i="36"/>
  <c r="I326" i="36"/>
  <c r="G326" i="36"/>
  <c r="F326" i="36"/>
  <c r="P325" i="36"/>
  <c r="M325" i="36"/>
  <c r="I325" i="36"/>
  <c r="G325" i="36"/>
  <c r="F325" i="36"/>
  <c r="P324" i="36"/>
  <c r="M324" i="36"/>
  <c r="I324" i="36"/>
  <c r="G324" i="36"/>
  <c r="F324" i="36"/>
  <c r="P323" i="36"/>
  <c r="M323" i="36"/>
  <c r="I323" i="36"/>
  <c r="G323" i="36"/>
  <c r="F323" i="36"/>
  <c r="P322" i="36"/>
  <c r="M322" i="36"/>
  <c r="I322" i="36"/>
  <c r="G322" i="36"/>
  <c r="F322" i="36"/>
  <c r="P321" i="36"/>
  <c r="M321" i="36"/>
  <c r="I321" i="36"/>
  <c r="G321" i="36"/>
  <c r="F321" i="36"/>
  <c r="P320" i="36"/>
  <c r="M320" i="36"/>
  <c r="I320" i="36"/>
  <c r="G320" i="36"/>
  <c r="F320" i="36"/>
  <c r="P319" i="36"/>
  <c r="M319" i="36"/>
  <c r="I319" i="36"/>
  <c r="G319" i="36"/>
  <c r="F319" i="36"/>
  <c r="P318" i="36"/>
  <c r="M318" i="36"/>
  <c r="I318" i="36"/>
  <c r="G318" i="36"/>
  <c r="F318" i="36"/>
  <c r="P317" i="36"/>
  <c r="M317" i="36"/>
  <c r="I317" i="36"/>
  <c r="G317" i="36"/>
  <c r="F317" i="36"/>
  <c r="P316" i="36"/>
  <c r="M316" i="36"/>
  <c r="I316" i="36"/>
  <c r="G316" i="36"/>
  <c r="F316" i="36"/>
  <c r="P315" i="36"/>
  <c r="M315" i="36"/>
  <c r="I315" i="36"/>
  <c r="G315" i="36"/>
  <c r="F315" i="36"/>
  <c r="P314" i="36"/>
  <c r="M314" i="36"/>
  <c r="I314" i="36"/>
  <c r="G314" i="36"/>
  <c r="F314" i="36"/>
  <c r="P313" i="36"/>
  <c r="M313" i="36"/>
  <c r="I313" i="36"/>
  <c r="G313" i="36"/>
  <c r="F313" i="36"/>
  <c r="P312" i="36"/>
  <c r="M312" i="36"/>
  <c r="I312" i="36"/>
  <c r="G312" i="36"/>
  <c r="F312" i="36"/>
  <c r="P311" i="36"/>
  <c r="M311" i="36"/>
  <c r="I311" i="36"/>
  <c r="G311" i="36"/>
  <c r="F311" i="36"/>
  <c r="P310" i="36"/>
  <c r="M310" i="36"/>
  <c r="I310" i="36"/>
  <c r="G310" i="36"/>
  <c r="F310" i="36"/>
  <c r="P309" i="36"/>
  <c r="M309" i="36"/>
  <c r="I309" i="36"/>
  <c r="G309" i="36"/>
  <c r="F309" i="36"/>
  <c r="P308" i="36"/>
  <c r="M308" i="36"/>
  <c r="I308" i="36"/>
  <c r="G308" i="36"/>
  <c r="F308" i="36"/>
  <c r="P307" i="36"/>
  <c r="M307" i="36"/>
  <c r="I307" i="36"/>
  <c r="G307" i="36"/>
  <c r="F307" i="36"/>
  <c r="P306" i="36"/>
  <c r="M306" i="36"/>
  <c r="I306" i="36"/>
  <c r="G306" i="36"/>
  <c r="F306" i="36"/>
  <c r="P305" i="36"/>
  <c r="M305" i="36"/>
  <c r="I305" i="36"/>
  <c r="G305" i="36"/>
  <c r="F305" i="36"/>
  <c r="P304" i="36"/>
  <c r="M304" i="36"/>
  <c r="I304" i="36"/>
  <c r="G304" i="36"/>
  <c r="F304" i="36"/>
  <c r="P303" i="36"/>
  <c r="M303" i="36"/>
  <c r="I303" i="36"/>
  <c r="G303" i="36"/>
  <c r="F303" i="36"/>
  <c r="P302" i="36"/>
  <c r="M302" i="36"/>
  <c r="I302" i="36"/>
  <c r="G302" i="36"/>
  <c r="F302" i="36"/>
  <c r="P301" i="36"/>
  <c r="M301" i="36"/>
  <c r="I301" i="36"/>
  <c r="G301" i="36"/>
  <c r="F301" i="36"/>
  <c r="P300" i="36"/>
  <c r="M300" i="36"/>
  <c r="I300" i="36"/>
  <c r="G300" i="36"/>
  <c r="F300" i="36"/>
  <c r="P299" i="36"/>
  <c r="M299" i="36"/>
  <c r="I299" i="36"/>
  <c r="G299" i="36"/>
  <c r="F299" i="36"/>
  <c r="P298" i="36"/>
  <c r="M298" i="36"/>
  <c r="I298" i="36"/>
  <c r="G298" i="36"/>
  <c r="F298" i="36"/>
  <c r="P297" i="36"/>
  <c r="M297" i="36"/>
  <c r="I297" i="36"/>
  <c r="G297" i="36"/>
  <c r="F297" i="36"/>
  <c r="P296" i="36"/>
  <c r="M296" i="36"/>
  <c r="I296" i="36"/>
  <c r="G296" i="36"/>
  <c r="F296" i="36"/>
  <c r="P295" i="36"/>
  <c r="M295" i="36"/>
  <c r="I295" i="36"/>
  <c r="G295" i="36"/>
  <c r="F295" i="36"/>
  <c r="P294" i="36"/>
  <c r="M294" i="36"/>
  <c r="I294" i="36"/>
  <c r="G294" i="36"/>
  <c r="F294" i="36"/>
  <c r="P293" i="36"/>
  <c r="M293" i="36"/>
  <c r="I293" i="36"/>
  <c r="G293" i="36"/>
  <c r="F293" i="36"/>
  <c r="P292" i="36"/>
  <c r="M292" i="36"/>
  <c r="I292" i="36"/>
  <c r="G292" i="36"/>
  <c r="F292" i="36"/>
  <c r="P291" i="36"/>
  <c r="M291" i="36"/>
  <c r="I291" i="36"/>
  <c r="G291" i="36"/>
  <c r="F291" i="36"/>
  <c r="P290" i="36"/>
  <c r="M290" i="36"/>
  <c r="I290" i="36"/>
  <c r="G290" i="36"/>
  <c r="F290" i="36"/>
  <c r="P289" i="36"/>
  <c r="M289" i="36"/>
  <c r="I289" i="36"/>
  <c r="G289" i="36"/>
  <c r="F289" i="36"/>
  <c r="P288" i="36"/>
  <c r="M288" i="36"/>
  <c r="I288" i="36"/>
  <c r="G288" i="36"/>
  <c r="F288" i="36"/>
  <c r="P287" i="36"/>
  <c r="M287" i="36"/>
  <c r="I287" i="36"/>
  <c r="G287" i="36"/>
  <c r="F287" i="36"/>
  <c r="P286" i="36"/>
  <c r="M286" i="36"/>
  <c r="I286" i="36"/>
  <c r="G286" i="36"/>
  <c r="F286" i="36"/>
  <c r="P285" i="36"/>
  <c r="M285" i="36"/>
  <c r="I285" i="36"/>
  <c r="G285" i="36"/>
  <c r="F285" i="36"/>
  <c r="P284" i="36"/>
  <c r="M284" i="36"/>
  <c r="I284" i="36"/>
  <c r="G284" i="36"/>
  <c r="F284" i="36"/>
  <c r="P283" i="36"/>
  <c r="M283" i="36"/>
  <c r="I283" i="36"/>
  <c r="G283" i="36"/>
  <c r="F283" i="36"/>
  <c r="P282" i="36"/>
  <c r="M282" i="36"/>
  <c r="I282" i="36"/>
  <c r="G282" i="36"/>
  <c r="F282" i="36"/>
  <c r="P281" i="36"/>
  <c r="M281" i="36"/>
  <c r="I281" i="36"/>
  <c r="G281" i="36"/>
  <c r="F281" i="36"/>
  <c r="P280" i="36"/>
  <c r="M280" i="36"/>
  <c r="I280" i="36"/>
  <c r="G280" i="36"/>
  <c r="F280" i="36"/>
  <c r="P279" i="36"/>
  <c r="M279" i="36"/>
  <c r="I279" i="36"/>
  <c r="G279" i="36"/>
  <c r="F279" i="36"/>
  <c r="P278" i="36"/>
  <c r="M278" i="36"/>
  <c r="I278" i="36"/>
  <c r="G278" i="36"/>
  <c r="F278" i="36"/>
  <c r="P277" i="36"/>
  <c r="M277" i="36"/>
  <c r="I277" i="36"/>
  <c r="G277" i="36"/>
  <c r="F277" i="36"/>
  <c r="P276" i="36"/>
  <c r="M276" i="36"/>
  <c r="I276" i="36"/>
  <c r="G276" i="36"/>
  <c r="F276" i="36"/>
  <c r="P275" i="36"/>
  <c r="M275" i="36"/>
  <c r="I275" i="36"/>
  <c r="G275" i="36"/>
  <c r="F275" i="36"/>
  <c r="P274" i="36"/>
  <c r="M274" i="36"/>
  <c r="I274" i="36"/>
  <c r="G274" i="36"/>
  <c r="F274" i="36"/>
  <c r="P273" i="36"/>
  <c r="M273" i="36"/>
  <c r="I273" i="36"/>
  <c r="G273" i="36"/>
  <c r="F273" i="36"/>
  <c r="P272" i="36"/>
  <c r="M272" i="36"/>
  <c r="I272" i="36"/>
  <c r="G272" i="36"/>
  <c r="F272" i="36"/>
  <c r="P271" i="36"/>
  <c r="M271" i="36"/>
  <c r="I271" i="36"/>
  <c r="G271" i="36"/>
  <c r="F271" i="36"/>
  <c r="P270" i="36"/>
  <c r="M270" i="36"/>
  <c r="I270" i="36"/>
  <c r="G270" i="36"/>
  <c r="F270" i="36"/>
  <c r="P269" i="36"/>
  <c r="M269" i="36"/>
  <c r="I269" i="36"/>
  <c r="G269" i="36"/>
  <c r="F269" i="36"/>
  <c r="P268" i="36"/>
  <c r="M268" i="36"/>
  <c r="I268" i="36"/>
  <c r="G268" i="36"/>
  <c r="F268" i="36"/>
  <c r="P267" i="36"/>
  <c r="M267" i="36"/>
  <c r="I267" i="36"/>
  <c r="G267" i="36"/>
  <c r="F267" i="36"/>
  <c r="P266" i="36"/>
  <c r="M266" i="36"/>
  <c r="I266" i="36"/>
  <c r="G266" i="36"/>
  <c r="F266" i="36"/>
  <c r="P265" i="36"/>
  <c r="M265" i="36"/>
  <c r="I265" i="36"/>
  <c r="G265" i="36"/>
  <c r="F265" i="36"/>
  <c r="P264" i="36"/>
  <c r="M264" i="36"/>
  <c r="I264" i="36"/>
  <c r="G264" i="36"/>
  <c r="F264" i="36"/>
  <c r="P263" i="36"/>
  <c r="M263" i="36"/>
  <c r="I263" i="36"/>
  <c r="G263" i="36"/>
  <c r="F263" i="36"/>
  <c r="P262" i="36"/>
  <c r="M262" i="36"/>
  <c r="I262" i="36"/>
  <c r="G262" i="36"/>
  <c r="F262" i="36"/>
  <c r="P261" i="36"/>
  <c r="M261" i="36"/>
  <c r="I261" i="36"/>
  <c r="G261" i="36"/>
  <c r="F261" i="36"/>
  <c r="P260" i="36"/>
  <c r="M260" i="36"/>
  <c r="I260" i="36"/>
  <c r="G260" i="36"/>
  <c r="F260" i="36"/>
  <c r="P259" i="36"/>
  <c r="M259" i="36"/>
  <c r="I259" i="36"/>
  <c r="G259" i="36"/>
  <c r="F259" i="36"/>
  <c r="P258" i="36"/>
  <c r="M258" i="36"/>
  <c r="I258" i="36"/>
  <c r="G258" i="36"/>
  <c r="F258" i="36"/>
  <c r="P257" i="36"/>
  <c r="M257" i="36"/>
  <c r="I257" i="36"/>
  <c r="G257" i="36"/>
  <c r="F257" i="36"/>
  <c r="P256" i="36"/>
  <c r="M256" i="36"/>
  <c r="I256" i="36"/>
  <c r="G256" i="36"/>
  <c r="F256" i="36"/>
  <c r="P255" i="36"/>
  <c r="M255" i="36"/>
  <c r="I255" i="36"/>
  <c r="G255" i="36"/>
  <c r="F255" i="36"/>
  <c r="P254" i="36"/>
  <c r="M254" i="36"/>
  <c r="I254" i="36"/>
  <c r="G254" i="36"/>
  <c r="F254" i="36"/>
  <c r="P253" i="36"/>
  <c r="M253" i="36"/>
  <c r="I253" i="36"/>
  <c r="G253" i="36"/>
  <c r="F253" i="36"/>
  <c r="P252" i="36"/>
  <c r="M252" i="36"/>
  <c r="I252" i="36"/>
  <c r="G252" i="36"/>
  <c r="F252" i="36"/>
  <c r="P251" i="36"/>
  <c r="M251" i="36"/>
  <c r="I251" i="36"/>
  <c r="G251" i="36"/>
  <c r="F251" i="36"/>
  <c r="P250" i="36"/>
  <c r="M250" i="36"/>
  <c r="I250" i="36"/>
  <c r="G250" i="36"/>
  <c r="F250" i="36"/>
  <c r="P249" i="36"/>
  <c r="M249" i="36"/>
  <c r="I249" i="36"/>
  <c r="G249" i="36"/>
  <c r="F249" i="36"/>
  <c r="P248" i="36"/>
  <c r="M248" i="36"/>
  <c r="I248" i="36"/>
  <c r="G248" i="36"/>
  <c r="F248" i="36"/>
  <c r="P247" i="36"/>
  <c r="M247" i="36"/>
  <c r="I247" i="36"/>
  <c r="G247" i="36"/>
  <c r="F247" i="36"/>
  <c r="P246" i="36"/>
  <c r="M246" i="36"/>
  <c r="I246" i="36"/>
  <c r="G246" i="36"/>
  <c r="F246" i="36"/>
  <c r="P245" i="36"/>
  <c r="M245" i="36"/>
  <c r="I245" i="36"/>
  <c r="G245" i="36"/>
  <c r="F245" i="36"/>
  <c r="P244" i="36"/>
  <c r="M244" i="36"/>
  <c r="I244" i="36"/>
  <c r="G244" i="36"/>
  <c r="F244" i="36"/>
  <c r="P243" i="36"/>
  <c r="M243" i="36"/>
  <c r="I243" i="36"/>
  <c r="G243" i="36"/>
  <c r="F243" i="36"/>
  <c r="P242" i="36"/>
  <c r="M242" i="36"/>
  <c r="I242" i="36"/>
  <c r="G242" i="36"/>
  <c r="F242" i="36"/>
  <c r="P241" i="36"/>
  <c r="M241" i="36"/>
  <c r="I241" i="36"/>
  <c r="G241" i="36"/>
  <c r="F241" i="36"/>
  <c r="P240" i="36"/>
  <c r="M240" i="36"/>
  <c r="I240" i="36"/>
  <c r="G240" i="36"/>
  <c r="F240" i="36"/>
  <c r="P239" i="36"/>
  <c r="M239" i="36"/>
  <c r="I239" i="36"/>
  <c r="G239" i="36"/>
  <c r="F239" i="36"/>
  <c r="P238" i="36"/>
  <c r="M238" i="36"/>
  <c r="I238" i="36"/>
  <c r="G238" i="36"/>
  <c r="F238" i="36"/>
  <c r="P237" i="36"/>
  <c r="M237" i="36"/>
  <c r="I237" i="36"/>
  <c r="G237" i="36"/>
  <c r="F237" i="36"/>
  <c r="P236" i="36"/>
  <c r="M236" i="36"/>
  <c r="I236" i="36"/>
  <c r="G236" i="36"/>
  <c r="F236" i="36"/>
  <c r="P235" i="36"/>
  <c r="M235" i="36"/>
  <c r="I235" i="36"/>
  <c r="G235" i="36"/>
  <c r="F235" i="36"/>
  <c r="P234" i="36"/>
  <c r="M234" i="36"/>
  <c r="I234" i="36"/>
  <c r="G234" i="36"/>
  <c r="F234" i="36"/>
  <c r="P233" i="36"/>
  <c r="M233" i="36"/>
  <c r="I233" i="36"/>
  <c r="G233" i="36"/>
  <c r="F233" i="36"/>
  <c r="P232" i="36"/>
  <c r="M232" i="36"/>
  <c r="I232" i="36"/>
  <c r="G232" i="36"/>
  <c r="F232" i="36"/>
  <c r="P231" i="36"/>
  <c r="M231" i="36"/>
  <c r="I231" i="36"/>
  <c r="G231" i="36"/>
  <c r="F231" i="36"/>
  <c r="P230" i="36"/>
  <c r="M230" i="36"/>
  <c r="I230" i="36"/>
  <c r="G230" i="36"/>
  <c r="F230" i="36"/>
  <c r="P229" i="36"/>
  <c r="M229" i="36"/>
  <c r="I229" i="36"/>
  <c r="G229" i="36"/>
  <c r="F229" i="36"/>
  <c r="P228" i="36"/>
  <c r="M228" i="36"/>
  <c r="I228" i="36"/>
  <c r="G228" i="36"/>
  <c r="F228" i="36"/>
  <c r="P227" i="36"/>
  <c r="M227" i="36"/>
  <c r="I227" i="36"/>
  <c r="G227" i="36"/>
  <c r="F227" i="36"/>
  <c r="P226" i="36"/>
  <c r="M226" i="36"/>
  <c r="I226" i="36"/>
  <c r="G226" i="36"/>
  <c r="F226" i="36"/>
  <c r="P225" i="36"/>
  <c r="M225" i="36"/>
  <c r="I225" i="36"/>
  <c r="G225" i="36"/>
  <c r="F225" i="36"/>
  <c r="P224" i="36"/>
  <c r="M224" i="36"/>
  <c r="I224" i="36"/>
  <c r="G224" i="36"/>
  <c r="F224" i="36"/>
  <c r="P223" i="36"/>
  <c r="M223" i="36"/>
  <c r="I223" i="36"/>
  <c r="G223" i="36"/>
  <c r="F223" i="36"/>
  <c r="P222" i="36"/>
  <c r="M222" i="36"/>
  <c r="I222" i="36"/>
  <c r="G222" i="36"/>
  <c r="F222" i="36"/>
  <c r="P221" i="36"/>
  <c r="M221" i="36"/>
  <c r="I221" i="36"/>
  <c r="G221" i="36"/>
  <c r="F221" i="36"/>
  <c r="P220" i="36"/>
  <c r="M220" i="36"/>
  <c r="I220" i="36"/>
  <c r="G220" i="36"/>
  <c r="F220" i="36"/>
  <c r="P219" i="36"/>
  <c r="M219" i="36"/>
  <c r="I219" i="36"/>
  <c r="G219" i="36"/>
  <c r="F219" i="36"/>
  <c r="P218" i="36"/>
  <c r="M218" i="36"/>
  <c r="I218" i="36"/>
  <c r="G218" i="36"/>
  <c r="F218" i="36"/>
  <c r="P217" i="36"/>
  <c r="M217" i="36"/>
  <c r="I217" i="36"/>
  <c r="G217" i="36"/>
  <c r="F217" i="36"/>
  <c r="P216" i="36"/>
  <c r="M216" i="36"/>
  <c r="I216" i="36"/>
  <c r="G216" i="36"/>
  <c r="F216" i="36"/>
  <c r="P215" i="36"/>
  <c r="M215" i="36"/>
  <c r="I215" i="36"/>
  <c r="G215" i="36"/>
  <c r="F215" i="36"/>
  <c r="P214" i="36"/>
  <c r="M214" i="36"/>
  <c r="I214" i="36"/>
  <c r="G214" i="36"/>
  <c r="F214" i="36"/>
  <c r="P213" i="36"/>
  <c r="M213" i="36"/>
  <c r="I213" i="36"/>
  <c r="G213" i="36"/>
  <c r="F213" i="36"/>
  <c r="P212" i="36"/>
  <c r="M212" i="36"/>
  <c r="I212" i="36"/>
  <c r="G212" i="36"/>
  <c r="F212" i="36"/>
  <c r="P211" i="36"/>
  <c r="M211" i="36"/>
  <c r="I211" i="36"/>
  <c r="G211" i="36"/>
  <c r="F211" i="36"/>
  <c r="P210" i="36"/>
  <c r="M210" i="36"/>
  <c r="I210" i="36"/>
  <c r="G210" i="36"/>
  <c r="F210" i="36"/>
  <c r="P209" i="36"/>
  <c r="M209" i="36"/>
  <c r="I209" i="36"/>
  <c r="G209" i="36"/>
  <c r="F209" i="36"/>
  <c r="P208" i="36"/>
  <c r="M208" i="36"/>
  <c r="I208" i="36"/>
  <c r="G208" i="36"/>
  <c r="F208" i="36"/>
  <c r="P207" i="36"/>
  <c r="M207" i="36"/>
  <c r="I207" i="36"/>
  <c r="G207" i="36"/>
  <c r="F207" i="36"/>
  <c r="P206" i="36"/>
  <c r="M206" i="36"/>
  <c r="I206" i="36"/>
  <c r="G206" i="36"/>
  <c r="F206" i="36"/>
  <c r="P205" i="36"/>
  <c r="M205" i="36"/>
  <c r="I205" i="36"/>
  <c r="G205" i="36"/>
  <c r="F205" i="36"/>
  <c r="P204" i="36"/>
  <c r="M204" i="36"/>
  <c r="I204" i="36"/>
  <c r="G204" i="36"/>
  <c r="F204" i="36"/>
  <c r="P203" i="36"/>
  <c r="M203" i="36"/>
  <c r="I203" i="36"/>
  <c r="G203" i="36"/>
  <c r="F203" i="36"/>
  <c r="P202" i="36"/>
  <c r="M202" i="36"/>
  <c r="I202" i="36"/>
  <c r="G202" i="36"/>
  <c r="F202" i="36"/>
  <c r="P201" i="36"/>
  <c r="M201" i="36"/>
  <c r="I201" i="36"/>
  <c r="G201" i="36"/>
  <c r="F201" i="36"/>
  <c r="P200" i="36"/>
  <c r="M200" i="36"/>
  <c r="I200" i="36"/>
  <c r="G200" i="36"/>
  <c r="F200" i="36"/>
  <c r="P199" i="36"/>
  <c r="M199" i="36"/>
  <c r="I199" i="36"/>
  <c r="G199" i="36"/>
  <c r="F199" i="36"/>
  <c r="P198" i="36"/>
  <c r="M198" i="36"/>
  <c r="I198" i="36"/>
  <c r="G198" i="36"/>
  <c r="F198" i="36"/>
  <c r="P197" i="36"/>
  <c r="M197" i="36"/>
  <c r="I197" i="36"/>
  <c r="G197" i="36"/>
  <c r="F197" i="36"/>
  <c r="P196" i="36"/>
  <c r="M196" i="36"/>
  <c r="I196" i="36"/>
  <c r="G196" i="36"/>
  <c r="F196" i="36"/>
  <c r="P195" i="36"/>
  <c r="M195" i="36"/>
  <c r="I195" i="36"/>
  <c r="G195" i="36"/>
  <c r="F195" i="36"/>
  <c r="P194" i="36"/>
  <c r="M194" i="36"/>
  <c r="I194" i="36"/>
  <c r="G194" i="36"/>
  <c r="F194" i="36"/>
  <c r="P193" i="36"/>
  <c r="M193" i="36"/>
  <c r="I193" i="36"/>
  <c r="G193" i="36"/>
  <c r="F193" i="36"/>
  <c r="P192" i="36"/>
  <c r="M192" i="36"/>
  <c r="I192" i="36"/>
  <c r="G192" i="36"/>
  <c r="F192" i="36"/>
  <c r="P191" i="36"/>
  <c r="M191" i="36"/>
  <c r="I191" i="36"/>
  <c r="G191" i="36"/>
  <c r="F191" i="36"/>
  <c r="P190" i="36"/>
  <c r="M190" i="36"/>
  <c r="I190" i="36"/>
  <c r="G190" i="36"/>
  <c r="F190" i="36"/>
  <c r="P189" i="36"/>
  <c r="M189" i="36"/>
  <c r="I189" i="36"/>
  <c r="G189" i="36"/>
  <c r="F189" i="36"/>
  <c r="P188" i="36"/>
  <c r="M188" i="36"/>
  <c r="I188" i="36"/>
  <c r="G188" i="36"/>
  <c r="F188" i="36"/>
  <c r="P187" i="36"/>
  <c r="M187" i="36"/>
  <c r="I187" i="36"/>
  <c r="G187" i="36"/>
  <c r="F187" i="36"/>
  <c r="P186" i="36"/>
  <c r="M186" i="36"/>
  <c r="I186" i="36"/>
  <c r="G186" i="36"/>
  <c r="F186" i="36"/>
  <c r="P185" i="36"/>
  <c r="M185" i="36"/>
  <c r="I185" i="36"/>
  <c r="G185" i="36"/>
  <c r="F185" i="36"/>
  <c r="P184" i="36"/>
  <c r="M184" i="36"/>
  <c r="I184" i="36"/>
  <c r="G184" i="36"/>
  <c r="F184" i="36"/>
  <c r="P183" i="36"/>
  <c r="M183" i="36"/>
  <c r="I183" i="36"/>
  <c r="G183" i="36"/>
  <c r="F183" i="36"/>
  <c r="P182" i="36"/>
  <c r="M182" i="36"/>
  <c r="I182" i="36"/>
  <c r="G182" i="36"/>
  <c r="F182" i="36"/>
  <c r="P181" i="36"/>
  <c r="M181" i="36"/>
  <c r="I181" i="36"/>
  <c r="G181" i="36"/>
  <c r="F181" i="36"/>
  <c r="P180" i="36"/>
  <c r="M180" i="36"/>
  <c r="I180" i="36"/>
  <c r="G180" i="36"/>
  <c r="F180" i="36"/>
  <c r="P179" i="36"/>
  <c r="M179" i="36"/>
  <c r="I179" i="36"/>
  <c r="G179" i="36"/>
  <c r="F179" i="36"/>
  <c r="P178" i="36"/>
  <c r="M178" i="36"/>
  <c r="I178" i="36"/>
  <c r="G178" i="36"/>
  <c r="F178" i="36"/>
  <c r="P177" i="36"/>
  <c r="M177" i="36"/>
  <c r="I177" i="36"/>
  <c r="G177" i="36"/>
  <c r="F177" i="36"/>
  <c r="P176" i="36"/>
  <c r="M176" i="36"/>
  <c r="I176" i="36"/>
  <c r="G176" i="36"/>
  <c r="F176" i="36"/>
  <c r="P175" i="36"/>
  <c r="M175" i="36"/>
  <c r="I175" i="36"/>
  <c r="G175" i="36"/>
  <c r="F175" i="36"/>
  <c r="P174" i="36"/>
  <c r="M174" i="36"/>
  <c r="I174" i="36"/>
  <c r="G174" i="36"/>
  <c r="F174" i="36"/>
  <c r="P173" i="36"/>
  <c r="M173" i="36"/>
  <c r="I173" i="36"/>
  <c r="G173" i="36"/>
  <c r="F173" i="36"/>
  <c r="P172" i="36"/>
  <c r="M172" i="36"/>
  <c r="I172" i="36"/>
  <c r="G172" i="36"/>
  <c r="F172" i="36"/>
  <c r="P171" i="36"/>
  <c r="M171" i="36"/>
  <c r="I171" i="36"/>
  <c r="G171" i="36"/>
  <c r="F171" i="36"/>
  <c r="P170" i="36"/>
  <c r="M170" i="36"/>
  <c r="I170" i="36"/>
  <c r="G170" i="36"/>
  <c r="F170" i="36"/>
  <c r="P169" i="36"/>
  <c r="M169" i="36"/>
  <c r="I169" i="36"/>
  <c r="G169" i="36"/>
  <c r="F169" i="36"/>
  <c r="P168" i="36"/>
  <c r="M168" i="36"/>
  <c r="I168" i="36"/>
  <c r="G168" i="36"/>
  <c r="F168" i="36"/>
  <c r="P167" i="36"/>
  <c r="M167" i="36"/>
  <c r="I167" i="36"/>
  <c r="G167" i="36"/>
  <c r="F167" i="36"/>
  <c r="P166" i="36"/>
  <c r="M166" i="36"/>
  <c r="I166" i="36"/>
  <c r="G166" i="36"/>
  <c r="F166" i="36"/>
  <c r="P165" i="36"/>
  <c r="M165" i="36"/>
  <c r="I165" i="36"/>
  <c r="G165" i="36"/>
  <c r="F165" i="36"/>
  <c r="P164" i="36"/>
  <c r="M164" i="36"/>
  <c r="I164" i="36"/>
  <c r="G164" i="36"/>
  <c r="F164" i="36"/>
  <c r="P163" i="36"/>
  <c r="M163" i="36"/>
  <c r="I163" i="36"/>
  <c r="G163" i="36"/>
  <c r="F163" i="36"/>
  <c r="P162" i="36"/>
  <c r="M162" i="36"/>
  <c r="I162" i="36"/>
  <c r="G162" i="36"/>
  <c r="F162" i="36"/>
  <c r="P161" i="36"/>
  <c r="M161" i="36"/>
  <c r="I161" i="36"/>
  <c r="G161" i="36"/>
  <c r="F161" i="36"/>
  <c r="P160" i="36"/>
  <c r="M160" i="36"/>
  <c r="I160" i="36"/>
  <c r="G160" i="36"/>
  <c r="F160" i="36"/>
  <c r="P159" i="36"/>
  <c r="M159" i="36"/>
  <c r="I159" i="36"/>
  <c r="G159" i="36"/>
  <c r="F159" i="36"/>
  <c r="P158" i="36"/>
  <c r="M158" i="36"/>
  <c r="I158" i="36"/>
  <c r="G158" i="36"/>
  <c r="F158" i="36"/>
  <c r="P157" i="36"/>
  <c r="M157" i="36"/>
  <c r="I157" i="36"/>
  <c r="G157" i="36"/>
  <c r="F157" i="36"/>
  <c r="P156" i="36"/>
  <c r="M156" i="36"/>
  <c r="I156" i="36"/>
  <c r="G156" i="36"/>
  <c r="F156" i="36"/>
  <c r="P155" i="36"/>
  <c r="M155" i="36"/>
  <c r="I155" i="36"/>
  <c r="G155" i="36"/>
  <c r="F155" i="36"/>
  <c r="P154" i="36"/>
  <c r="M154" i="36"/>
  <c r="I154" i="36"/>
  <c r="G154" i="36"/>
  <c r="F154" i="36"/>
  <c r="P153" i="36"/>
  <c r="M153" i="36"/>
  <c r="I153" i="36"/>
  <c r="G153" i="36"/>
  <c r="F153" i="36"/>
  <c r="P152" i="36"/>
  <c r="M152" i="36"/>
  <c r="I152" i="36"/>
  <c r="G152" i="36"/>
  <c r="F152" i="36"/>
  <c r="P151" i="36"/>
  <c r="M151" i="36"/>
  <c r="I151" i="36"/>
  <c r="G151" i="36"/>
  <c r="F151" i="36"/>
  <c r="P150" i="36"/>
  <c r="M150" i="36"/>
  <c r="I150" i="36"/>
  <c r="G150" i="36"/>
  <c r="F150" i="36"/>
  <c r="P149" i="36"/>
  <c r="M149" i="36"/>
  <c r="I149" i="36"/>
  <c r="G149" i="36"/>
  <c r="F149" i="36"/>
  <c r="P148" i="36"/>
  <c r="M148" i="36"/>
  <c r="I148" i="36"/>
  <c r="G148" i="36"/>
  <c r="F148" i="36"/>
  <c r="P147" i="36"/>
  <c r="M147" i="36"/>
  <c r="I147" i="36"/>
  <c r="G147" i="36"/>
  <c r="F147" i="36"/>
  <c r="P146" i="36"/>
  <c r="M146" i="36"/>
  <c r="I146" i="36"/>
  <c r="G146" i="36"/>
  <c r="F146" i="36"/>
  <c r="P145" i="36"/>
  <c r="M145" i="36"/>
  <c r="I145" i="36"/>
  <c r="G145" i="36"/>
  <c r="F145" i="36"/>
  <c r="P144" i="36"/>
  <c r="M144" i="36"/>
  <c r="I144" i="36"/>
  <c r="G144" i="36"/>
  <c r="F144" i="36"/>
  <c r="P143" i="36"/>
  <c r="M143" i="36"/>
  <c r="I143" i="36"/>
  <c r="G143" i="36"/>
  <c r="F143" i="36"/>
  <c r="P142" i="36"/>
  <c r="M142" i="36"/>
  <c r="I142" i="36"/>
  <c r="G142" i="36"/>
  <c r="F142" i="36"/>
  <c r="P141" i="36"/>
  <c r="M141" i="36"/>
  <c r="I141" i="36"/>
  <c r="G141" i="36"/>
  <c r="F141" i="36"/>
  <c r="P140" i="36"/>
  <c r="M140" i="36"/>
  <c r="I140" i="36"/>
  <c r="G140" i="36"/>
  <c r="F140" i="36"/>
  <c r="P139" i="36"/>
  <c r="M139" i="36"/>
  <c r="I139" i="36"/>
  <c r="G139" i="36"/>
  <c r="F139" i="36"/>
  <c r="P138" i="36"/>
  <c r="M138" i="36"/>
  <c r="I138" i="36"/>
  <c r="G138" i="36"/>
  <c r="F138" i="36"/>
  <c r="P137" i="36"/>
  <c r="M137" i="36"/>
  <c r="I137" i="36"/>
  <c r="G137" i="36"/>
  <c r="F137" i="36"/>
  <c r="P136" i="36"/>
  <c r="M136" i="36"/>
  <c r="I136" i="36"/>
  <c r="G136" i="36"/>
  <c r="F136" i="36"/>
  <c r="P135" i="36"/>
  <c r="M135" i="36"/>
  <c r="I135" i="36"/>
  <c r="G135" i="36"/>
  <c r="F135" i="36"/>
  <c r="P134" i="36"/>
  <c r="M134" i="36"/>
  <c r="I134" i="36"/>
  <c r="G134" i="36"/>
  <c r="F134" i="36"/>
  <c r="P133" i="36"/>
  <c r="M133" i="36"/>
  <c r="I133" i="36"/>
  <c r="G133" i="36"/>
  <c r="F133" i="36"/>
  <c r="P132" i="36"/>
  <c r="M132" i="36"/>
  <c r="I132" i="36"/>
  <c r="G132" i="36"/>
  <c r="F132" i="36"/>
  <c r="P131" i="36"/>
  <c r="M131" i="36"/>
  <c r="I131" i="36"/>
  <c r="G131" i="36"/>
  <c r="F131" i="36"/>
  <c r="P130" i="36"/>
  <c r="M130" i="36"/>
  <c r="I130" i="36"/>
  <c r="G130" i="36"/>
  <c r="F130" i="36"/>
  <c r="P129" i="36"/>
  <c r="M129" i="36"/>
  <c r="I129" i="36"/>
  <c r="G129" i="36"/>
  <c r="F129" i="36"/>
  <c r="P128" i="36"/>
  <c r="M128" i="36"/>
  <c r="I128" i="36"/>
  <c r="G128" i="36"/>
  <c r="F128" i="36"/>
  <c r="P127" i="36"/>
  <c r="M127" i="36"/>
  <c r="I127" i="36"/>
  <c r="G127" i="36"/>
  <c r="F127" i="36"/>
  <c r="P126" i="36"/>
  <c r="M126" i="36"/>
  <c r="I126" i="36"/>
  <c r="G126" i="36"/>
  <c r="F126" i="36"/>
  <c r="P125" i="36"/>
  <c r="M125" i="36"/>
  <c r="I125" i="36"/>
  <c r="G125" i="36"/>
  <c r="F125" i="36"/>
  <c r="P124" i="36"/>
  <c r="M124" i="36"/>
  <c r="I124" i="36"/>
  <c r="G124" i="36"/>
  <c r="F124" i="36"/>
  <c r="P123" i="36"/>
  <c r="M123" i="36"/>
  <c r="I123" i="36"/>
  <c r="G123" i="36"/>
  <c r="F123" i="36"/>
  <c r="P122" i="36"/>
  <c r="M122" i="36"/>
  <c r="I122" i="36"/>
  <c r="G122" i="36"/>
  <c r="F122" i="36"/>
  <c r="P121" i="36"/>
  <c r="M121" i="36"/>
  <c r="I121" i="36"/>
  <c r="G121" i="36"/>
  <c r="F121" i="36"/>
  <c r="P120" i="36"/>
  <c r="M120" i="36"/>
  <c r="I120" i="36"/>
  <c r="G120" i="36"/>
  <c r="F120" i="36"/>
  <c r="P119" i="36"/>
  <c r="M119" i="36"/>
  <c r="I119" i="36"/>
  <c r="G119" i="36"/>
  <c r="F119" i="36"/>
  <c r="P118" i="36"/>
  <c r="M118" i="36"/>
  <c r="I118" i="36"/>
  <c r="G118" i="36"/>
  <c r="F118" i="36"/>
  <c r="P117" i="36"/>
  <c r="M117" i="36"/>
  <c r="I117" i="36"/>
  <c r="G117" i="36"/>
  <c r="F117" i="36"/>
  <c r="P116" i="36"/>
  <c r="M116" i="36"/>
  <c r="I116" i="36"/>
  <c r="G116" i="36"/>
  <c r="F116" i="36"/>
  <c r="P115" i="36"/>
  <c r="M115" i="36"/>
  <c r="I115" i="36"/>
  <c r="G115" i="36"/>
  <c r="F115" i="36"/>
  <c r="P114" i="36"/>
  <c r="M114" i="36"/>
  <c r="I114" i="36"/>
  <c r="G114" i="36"/>
  <c r="F114" i="36"/>
  <c r="P113" i="36"/>
  <c r="M113" i="36"/>
  <c r="I113" i="36"/>
  <c r="G113" i="36"/>
  <c r="F113" i="36"/>
  <c r="P112" i="36"/>
  <c r="M112" i="36"/>
  <c r="I112" i="36"/>
  <c r="G112" i="36"/>
  <c r="F112" i="36"/>
  <c r="P111" i="36"/>
  <c r="M111" i="36"/>
  <c r="I111" i="36"/>
  <c r="G111" i="36"/>
  <c r="F111" i="36"/>
  <c r="P110" i="36"/>
  <c r="M110" i="36"/>
  <c r="I110" i="36"/>
  <c r="G110" i="36"/>
  <c r="F110" i="36"/>
  <c r="P109" i="36"/>
  <c r="M109" i="36"/>
  <c r="I109" i="36"/>
  <c r="G109" i="36"/>
  <c r="F109" i="36"/>
  <c r="P108" i="36"/>
  <c r="M108" i="36"/>
  <c r="I108" i="36"/>
  <c r="G108" i="36"/>
  <c r="F108" i="36"/>
  <c r="P107" i="36"/>
  <c r="M107" i="36"/>
  <c r="I107" i="36"/>
  <c r="G107" i="36"/>
  <c r="F107" i="36"/>
  <c r="P106" i="36"/>
  <c r="M106" i="36"/>
  <c r="I106" i="36"/>
  <c r="G106" i="36"/>
  <c r="F106" i="36"/>
  <c r="P105" i="36"/>
  <c r="M105" i="36"/>
  <c r="I105" i="36"/>
  <c r="G105" i="36"/>
  <c r="F105" i="36"/>
  <c r="P104" i="36"/>
  <c r="M104" i="36"/>
  <c r="I104" i="36"/>
  <c r="G104" i="36"/>
  <c r="F104" i="36"/>
  <c r="P103" i="36"/>
  <c r="M103" i="36"/>
  <c r="I103" i="36"/>
  <c r="G103" i="36"/>
  <c r="F103" i="36"/>
  <c r="P102" i="36"/>
  <c r="M102" i="36"/>
  <c r="I102" i="36"/>
  <c r="G102" i="36"/>
  <c r="F102" i="36"/>
  <c r="P101" i="36"/>
  <c r="M101" i="36"/>
  <c r="I101" i="36"/>
  <c r="G101" i="36"/>
  <c r="F101" i="36"/>
  <c r="P100" i="36"/>
  <c r="M100" i="36"/>
  <c r="I100" i="36"/>
  <c r="G100" i="36"/>
  <c r="F100" i="36"/>
  <c r="P99" i="36"/>
  <c r="M99" i="36"/>
  <c r="I99" i="36"/>
  <c r="G99" i="36"/>
  <c r="F99" i="36"/>
  <c r="P98" i="36"/>
  <c r="M98" i="36"/>
  <c r="I98" i="36"/>
  <c r="G98" i="36"/>
  <c r="F98" i="36"/>
  <c r="P97" i="36"/>
  <c r="M97" i="36"/>
  <c r="I97" i="36"/>
  <c r="G97" i="36"/>
  <c r="F97" i="36"/>
  <c r="P96" i="36"/>
  <c r="M96" i="36"/>
  <c r="I96" i="36"/>
  <c r="G96" i="36"/>
  <c r="F96" i="36"/>
  <c r="P95" i="36"/>
  <c r="M95" i="36"/>
  <c r="I95" i="36"/>
  <c r="G95" i="36"/>
  <c r="F95" i="36"/>
  <c r="P94" i="36"/>
  <c r="M94" i="36"/>
  <c r="I94" i="36"/>
  <c r="G94" i="36"/>
  <c r="F94" i="36"/>
  <c r="P93" i="36"/>
  <c r="M93" i="36"/>
  <c r="I93" i="36"/>
  <c r="G93" i="36"/>
  <c r="F93" i="36"/>
  <c r="P92" i="36"/>
  <c r="M92" i="36"/>
  <c r="I92" i="36"/>
  <c r="G92" i="36"/>
  <c r="F92" i="36"/>
  <c r="P91" i="36"/>
  <c r="M91" i="36"/>
  <c r="I91" i="36"/>
  <c r="G91" i="36"/>
  <c r="F91" i="36"/>
  <c r="P90" i="36"/>
  <c r="M90" i="36"/>
  <c r="I90" i="36"/>
  <c r="G90" i="36"/>
  <c r="F90" i="36"/>
  <c r="P89" i="36"/>
  <c r="M89" i="36"/>
  <c r="I89" i="36"/>
  <c r="G89" i="36"/>
  <c r="F89" i="36"/>
  <c r="P88" i="36"/>
  <c r="M88" i="36"/>
  <c r="I88" i="36"/>
  <c r="G88" i="36"/>
  <c r="F88" i="36"/>
  <c r="P87" i="36"/>
  <c r="M87" i="36"/>
  <c r="I87" i="36"/>
  <c r="G87" i="36"/>
  <c r="F87" i="36"/>
  <c r="P86" i="36"/>
  <c r="M86" i="36"/>
  <c r="I86" i="36"/>
  <c r="G86" i="36"/>
  <c r="F86" i="36"/>
  <c r="P85" i="36"/>
  <c r="M85" i="36"/>
  <c r="I85" i="36"/>
  <c r="G85" i="36"/>
  <c r="F85" i="36"/>
  <c r="P84" i="36"/>
  <c r="M84" i="36"/>
  <c r="I84" i="36"/>
  <c r="G84" i="36"/>
  <c r="F84" i="36"/>
  <c r="P83" i="36"/>
  <c r="M83" i="36"/>
  <c r="I83" i="36"/>
  <c r="G83" i="36"/>
  <c r="F83" i="36"/>
  <c r="P82" i="36"/>
  <c r="M82" i="36"/>
  <c r="I82" i="36"/>
  <c r="G82" i="36"/>
  <c r="F82" i="36"/>
  <c r="P81" i="36"/>
  <c r="M81" i="36"/>
  <c r="I81" i="36"/>
  <c r="G81" i="36"/>
  <c r="F81" i="36"/>
  <c r="P80" i="36"/>
  <c r="M80" i="36"/>
  <c r="I80" i="36"/>
  <c r="G80" i="36"/>
  <c r="F80" i="36"/>
  <c r="P79" i="36"/>
  <c r="M79" i="36"/>
  <c r="I79" i="36"/>
  <c r="G79" i="36"/>
  <c r="F79" i="36"/>
  <c r="P78" i="36"/>
  <c r="M78" i="36"/>
  <c r="I78" i="36"/>
  <c r="G78" i="36"/>
  <c r="F78" i="36"/>
  <c r="P77" i="36"/>
  <c r="M77" i="36"/>
  <c r="I77" i="36"/>
  <c r="G77" i="36"/>
  <c r="F77" i="36"/>
  <c r="P76" i="36"/>
  <c r="M76" i="36"/>
  <c r="I76" i="36"/>
  <c r="G76" i="36"/>
  <c r="F76" i="36"/>
  <c r="P75" i="36"/>
  <c r="M75" i="36"/>
  <c r="I75" i="36"/>
  <c r="G75" i="36"/>
  <c r="F75" i="36"/>
  <c r="P74" i="36"/>
  <c r="M74" i="36"/>
  <c r="I74" i="36"/>
  <c r="G74" i="36"/>
  <c r="F74" i="36"/>
  <c r="P73" i="36"/>
  <c r="M73" i="36"/>
  <c r="I73" i="36"/>
  <c r="G73" i="36"/>
  <c r="F73" i="36"/>
  <c r="P72" i="36"/>
  <c r="M72" i="36"/>
  <c r="I72" i="36"/>
  <c r="G72" i="36"/>
  <c r="F72" i="36"/>
  <c r="P71" i="36"/>
  <c r="M71" i="36"/>
  <c r="I71" i="36"/>
  <c r="G71" i="36"/>
  <c r="F71" i="36"/>
  <c r="P70" i="36"/>
  <c r="M70" i="36"/>
  <c r="I70" i="36"/>
  <c r="G70" i="36"/>
  <c r="F70" i="36"/>
  <c r="P69" i="36"/>
  <c r="M69" i="36"/>
  <c r="I69" i="36"/>
  <c r="G69" i="36"/>
  <c r="F69" i="36"/>
  <c r="P68" i="36"/>
  <c r="M68" i="36"/>
  <c r="I68" i="36"/>
  <c r="G68" i="36"/>
  <c r="F68" i="36"/>
  <c r="P67" i="36"/>
  <c r="M67" i="36"/>
  <c r="I67" i="36"/>
  <c r="G67" i="36"/>
  <c r="F67" i="36"/>
  <c r="P66" i="36"/>
  <c r="M66" i="36"/>
  <c r="I66" i="36"/>
  <c r="G66" i="36"/>
  <c r="F66" i="36"/>
  <c r="P65" i="36"/>
  <c r="M65" i="36"/>
  <c r="I65" i="36"/>
  <c r="G65" i="36"/>
  <c r="F65" i="36"/>
  <c r="P64" i="36"/>
  <c r="M64" i="36"/>
  <c r="I64" i="36"/>
  <c r="G64" i="36"/>
  <c r="F64" i="36"/>
  <c r="P63" i="36"/>
  <c r="M63" i="36"/>
  <c r="I63" i="36"/>
  <c r="G63" i="36"/>
  <c r="F63" i="36"/>
  <c r="P62" i="36"/>
  <c r="M62" i="36"/>
  <c r="I62" i="36"/>
  <c r="G62" i="36"/>
  <c r="F62" i="36"/>
  <c r="P61" i="36"/>
  <c r="M61" i="36"/>
  <c r="I61" i="36"/>
  <c r="G61" i="36"/>
  <c r="F61" i="36"/>
  <c r="P60" i="36"/>
  <c r="M60" i="36"/>
  <c r="I60" i="36"/>
  <c r="G60" i="36"/>
  <c r="F60" i="36"/>
  <c r="P59" i="36"/>
  <c r="M59" i="36"/>
  <c r="I59" i="36"/>
  <c r="G59" i="36"/>
  <c r="F59" i="36"/>
  <c r="P58" i="36"/>
  <c r="M58" i="36"/>
  <c r="I58" i="36"/>
  <c r="G58" i="36"/>
  <c r="F58" i="36"/>
  <c r="P57" i="36"/>
  <c r="M57" i="36"/>
  <c r="I57" i="36"/>
  <c r="G57" i="36"/>
  <c r="F57" i="36"/>
  <c r="P56" i="36"/>
  <c r="M56" i="36"/>
  <c r="I56" i="36"/>
  <c r="G56" i="36"/>
  <c r="F56" i="36"/>
  <c r="P55" i="36"/>
  <c r="M55" i="36"/>
  <c r="I55" i="36"/>
  <c r="G55" i="36"/>
  <c r="F55" i="36"/>
  <c r="P54" i="36"/>
  <c r="M54" i="36"/>
  <c r="I54" i="36"/>
  <c r="G54" i="36"/>
  <c r="F54" i="36"/>
  <c r="P53" i="36"/>
  <c r="M53" i="36"/>
  <c r="I53" i="36"/>
  <c r="G53" i="36"/>
  <c r="F53" i="36"/>
  <c r="P52" i="36"/>
  <c r="M52" i="36"/>
  <c r="I52" i="36"/>
  <c r="G52" i="36"/>
  <c r="F52" i="36"/>
  <c r="P51" i="36"/>
  <c r="M51" i="36"/>
  <c r="I51" i="36"/>
  <c r="G51" i="36"/>
  <c r="F51" i="36"/>
  <c r="P50" i="36"/>
  <c r="M50" i="36"/>
  <c r="I50" i="36"/>
  <c r="G50" i="36"/>
  <c r="F50" i="36"/>
  <c r="P49" i="36"/>
  <c r="M49" i="36"/>
  <c r="I49" i="36"/>
  <c r="G49" i="36"/>
  <c r="F49" i="36"/>
  <c r="P48" i="36"/>
  <c r="M48" i="36"/>
  <c r="I48" i="36"/>
  <c r="G48" i="36"/>
  <c r="F48" i="36"/>
  <c r="P47" i="36"/>
  <c r="M47" i="36"/>
  <c r="I47" i="36"/>
  <c r="G47" i="36"/>
  <c r="F47" i="36"/>
  <c r="P46" i="36"/>
  <c r="M46" i="36"/>
  <c r="I46" i="36"/>
  <c r="G46" i="36"/>
  <c r="F46" i="36"/>
  <c r="P45" i="36"/>
  <c r="M45" i="36"/>
  <c r="I45" i="36"/>
  <c r="G45" i="36"/>
  <c r="F45" i="36"/>
  <c r="P44" i="36"/>
  <c r="M44" i="36"/>
  <c r="I44" i="36"/>
  <c r="G44" i="36"/>
  <c r="F44" i="36"/>
  <c r="P43" i="36"/>
  <c r="M43" i="36"/>
  <c r="I43" i="36"/>
  <c r="G43" i="36"/>
  <c r="F43" i="36"/>
  <c r="P42" i="36"/>
  <c r="M42" i="36"/>
  <c r="I42" i="36"/>
  <c r="G42" i="36"/>
  <c r="F42" i="36"/>
  <c r="P41" i="36"/>
  <c r="M41" i="36"/>
  <c r="I41" i="36"/>
  <c r="G41" i="36"/>
  <c r="F41" i="36"/>
  <c r="P40" i="36"/>
  <c r="M40" i="36"/>
  <c r="I40" i="36"/>
  <c r="G40" i="36"/>
  <c r="F40" i="36"/>
  <c r="P39" i="36"/>
  <c r="M39" i="36"/>
  <c r="I39" i="36"/>
  <c r="G39" i="36"/>
  <c r="F39" i="36"/>
  <c r="P38" i="36"/>
  <c r="M38" i="36"/>
  <c r="I38" i="36"/>
  <c r="G38" i="36"/>
  <c r="F38" i="36"/>
  <c r="P37" i="36"/>
  <c r="M37" i="36"/>
  <c r="I37" i="36"/>
  <c r="G37" i="36"/>
  <c r="F37" i="36"/>
  <c r="P36" i="36"/>
  <c r="M36" i="36"/>
  <c r="I36" i="36"/>
  <c r="G36" i="36"/>
  <c r="F36" i="36"/>
  <c r="P35" i="36"/>
  <c r="M35" i="36"/>
  <c r="I35" i="36"/>
  <c r="G35" i="36"/>
  <c r="F35" i="36"/>
  <c r="P34" i="36"/>
  <c r="M34" i="36"/>
  <c r="I34" i="36"/>
  <c r="G34" i="36"/>
  <c r="F34" i="36"/>
  <c r="P33" i="36"/>
  <c r="M33" i="36"/>
  <c r="I33" i="36"/>
  <c r="G33" i="36"/>
  <c r="F33" i="36"/>
  <c r="P32" i="36"/>
  <c r="M32" i="36"/>
  <c r="I32" i="36"/>
  <c r="G32" i="36"/>
  <c r="F32" i="36"/>
  <c r="P31" i="36"/>
  <c r="M31" i="36"/>
  <c r="I31" i="36"/>
  <c r="G31" i="36"/>
  <c r="F31" i="36"/>
  <c r="P30" i="36"/>
  <c r="M30" i="36"/>
  <c r="I30" i="36"/>
  <c r="G30" i="36"/>
  <c r="F30" i="36"/>
  <c r="P29" i="36"/>
  <c r="M29" i="36"/>
  <c r="I29" i="36"/>
  <c r="G29" i="36"/>
  <c r="F29" i="36"/>
  <c r="P28" i="36"/>
  <c r="M28" i="36"/>
  <c r="I28" i="36"/>
  <c r="G28" i="36"/>
  <c r="F28" i="36"/>
  <c r="P27" i="36"/>
  <c r="M27" i="36"/>
  <c r="I27" i="36"/>
  <c r="G27" i="36"/>
  <c r="F27" i="36"/>
  <c r="P26" i="36"/>
  <c r="M26" i="36"/>
  <c r="I26" i="36"/>
  <c r="G26" i="36"/>
  <c r="F26" i="36"/>
  <c r="P25" i="36"/>
  <c r="M25" i="36"/>
  <c r="I25" i="36"/>
  <c r="G25" i="36"/>
  <c r="F25" i="36"/>
  <c r="P24" i="36"/>
  <c r="M24" i="36"/>
  <c r="I24" i="36"/>
  <c r="G24" i="36"/>
  <c r="F24" i="36"/>
  <c r="P23" i="36"/>
  <c r="M23" i="36"/>
  <c r="I23" i="36"/>
  <c r="G23" i="36"/>
  <c r="F23" i="36"/>
  <c r="P22" i="36"/>
  <c r="M22" i="36"/>
  <c r="I22" i="36"/>
  <c r="G22" i="36"/>
  <c r="F22" i="36"/>
  <c r="P21" i="36"/>
  <c r="M21" i="36"/>
  <c r="I21" i="36"/>
  <c r="G21" i="36"/>
  <c r="F21" i="36"/>
  <c r="P20" i="36"/>
  <c r="M20" i="36"/>
  <c r="I20" i="36"/>
  <c r="G20" i="36"/>
  <c r="F20" i="36"/>
  <c r="P19" i="36"/>
  <c r="M19" i="36"/>
  <c r="I19" i="36"/>
  <c r="G19" i="36"/>
  <c r="F19" i="36"/>
  <c r="P18" i="36"/>
  <c r="M18" i="36"/>
  <c r="I18" i="36"/>
  <c r="G18" i="36"/>
  <c r="F18" i="36"/>
  <c r="P17" i="36"/>
  <c r="M17" i="36"/>
  <c r="I17" i="36"/>
  <c r="G17" i="36"/>
  <c r="F17" i="36"/>
  <c r="P16" i="36"/>
  <c r="M16" i="36"/>
  <c r="I16" i="36"/>
  <c r="G16" i="36"/>
  <c r="F16" i="36"/>
  <c r="P15" i="36"/>
  <c r="M15" i="36"/>
  <c r="I15" i="36"/>
  <c r="G15" i="36"/>
  <c r="F15" i="36"/>
  <c r="P14" i="36"/>
  <c r="M14" i="36"/>
  <c r="I14" i="36"/>
  <c r="G14" i="36"/>
  <c r="F14" i="36"/>
  <c r="P13" i="36"/>
  <c r="M13" i="36"/>
  <c r="I13" i="36"/>
  <c r="G13" i="36"/>
  <c r="F13" i="36"/>
  <c r="P12" i="36"/>
  <c r="M12" i="36"/>
  <c r="I12" i="36"/>
  <c r="G12" i="36"/>
  <c r="F12" i="36"/>
  <c r="P11" i="36"/>
  <c r="M11" i="36"/>
  <c r="I11" i="36"/>
  <c r="G11" i="36"/>
  <c r="F11" i="36"/>
  <c r="P10" i="36"/>
  <c r="M10" i="36"/>
  <c r="I10" i="36"/>
  <c r="G10" i="36"/>
  <c r="F10" i="36"/>
  <c r="P9" i="36"/>
  <c r="M9" i="36"/>
  <c r="I9" i="36"/>
  <c r="G9" i="36"/>
  <c r="F9" i="36"/>
  <c r="P8" i="36"/>
  <c r="M8" i="36"/>
  <c r="I8" i="36"/>
  <c r="G8" i="36"/>
  <c r="F8" i="36"/>
  <c r="P7" i="36"/>
  <c r="M7" i="36"/>
  <c r="I7" i="36"/>
  <c r="G7" i="36"/>
  <c r="F7" i="36"/>
  <c r="P6" i="36"/>
  <c r="M6" i="36"/>
  <c r="I6" i="36"/>
  <c r="G6" i="36"/>
  <c r="F6" i="36"/>
  <c r="P5" i="36"/>
  <c r="M5" i="36"/>
  <c r="I5" i="36"/>
  <c r="G5" i="36"/>
  <c r="F5" i="36"/>
  <c r="P4" i="36"/>
  <c r="M4" i="36"/>
  <c r="I4" i="36"/>
  <c r="G4" i="36"/>
  <c r="F4" i="36"/>
  <c r="P3" i="36"/>
  <c r="M3" i="36"/>
  <c r="I3" i="36"/>
  <c r="G3" i="36"/>
  <c r="F3" i="36"/>
  <c r="P482" i="35"/>
  <c r="M482" i="35"/>
  <c r="P481" i="35"/>
  <c r="M481" i="35"/>
  <c r="P480" i="35"/>
  <c r="M480" i="35"/>
  <c r="P479" i="35"/>
  <c r="M479" i="35"/>
  <c r="P478" i="35"/>
  <c r="M478" i="35"/>
  <c r="P477" i="35"/>
  <c r="M477" i="35"/>
  <c r="P476" i="35"/>
  <c r="M476" i="35"/>
  <c r="P475" i="35"/>
  <c r="M475" i="35"/>
  <c r="P474" i="35"/>
  <c r="M474" i="35"/>
  <c r="P473" i="35"/>
  <c r="M473" i="35"/>
  <c r="P472" i="35"/>
  <c r="M472" i="35"/>
  <c r="P471" i="35"/>
  <c r="M471" i="35"/>
  <c r="P470" i="35"/>
  <c r="M470" i="35"/>
  <c r="P469" i="35"/>
  <c r="M469" i="35"/>
  <c r="P468" i="35"/>
  <c r="M468" i="35"/>
  <c r="P467" i="35"/>
  <c r="M467" i="35"/>
  <c r="P466" i="35"/>
  <c r="M466" i="35"/>
  <c r="P465" i="35"/>
  <c r="M465" i="35"/>
  <c r="P464" i="35"/>
  <c r="M464" i="35"/>
  <c r="P463" i="35"/>
  <c r="M463" i="35"/>
  <c r="P462" i="35"/>
  <c r="M462" i="35"/>
  <c r="P461" i="35"/>
  <c r="M461" i="35"/>
  <c r="P460" i="35"/>
  <c r="M460" i="35"/>
  <c r="P459" i="35"/>
  <c r="M459" i="35"/>
  <c r="P458" i="35"/>
  <c r="M458" i="35"/>
  <c r="P457" i="35"/>
  <c r="M457" i="35"/>
  <c r="P456" i="35"/>
  <c r="M456" i="35"/>
  <c r="P455" i="35"/>
  <c r="M455" i="35"/>
  <c r="P454" i="35"/>
  <c r="M454" i="35"/>
  <c r="P453" i="35"/>
  <c r="M453" i="35"/>
  <c r="P452" i="35"/>
  <c r="M452" i="35"/>
  <c r="P451" i="35"/>
  <c r="M451" i="35"/>
  <c r="P450" i="35"/>
  <c r="M450" i="35"/>
  <c r="P449" i="35"/>
  <c r="M449" i="35"/>
  <c r="P448" i="35"/>
  <c r="M448" i="35"/>
  <c r="P447" i="35"/>
  <c r="M447" i="35"/>
  <c r="P446" i="35"/>
  <c r="M446" i="35"/>
  <c r="P445" i="35"/>
  <c r="M445" i="35"/>
  <c r="P444" i="35"/>
  <c r="M444" i="35"/>
  <c r="P443" i="35"/>
  <c r="M443" i="35"/>
  <c r="P442" i="35"/>
  <c r="M442" i="35"/>
  <c r="P441" i="35"/>
  <c r="M441" i="35"/>
  <c r="P440" i="35"/>
  <c r="M440" i="35"/>
  <c r="P439" i="35"/>
  <c r="M439" i="35"/>
  <c r="P438" i="35"/>
  <c r="M438" i="35"/>
  <c r="P437" i="35"/>
  <c r="M437" i="35"/>
  <c r="P436" i="35"/>
  <c r="M436" i="35"/>
  <c r="P435" i="35"/>
  <c r="M435" i="35"/>
  <c r="P434" i="35"/>
  <c r="M434" i="35"/>
  <c r="I434" i="35"/>
  <c r="G434" i="35"/>
  <c r="F434" i="35"/>
  <c r="P433" i="35"/>
  <c r="M433" i="35"/>
  <c r="I433" i="35"/>
  <c r="G433" i="35"/>
  <c r="F433" i="35"/>
  <c r="P432" i="35"/>
  <c r="M432" i="35"/>
  <c r="I432" i="35"/>
  <c r="G432" i="35"/>
  <c r="F432" i="35"/>
  <c r="P431" i="35"/>
  <c r="M431" i="35"/>
  <c r="I431" i="35"/>
  <c r="G431" i="35"/>
  <c r="F431" i="35"/>
  <c r="P430" i="35"/>
  <c r="M430" i="35"/>
  <c r="I430" i="35"/>
  <c r="G430" i="35"/>
  <c r="F430" i="35"/>
  <c r="P429" i="35"/>
  <c r="M429" i="35"/>
  <c r="I429" i="35"/>
  <c r="G429" i="35"/>
  <c r="F429" i="35"/>
  <c r="P428" i="35"/>
  <c r="M428" i="35"/>
  <c r="I428" i="35"/>
  <c r="G428" i="35"/>
  <c r="F428" i="35"/>
  <c r="P427" i="35"/>
  <c r="M427" i="35"/>
  <c r="I427" i="35"/>
  <c r="G427" i="35"/>
  <c r="F427" i="35"/>
  <c r="P426" i="35"/>
  <c r="M426" i="35"/>
  <c r="I426" i="35"/>
  <c r="G426" i="35"/>
  <c r="F426" i="35"/>
  <c r="P425" i="35"/>
  <c r="M425" i="35"/>
  <c r="I425" i="35"/>
  <c r="G425" i="35"/>
  <c r="F425" i="35"/>
  <c r="P424" i="35"/>
  <c r="M424" i="35"/>
  <c r="I424" i="35"/>
  <c r="G424" i="35"/>
  <c r="F424" i="35"/>
  <c r="P423" i="35"/>
  <c r="M423" i="35"/>
  <c r="I423" i="35"/>
  <c r="G423" i="35"/>
  <c r="F423" i="35"/>
  <c r="P422" i="35"/>
  <c r="M422" i="35"/>
  <c r="I422" i="35"/>
  <c r="G422" i="35"/>
  <c r="F422" i="35"/>
  <c r="P421" i="35"/>
  <c r="M421" i="35"/>
  <c r="I421" i="35"/>
  <c r="G421" i="35"/>
  <c r="F421" i="35"/>
  <c r="P420" i="35"/>
  <c r="M420" i="35"/>
  <c r="I420" i="35"/>
  <c r="G420" i="35"/>
  <c r="F420" i="35"/>
  <c r="P419" i="35"/>
  <c r="M419" i="35"/>
  <c r="I419" i="35"/>
  <c r="G419" i="35"/>
  <c r="F419" i="35"/>
  <c r="P418" i="35"/>
  <c r="M418" i="35"/>
  <c r="I418" i="35"/>
  <c r="G418" i="35"/>
  <c r="F418" i="35"/>
  <c r="P417" i="35"/>
  <c r="M417" i="35"/>
  <c r="I417" i="35"/>
  <c r="G417" i="35"/>
  <c r="F417" i="35"/>
  <c r="P416" i="35"/>
  <c r="M416" i="35"/>
  <c r="I416" i="35"/>
  <c r="G416" i="35"/>
  <c r="F416" i="35"/>
  <c r="P415" i="35"/>
  <c r="M415" i="35"/>
  <c r="I415" i="35"/>
  <c r="G415" i="35"/>
  <c r="F415" i="35"/>
  <c r="P414" i="35"/>
  <c r="M414" i="35"/>
  <c r="I414" i="35"/>
  <c r="G414" i="35"/>
  <c r="F414" i="35"/>
  <c r="P413" i="35"/>
  <c r="M413" i="35"/>
  <c r="I413" i="35"/>
  <c r="G413" i="35"/>
  <c r="F413" i="35"/>
  <c r="P412" i="35"/>
  <c r="M412" i="35"/>
  <c r="I412" i="35"/>
  <c r="G412" i="35"/>
  <c r="F412" i="35"/>
  <c r="P411" i="35"/>
  <c r="M411" i="35"/>
  <c r="I411" i="35"/>
  <c r="G411" i="35"/>
  <c r="F411" i="35"/>
  <c r="P410" i="35"/>
  <c r="M410" i="35"/>
  <c r="I410" i="35"/>
  <c r="G410" i="35"/>
  <c r="F410" i="35"/>
  <c r="P409" i="35"/>
  <c r="M409" i="35"/>
  <c r="I409" i="35"/>
  <c r="G409" i="35"/>
  <c r="F409" i="35"/>
  <c r="P408" i="35"/>
  <c r="M408" i="35"/>
  <c r="I408" i="35"/>
  <c r="G408" i="35"/>
  <c r="F408" i="35"/>
  <c r="P407" i="35"/>
  <c r="M407" i="35"/>
  <c r="I407" i="35"/>
  <c r="G407" i="35"/>
  <c r="F407" i="35"/>
  <c r="P406" i="35"/>
  <c r="M406" i="35"/>
  <c r="I406" i="35"/>
  <c r="G406" i="35"/>
  <c r="F406" i="35"/>
  <c r="P405" i="35"/>
  <c r="M405" i="35"/>
  <c r="I405" i="35"/>
  <c r="G405" i="35"/>
  <c r="F405" i="35"/>
  <c r="P404" i="35"/>
  <c r="M404" i="35"/>
  <c r="I404" i="35"/>
  <c r="G404" i="35"/>
  <c r="F404" i="35"/>
  <c r="P403" i="35"/>
  <c r="M403" i="35"/>
  <c r="I403" i="35"/>
  <c r="G403" i="35"/>
  <c r="F403" i="35"/>
  <c r="P402" i="35"/>
  <c r="M402" i="35"/>
  <c r="I402" i="35"/>
  <c r="G402" i="35"/>
  <c r="F402" i="35"/>
  <c r="P401" i="35"/>
  <c r="M401" i="35"/>
  <c r="I401" i="35"/>
  <c r="G401" i="35"/>
  <c r="F401" i="35"/>
  <c r="P400" i="35"/>
  <c r="M400" i="35"/>
  <c r="I400" i="35"/>
  <c r="G400" i="35"/>
  <c r="F400" i="35"/>
  <c r="P399" i="35"/>
  <c r="M399" i="35"/>
  <c r="I399" i="35"/>
  <c r="G399" i="35"/>
  <c r="F399" i="35"/>
  <c r="P398" i="35"/>
  <c r="M398" i="35"/>
  <c r="I398" i="35"/>
  <c r="G398" i="35"/>
  <c r="F398" i="35"/>
  <c r="P397" i="35"/>
  <c r="M397" i="35"/>
  <c r="I397" i="35"/>
  <c r="G397" i="35"/>
  <c r="F397" i="35"/>
  <c r="P396" i="35"/>
  <c r="M396" i="35"/>
  <c r="I396" i="35"/>
  <c r="G396" i="35"/>
  <c r="F396" i="35"/>
  <c r="P395" i="35"/>
  <c r="M395" i="35"/>
  <c r="I395" i="35"/>
  <c r="G395" i="35"/>
  <c r="F395" i="35"/>
  <c r="P394" i="35"/>
  <c r="M394" i="35"/>
  <c r="I394" i="35"/>
  <c r="G394" i="35"/>
  <c r="F394" i="35"/>
  <c r="P393" i="35"/>
  <c r="M393" i="35"/>
  <c r="I393" i="35"/>
  <c r="G393" i="35"/>
  <c r="F393" i="35"/>
  <c r="P392" i="35"/>
  <c r="M392" i="35"/>
  <c r="I392" i="35"/>
  <c r="G392" i="35"/>
  <c r="F392" i="35"/>
  <c r="P391" i="35"/>
  <c r="M391" i="35"/>
  <c r="I391" i="35"/>
  <c r="G391" i="35"/>
  <c r="F391" i="35"/>
  <c r="P390" i="35"/>
  <c r="M390" i="35"/>
  <c r="I390" i="35"/>
  <c r="G390" i="35"/>
  <c r="F390" i="35"/>
  <c r="P389" i="35"/>
  <c r="M389" i="35"/>
  <c r="I389" i="35"/>
  <c r="G389" i="35"/>
  <c r="F389" i="35"/>
  <c r="P388" i="35"/>
  <c r="M388" i="35"/>
  <c r="I388" i="35"/>
  <c r="G388" i="35"/>
  <c r="F388" i="35"/>
  <c r="P387" i="35"/>
  <c r="M387" i="35"/>
  <c r="I387" i="35"/>
  <c r="G387" i="35"/>
  <c r="F387" i="35"/>
  <c r="P386" i="35"/>
  <c r="M386" i="35"/>
  <c r="I386" i="35"/>
  <c r="G386" i="35"/>
  <c r="F386" i="35"/>
  <c r="P385" i="35"/>
  <c r="M385" i="35"/>
  <c r="I385" i="35"/>
  <c r="G385" i="35"/>
  <c r="F385" i="35"/>
  <c r="P384" i="35"/>
  <c r="M384" i="35"/>
  <c r="I384" i="35"/>
  <c r="G384" i="35"/>
  <c r="F384" i="35"/>
  <c r="P383" i="35"/>
  <c r="M383" i="35"/>
  <c r="I383" i="35"/>
  <c r="G383" i="35"/>
  <c r="F383" i="35"/>
  <c r="P382" i="35"/>
  <c r="M382" i="35"/>
  <c r="I382" i="35"/>
  <c r="G382" i="35"/>
  <c r="F382" i="35"/>
  <c r="P381" i="35"/>
  <c r="M381" i="35"/>
  <c r="I381" i="35"/>
  <c r="G381" i="35"/>
  <c r="F381" i="35"/>
  <c r="P380" i="35"/>
  <c r="M380" i="35"/>
  <c r="I380" i="35"/>
  <c r="G380" i="35"/>
  <c r="F380" i="35"/>
  <c r="P379" i="35"/>
  <c r="M379" i="35"/>
  <c r="I379" i="35"/>
  <c r="G379" i="35"/>
  <c r="F379" i="35"/>
  <c r="P378" i="35"/>
  <c r="M378" i="35"/>
  <c r="I378" i="35"/>
  <c r="G378" i="35"/>
  <c r="F378" i="35"/>
  <c r="P377" i="35"/>
  <c r="M377" i="35"/>
  <c r="I377" i="35"/>
  <c r="G377" i="35"/>
  <c r="F377" i="35"/>
  <c r="P376" i="35"/>
  <c r="M376" i="35"/>
  <c r="I376" i="35"/>
  <c r="G376" i="35"/>
  <c r="F376" i="35"/>
  <c r="P375" i="35"/>
  <c r="M375" i="35"/>
  <c r="I375" i="35"/>
  <c r="G375" i="35"/>
  <c r="F375" i="35"/>
  <c r="P374" i="35"/>
  <c r="M374" i="35"/>
  <c r="I374" i="35"/>
  <c r="G374" i="35"/>
  <c r="F374" i="35"/>
  <c r="P373" i="35"/>
  <c r="M373" i="35"/>
  <c r="I373" i="35"/>
  <c r="G373" i="35"/>
  <c r="F373" i="35"/>
  <c r="P372" i="35"/>
  <c r="M372" i="35"/>
  <c r="I372" i="35"/>
  <c r="G372" i="35"/>
  <c r="F372" i="35"/>
  <c r="P371" i="35"/>
  <c r="M371" i="35"/>
  <c r="I371" i="35"/>
  <c r="G371" i="35"/>
  <c r="F371" i="35"/>
  <c r="P370" i="35"/>
  <c r="M370" i="35"/>
  <c r="I370" i="35"/>
  <c r="G370" i="35"/>
  <c r="F370" i="35"/>
  <c r="P369" i="35"/>
  <c r="M369" i="35"/>
  <c r="I369" i="35"/>
  <c r="G369" i="35"/>
  <c r="F369" i="35"/>
  <c r="P368" i="35"/>
  <c r="M368" i="35"/>
  <c r="I368" i="35"/>
  <c r="G368" i="35"/>
  <c r="F368" i="35"/>
  <c r="P367" i="35"/>
  <c r="M367" i="35"/>
  <c r="I367" i="35"/>
  <c r="G367" i="35"/>
  <c r="F367" i="35"/>
  <c r="P366" i="35"/>
  <c r="M366" i="35"/>
  <c r="I366" i="35"/>
  <c r="G366" i="35"/>
  <c r="F366" i="35"/>
  <c r="P365" i="35"/>
  <c r="M365" i="35"/>
  <c r="I365" i="35"/>
  <c r="G365" i="35"/>
  <c r="F365" i="35"/>
  <c r="P364" i="35"/>
  <c r="M364" i="35"/>
  <c r="I364" i="35"/>
  <c r="G364" i="35"/>
  <c r="F364" i="35"/>
  <c r="P363" i="35"/>
  <c r="M363" i="35"/>
  <c r="I363" i="35"/>
  <c r="G363" i="35"/>
  <c r="F363" i="35"/>
  <c r="P362" i="35"/>
  <c r="M362" i="35"/>
  <c r="I362" i="35"/>
  <c r="G362" i="35"/>
  <c r="F362" i="35"/>
  <c r="P361" i="35"/>
  <c r="M361" i="35"/>
  <c r="I361" i="35"/>
  <c r="G361" i="35"/>
  <c r="F361" i="35"/>
  <c r="P360" i="35"/>
  <c r="M360" i="35"/>
  <c r="I360" i="35"/>
  <c r="G360" i="35"/>
  <c r="F360" i="35"/>
  <c r="P359" i="35"/>
  <c r="M359" i="35"/>
  <c r="I359" i="35"/>
  <c r="G359" i="35"/>
  <c r="F359" i="35"/>
  <c r="P358" i="35"/>
  <c r="M358" i="35"/>
  <c r="I358" i="35"/>
  <c r="G358" i="35"/>
  <c r="F358" i="35"/>
  <c r="P357" i="35"/>
  <c r="M357" i="35"/>
  <c r="I357" i="35"/>
  <c r="G357" i="35"/>
  <c r="F357" i="35"/>
  <c r="P356" i="35"/>
  <c r="M356" i="35"/>
  <c r="I356" i="35"/>
  <c r="G356" i="35"/>
  <c r="F356" i="35"/>
  <c r="P355" i="35"/>
  <c r="M355" i="35"/>
  <c r="I355" i="35"/>
  <c r="G355" i="35"/>
  <c r="F355" i="35"/>
  <c r="P354" i="35"/>
  <c r="M354" i="35"/>
  <c r="I354" i="35"/>
  <c r="G354" i="35"/>
  <c r="F354" i="35"/>
  <c r="P353" i="35"/>
  <c r="M353" i="35"/>
  <c r="I353" i="35"/>
  <c r="G353" i="35"/>
  <c r="F353" i="35"/>
  <c r="P352" i="35"/>
  <c r="M352" i="35"/>
  <c r="I352" i="35"/>
  <c r="G352" i="35"/>
  <c r="F352" i="35"/>
  <c r="P351" i="35"/>
  <c r="M351" i="35"/>
  <c r="I351" i="35"/>
  <c r="G351" i="35"/>
  <c r="F351" i="35"/>
  <c r="P350" i="35"/>
  <c r="M350" i="35"/>
  <c r="I350" i="35"/>
  <c r="G350" i="35"/>
  <c r="F350" i="35"/>
  <c r="P349" i="35"/>
  <c r="M349" i="35"/>
  <c r="I349" i="35"/>
  <c r="G349" i="35"/>
  <c r="F349" i="35"/>
  <c r="P348" i="35"/>
  <c r="M348" i="35"/>
  <c r="I348" i="35"/>
  <c r="G348" i="35"/>
  <c r="F348" i="35"/>
  <c r="P347" i="35"/>
  <c r="M347" i="35"/>
  <c r="I347" i="35"/>
  <c r="G347" i="35"/>
  <c r="F347" i="35"/>
  <c r="P346" i="35"/>
  <c r="M346" i="35"/>
  <c r="I346" i="35"/>
  <c r="G346" i="35"/>
  <c r="F346" i="35"/>
  <c r="P345" i="35"/>
  <c r="M345" i="35"/>
  <c r="I345" i="35"/>
  <c r="G345" i="35"/>
  <c r="F345" i="35"/>
  <c r="P344" i="35"/>
  <c r="M344" i="35"/>
  <c r="I344" i="35"/>
  <c r="G344" i="35"/>
  <c r="F344" i="35"/>
  <c r="P343" i="35"/>
  <c r="M343" i="35"/>
  <c r="I343" i="35"/>
  <c r="G343" i="35"/>
  <c r="F343" i="35"/>
  <c r="P342" i="35"/>
  <c r="M342" i="35"/>
  <c r="I342" i="35"/>
  <c r="G342" i="35"/>
  <c r="F342" i="35"/>
  <c r="P341" i="35"/>
  <c r="M341" i="35"/>
  <c r="I341" i="35"/>
  <c r="G341" i="35"/>
  <c r="F341" i="35"/>
  <c r="P340" i="35"/>
  <c r="M340" i="35"/>
  <c r="I340" i="35"/>
  <c r="G340" i="35"/>
  <c r="F340" i="35"/>
  <c r="P339" i="35"/>
  <c r="M339" i="35"/>
  <c r="I339" i="35"/>
  <c r="G339" i="35"/>
  <c r="F339" i="35"/>
  <c r="P338" i="35"/>
  <c r="M338" i="35"/>
  <c r="I338" i="35"/>
  <c r="G338" i="35"/>
  <c r="F338" i="35"/>
  <c r="P337" i="35"/>
  <c r="M337" i="35"/>
  <c r="I337" i="35"/>
  <c r="G337" i="35"/>
  <c r="F337" i="35"/>
  <c r="P336" i="35"/>
  <c r="M336" i="35"/>
  <c r="I336" i="35"/>
  <c r="G336" i="35"/>
  <c r="F336" i="35"/>
  <c r="P335" i="35"/>
  <c r="M335" i="35"/>
  <c r="I335" i="35"/>
  <c r="G335" i="35"/>
  <c r="F335" i="35"/>
  <c r="P334" i="35"/>
  <c r="M334" i="35"/>
  <c r="I334" i="35"/>
  <c r="G334" i="35"/>
  <c r="F334" i="35"/>
  <c r="P333" i="35"/>
  <c r="M333" i="35"/>
  <c r="I333" i="35"/>
  <c r="G333" i="35"/>
  <c r="F333" i="35"/>
  <c r="P332" i="35"/>
  <c r="M332" i="35"/>
  <c r="I332" i="35"/>
  <c r="G332" i="35"/>
  <c r="F332" i="35"/>
  <c r="P331" i="35"/>
  <c r="M331" i="35"/>
  <c r="I331" i="35"/>
  <c r="G331" i="35"/>
  <c r="F331" i="35"/>
  <c r="P330" i="35"/>
  <c r="M330" i="35"/>
  <c r="I330" i="35"/>
  <c r="G330" i="35"/>
  <c r="F330" i="35"/>
  <c r="P329" i="35"/>
  <c r="M329" i="35"/>
  <c r="I329" i="35"/>
  <c r="G329" i="35"/>
  <c r="F329" i="35"/>
  <c r="P328" i="35"/>
  <c r="M328" i="35"/>
  <c r="I328" i="35"/>
  <c r="G328" i="35"/>
  <c r="F328" i="35"/>
  <c r="P327" i="35"/>
  <c r="M327" i="35"/>
  <c r="I327" i="35"/>
  <c r="G327" i="35"/>
  <c r="F327" i="35"/>
  <c r="P326" i="35"/>
  <c r="M326" i="35"/>
  <c r="I326" i="35"/>
  <c r="G326" i="35"/>
  <c r="F326" i="35"/>
  <c r="P325" i="35"/>
  <c r="M325" i="35"/>
  <c r="I325" i="35"/>
  <c r="G325" i="35"/>
  <c r="F325" i="35"/>
  <c r="P324" i="35"/>
  <c r="M324" i="35"/>
  <c r="I324" i="35"/>
  <c r="G324" i="35"/>
  <c r="F324" i="35"/>
  <c r="P323" i="35"/>
  <c r="M323" i="35"/>
  <c r="I323" i="35"/>
  <c r="G323" i="35"/>
  <c r="F323" i="35"/>
  <c r="P322" i="35"/>
  <c r="M322" i="35"/>
  <c r="I322" i="35"/>
  <c r="G322" i="35"/>
  <c r="F322" i="35"/>
  <c r="P321" i="35"/>
  <c r="M321" i="35"/>
  <c r="I321" i="35"/>
  <c r="G321" i="35"/>
  <c r="F321" i="35"/>
  <c r="P320" i="35"/>
  <c r="M320" i="35"/>
  <c r="I320" i="35"/>
  <c r="G320" i="35"/>
  <c r="F320" i="35"/>
  <c r="P319" i="35"/>
  <c r="M319" i="35"/>
  <c r="I319" i="35"/>
  <c r="G319" i="35"/>
  <c r="F319" i="35"/>
  <c r="P318" i="35"/>
  <c r="M318" i="35"/>
  <c r="I318" i="35"/>
  <c r="G318" i="35"/>
  <c r="F318" i="35"/>
  <c r="P317" i="35"/>
  <c r="M317" i="35"/>
  <c r="I317" i="35"/>
  <c r="G317" i="35"/>
  <c r="F317" i="35"/>
  <c r="P316" i="35"/>
  <c r="M316" i="35"/>
  <c r="I316" i="35"/>
  <c r="G316" i="35"/>
  <c r="F316" i="35"/>
  <c r="P315" i="35"/>
  <c r="M315" i="35"/>
  <c r="I315" i="35"/>
  <c r="G315" i="35"/>
  <c r="F315" i="35"/>
  <c r="P314" i="35"/>
  <c r="M314" i="35"/>
  <c r="I314" i="35"/>
  <c r="G314" i="35"/>
  <c r="F314" i="35"/>
  <c r="P313" i="35"/>
  <c r="M313" i="35"/>
  <c r="I313" i="35"/>
  <c r="G313" i="35"/>
  <c r="F313" i="35"/>
  <c r="P312" i="35"/>
  <c r="M312" i="35"/>
  <c r="I312" i="35"/>
  <c r="G312" i="35"/>
  <c r="F312" i="35"/>
  <c r="P311" i="35"/>
  <c r="M311" i="35"/>
  <c r="I311" i="35"/>
  <c r="G311" i="35"/>
  <c r="F311" i="35"/>
  <c r="P310" i="35"/>
  <c r="M310" i="35"/>
  <c r="I310" i="35"/>
  <c r="G310" i="35"/>
  <c r="F310" i="35"/>
  <c r="P309" i="35"/>
  <c r="M309" i="35"/>
  <c r="I309" i="35"/>
  <c r="G309" i="35"/>
  <c r="F309" i="35"/>
  <c r="P308" i="35"/>
  <c r="M308" i="35"/>
  <c r="I308" i="35"/>
  <c r="G308" i="35"/>
  <c r="F308" i="35"/>
  <c r="P307" i="35"/>
  <c r="M307" i="35"/>
  <c r="I307" i="35"/>
  <c r="G307" i="35"/>
  <c r="F307" i="35"/>
  <c r="P306" i="35"/>
  <c r="M306" i="35"/>
  <c r="I306" i="35"/>
  <c r="G306" i="35"/>
  <c r="F306" i="35"/>
  <c r="P305" i="35"/>
  <c r="M305" i="35"/>
  <c r="I305" i="35"/>
  <c r="G305" i="35"/>
  <c r="F305" i="35"/>
  <c r="P304" i="35"/>
  <c r="M304" i="35"/>
  <c r="I304" i="35"/>
  <c r="G304" i="35"/>
  <c r="F304" i="35"/>
  <c r="P303" i="35"/>
  <c r="M303" i="35"/>
  <c r="I303" i="35"/>
  <c r="G303" i="35"/>
  <c r="F303" i="35"/>
  <c r="P302" i="35"/>
  <c r="M302" i="35"/>
  <c r="I302" i="35"/>
  <c r="G302" i="35"/>
  <c r="F302" i="35"/>
  <c r="P301" i="35"/>
  <c r="M301" i="35"/>
  <c r="I301" i="35"/>
  <c r="G301" i="35"/>
  <c r="F301" i="35"/>
  <c r="P300" i="35"/>
  <c r="M300" i="35"/>
  <c r="I300" i="35"/>
  <c r="G300" i="35"/>
  <c r="F300" i="35"/>
  <c r="P299" i="35"/>
  <c r="M299" i="35"/>
  <c r="I299" i="35"/>
  <c r="G299" i="35"/>
  <c r="F299" i="35"/>
  <c r="P298" i="35"/>
  <c r="M298" i="35"/>
  <c r="I298" i="35"/>
  <c r="G298" i="35"/>
  <c r="F298" i="35"/>
  <c r="P297" i="35"/>
  <c r="M297" i="35"/>
  <c r="I297" i="35"/>
  <c r="G297" i="35"/>
  <c r="F297" i="35"/>
  <c r="P296" i="35"/>
  <c r="M296" i="35"/>
  <c r="I296" i="35"/>
  <c r="G296" i="35"/>
  <c r="F296" i="35"/>
  <c r="P295" i="35"/>
  <c r="M295" i="35"/>
  <c r="I295" i="35"/>
  <c r="G295" i="35"/>
  <c r="F295" i="35"/>
  <c r="P294" i="35"/>
  <c r="M294" i="35"/>
  <c r="I294" i="35"/>
  <c r="G294" i="35"/>
  <c r="F294" i="35"/>
  <c r="P293" i="35"/>
  <c r="M293" i="35"/>
  <c r="I293" i="35"/>
  <c r="G293" i="35"/>
  <c r="F293" i="35"/>
  <c r="P292" i="35"/>
  <c r="M292" i="35"/>
  <c r="I292" i="35"/>
  <c r="G292" i="35"/>
  <c r="F292" i="35"/>
  <c r="P291" i="35"/>
  <c r="M291" i="35"/>
  <c r="I291" i="35"/>
  <c r="G291" i="35"/>
  <c r="F291" i="35"/>
  <c r="P290" i="35"/>
  <c r="M290" i="35"/>
  <c r="I290" i="35"/>
  <c r="G290" i="35"/>
  <c r="F290" i="35"/>
  <c r="P289" i="35"/>
  <c r="M289" i="35"/>
  <c r="I289" i="35"/>
  <c r="G289" i="35"/>
  <c r="F289" i="35"/>
  <c r="P288" i="35"/>
  <c r="M288" i="35"/>
  <c r="I288" i="35"/>
  <c r="G288" i="35"/>
  <c r="F288" i="35"/>
  <c r="P287" i="35"/>
  <c r="M287" i="35"/>
  <c r="I287" i="35"/>
  <c r="G287" i="35"/>
  <c r="F287" i="35"/>
  <c r="P286" i="35"/>
  <c r="M286" i="35"/>
  <c r="I286" i="35"/>
  <c r="G286" i="35"/>
  <c r="F286" i="35"/>
  <c r="P285" i="35"/>
  <c r="M285" i="35"/>
  <c r="I285" i="35"/>
  <c r="G285" i="35"/>
  <c r="F285" i="35"/>
  <c r="P284" i="35"/>
  <c r="M284" i="35"/>
  <c r="I284" i="35"/>
  <c r="G284" i="35"/>
  <c r="F284" i="35"/>
  <c r="P283" i="35"/>
  <c r="M283" i="35"/>
  <c r="I283" i="35"/>
  <c r="G283" i="35"/>
  <c r="F283" i="35"/>
  <c r="P282" i="35"/>
  <c r="M282" i="35"/>
  <c r="I282" i="35"/>
  <c r="G282" i="35"/>
  <c r="F282" i="35"/>
  <c r="P281" i="35"/>
  <c r="M281" i="35"/>
  <c r="I281" i="35"/>
  <c r="G281" i="35"/>
  <c r="F281" i="35"/>
  <c r="P280" i="35"/>
  <c r="M280" i="35"/>
  <c r="I280" i="35"/>
  <c r="G280" i="35"/>
  <c r="F280" i="35"/>
  <c r="P279" i="35"/>
  <c r="M279" i="35"/>
  <c r="I279" i="35"/>
  <c r="G279" i="35"/>
  <c r="F279" i="35"/>
  <c r="P278" i="35"/>
  <c r="M278" i="35"/>
  <c r="I278" i="35"/>
  <c r="G278" i="35"/>
  <c r="F278" i="35"/>
  <c r="P277" i="35"/>
  <c r="M277" i="35"/>
  <c r="I277" i="35"/>
  <c r="G277" i="35"/>
  <c r="F277" i="35"/>
  <c r="P276" i="35"/>
  <c r="M276" i="35"/>
  <c r="I276" i="35"/>
  <c r="G276" i="35"/>
  <c r="F276" i="35"/>
  <c r="P275" i="35"/>
  <c r="M275" i="35"/>
  <c r="I275" i="35"/>
  <c r="G275" i="35"/>
  <c r="F275" i="35"/>
  <c r="P274" i="35"/>
  <c r="M274" i="35"/>
  <c r="I274" i="35"/>
  <c r="G274" i="35"/>
  <c r="F274" i="35"/>
  <c r="P273" i="35"/>
  <c r="M273" i="35"/>
  <c r="I273" i="35"/>
  <c r="G273" i="35"/>
  <c r="F273" i="35"/>
  <c r="P272" i="35"/>
  <c r="M272" i="35"/>
  <c r="I272" i="35"/>
  <c r="G272" i="35"/>
  <c r="F272" i="35"/>
  <c r="P271" i="35"/>
  <c r="M271" i="35"/>
  <c r="I271" i="35"/>
  <c r="G271" i="35"/>
  <c r="F271" i="35"/>
  <c r="P270" i="35"/>
  <c r="M270" i="35"/>
  <c r="I270" i="35"/>
  <c r="G270" i="35"/>
  <c r="F270" i="35"/>
  <c r="P269" i="35"/>
  <c r="M269" i="35"/>
  <c r="I269" i="35"/>
  <c r="G269" i="35"/>
  <c r="F269" i="35"/>
  <c r="P268" i="35"/>
  <c r="M268" i="35"/>
  <c r="I268" i="35"/>
  <c r="G268" i="35"/>
  <c r="F268" i="35"/>
  <c r="P267" i="35"/>
  <c r="M267" i="35"/>
  <c r="I267" i="35"/>
  <c r="G267" i="35"/>
  <c r="F267" i="35"/>
  <c r="P266" i="35"/>
  <c r="M266" i="35"/>
  <c r="I266" i="35"/>
  <c r="G266" i="35"/>
  <c r="F266" i="35"/>
  <c r="P265" i="35"/>
  <c r="M265" i="35"/>
  <c r="I265" i="35"/>
  <c r="G265" i="35"/>
  <c r="F265" i="35"/>
  <c r="P264" i="35"/>
  <c r="M264" i="35"/>
  <c r="I264" i="35"/>
  <c r="G264" i="35"/>
  <c r="F264" i="35"/>
  <c r="P263" i="35"/>
  <c r="M263" i="35"/>
  <c r="I263" i="35"/>
  <c r="G263" i="35"/>
  <c r="F263" i="35"/>
  <c r="P262" i="35"/>
  <c r="M262" i="35"/>
  <c r="I262" i="35"/>
  <c r="G262" i="35"/>
  <c r="F262" i="35"/>
  <c r="P261" i="35"/>
  <c r="M261" i="35"/>
  <c r="I261" i="35"/>
  <c r="G261" i="35"/>
  <c r="F261" i="35"/>
  <c r="P260" i="35"/>
  <c r="M260" i="35"/>
  <c r="I260" i="35"/>
  <c r="G260" i="35"/>
  <c r="F260" i="35"/>
  <c r="P259" i="35"/>
  <c r="M259" i="35"/>
  <c r="I259" i="35"/>
  <c r="G259" i="35"/>
  <c r="F259" i="35"/>
  <c r="P258" i="35"/>
  <c r="M258" i="35"/>
  <c r="I258" i="35"/>
  <c r="G258" i="35"/>
  <c r="F258" i="35"/>
  <c r="P257" i="35"/>
  <c r="M257" i="35"/>
  <c r="I257" i="35"/>
  <c r="G257" i="35"/>
  <c r="F257" i="35"/>
  <c r="P256" i="35"/>
  <c r="M256" i="35"/>
  <c r="I256" i="35"/>
  <c r="G256" i="35"/>
  <c r="F256" i="35"/>
  <c r="P255" i="35"/>
  <c r="M255" i="35"/>
  <c r="I255" i="35"/>
  <c r="G255" i="35"/>
  <c r="F255" i="35"/>
  <c r="P254" i="35"/>
  <c r="M254" i="35"/>
  <c r="I254" i="35"/>
  <c r="G254" i="35"/>
  <c r="F254" i="35"/>
  <c r="P253" i="35"/>
  <c r="M253" i="35"/>
  <c r="I253" i="35"/>
  <c r="G253" i="35"/>
  <c r="F253" i="35"/>
  <c r="P252" i="35"/>
  <c r="M252" i="35"/>
  <c r="I252" i="35"/>
  <c r="G252" i="35"/>
  <c r="F252" i="35"/>
  <c r="P251" i="35"/>
  <c r="M251" i="35"/>
  <c r="I251" i="35"/>
  <c r="G251" i="35"/>
  <c r="F251" i="35"/>
  <c r="P250" i="35"/>
  <c r="M250" i="35"/>
  <c r="I250" i="35"/>
  <c r="G250" i="35"/>
  <c r="F250" i="35"/>
  <c r="P249" i="35"/>
  <c r="M249" i="35"/>
  <c r="I249" i="35"/>
  <c r="G249" i="35"/>
  <c r="F249" i="35"/>
  <c r="P248" i="35"/>
  <c r="M248" i="35"/>
  <c r="I248" i="35"/>
  <c r="G248" i="35"/>
  <c r="F248" i="35"/>
  <c r="P247" i="35"/>
  <c r="M247" i="35"/>
  <c r="I247" i="35"/>
  <c r="G247" i="35"/>
  <c r="F247" i="35"/>
  <c r="P246" i="35"/>
  <c r="M246" i="35"/>
  <c r="I246" i="35"/>
  <c r="G246" i="35"/>
  <c r="F246" i="35"/>
  <c r="P245" i="35"/>
  <c r="M245" i="35"/>
  <c r="I245" i="35"/>
  <c r="G245" i="35"/>
  <c r="F245" i="35"/>
  <c r="P244" i="35"/>
  <c r="M244" i="35"/>
  <c r="I244" i="35"/>
  <c r="G244" i="35"/>
  <c r="F244" i="35"/>
  <c r="P243" i="35"/>
  <c r="M243" i="35"/>
  <c r="I243" i="35"/>
  <c r="G243" i="35"/>
  <c r="F243" i="35"/>
  <c r="P242" i="35"/>
  <c r="M242" i="35"/>
  <c r="I242" i="35"/>
  <c r="G242" i="35"/>
  <c r="F242" i="35"/>
  <c r="P241" i="35"/>
  <c r="M241" i="35"/>
  <c r="I241" i="35"/>
  <c r="G241" i="35"/>
  <c r="F241" i="35"/>
  <c r="P240" i="35"/>
  <c r="M240" i="35"/>
  <c r="I240" i="35"/>
  <c r="G240" i="35"/>
  <c r="F240" i="35"/>
  <c r="P239" i="35"/>
  <c r="M239" i="35"/>
  <c r="I239" i="35"/>
  <c r="G239" i="35"/>
  <c r="F239" i="35"/>
  <c r="P238" i="35"/>
  <c r="M238" i="35"/>
  <c r="I238" i="35"/>
  <c r="G238" i="35"/>
  <c r="F238" i="35"/>
  <c r="P237" i="35"/>
  <c r="M237" i="35"/>
  <c r="I237" i="35"/>
  <c r="G237" i="35"/>
  <c r="F237" i="35"/>
  <c r="P236" i="35"/>
  <c r="M236" i="35"/>
  <c r="I236" i="35"/>
  <c r="G236" i="35"/>
  <c r="F236" i="35"/>
  <c r="P235" i="35"/>
  <c r="M235" i="35"/>
  <c r="I235" i="35"/>
  <c r="G235" i="35"/>
  <c r="F235" i="35"/>
  <c r="P234" i="35"/>
  <c r="M234" i="35"/>
  <c r="I234" i="35"/>
  <c r="G234" i="35"/>
  <c r="F234" i="35"/>
  <c r="P233" i="35"/>
  <c r="M233" i="35"/>
  <c r="I233" i="35"/>
  <c r="G233" i="35"/>
  <c r="F233" i="35"/>
  <c r="P232" i="35"/>
  <c r="M232" i="35"/>
  <c r="I232" i="35"/>
  <c r="G232" i="35"/>
  <c r="F232" i="35"/>
  <c r="P231" i="35"/>
  <c r="M231" i="35"/>
  <c r="I231" i="35"/>
  <c r="G231" i="35"/>
  <c r="F231" i="35"/>
  <c r="P230" i="35"/>
  <c r="M230" i="35"/>
  <c r="I230" i="35"/>
  <c r="G230" i="35"/>
  <c r="F230" i="35"/>
  <c r="P229" i="35"/>
  <c r="M229" i="35"/>
  <c r="I229" i="35"/>
  <c r="G229" i="35"/>
  <c r="F229" i="35"/>
  <c r="P228" i="35"/>
  <c r="M228" i="35"/>
  <c r="I228" i="35"/>
  <c r="G228" i="35"/>
  <c r="F228" i="35"/>
  <c r="P227" i="35"/>
  <c r="M227" i="35"/>
  <c r="I227" i="35"/>
  <c r="G227" i="35"/>
  <c r="F227" i="35"/>
  <c r="P226" i="35"/>
  <c r="M226" i="35"/>
  <c r="I226" i="35"/>
  <c r="G226" i="35"/>
  <c r="F226" i="35"/>
  <c r="P225" i="35"/>
  <c r="M225" i="35"/>
  <c r="I225" i="35"/>
  <c r="G225" i="35"/>
  <c r="F225" i="35"/>
  <c r="P224" i="35"/>
  <c r="M224" i="35"/>
  <c r="I224" i="35"/>
  <c r="G224" i="35"/>
  <c r="F224" i="35"/>
  <c r="P223" i="35"/>
  <c r="M223" i="35"/>
  <c r="I223" i="35"/>
  <c r="G223" i="35"/>
  <c r="F223" i="35"/>
  <c r="P222" i="35"/>
  <c r="M222" i="35"/>
  <c r="I222" i="35"/>
  <c r="G222" i="35"/>
  <c r="F222" i="35"/>
  <c r="P221" i="35"/>
  <c r="M221" i="35"/>
  <c r="I221" i="35"/>
  <c r="G221" i="35"/>
  <c r="F221" i="35"/>
  <c r="P220" i="35"/>
  <c r="M220" i="35"/>
  <c r="I220" i="35"/>
  <c r="G220" i="35"/>
  <c r="F220" i="35"/>
  <c r="P219" i="35"/>
  <c r="M219" i="35"/>
  <c r="I219" i="35"/>
  <c r="G219" i="35"/>
  <c r="F219" i="35"/>
  <c r="P218" i="35"/>
  <c r="M218" i="35"/>
  <c r="I218" i="35"/>
  <c r="G218" i="35"/>
  <c r="F218" i="35"/>
  <c r="P217" i="35"/>
  <c r="M217" i="35"/>
  <c r="I217" i="35"/>
  <c r="G217" i="35"/>
  <c r="F217" i="35"/>
  <c r="P216" i="35"/>
  <c r="M216" i="35"/>
  <c r="I216" i="35"/>
  <c r="G216" i="35"/>
  <c r="F216" i="35"/>
  <c r="P215" i="35"/>
  <c r="M215" i="35"/>
  <c r="I215" i="35"/>
  <c r="G215" i="35"/>
  <c r="F215" i="35"/>
  <c r="P214" i="35"/>
  <c r="M214" i="35"/>
  <c r="I214" i="35"/>
  <c r="G214" i="35"/>
  <c r="F214" i="35"/>
  <c r="P213" i="35"/>
  <c r="M213" i="35"/>
  <c r="I213" i="35"/>
  <c r="G213" i="35"/>
  <c r="F213" i="35"/>
  <c r="P212" i="35"/>
  <c r="M212" i="35"/>
  <c r="I212" i="35"/>
  <c r="G212" i="35"/>
  <c r="F212" i="35"/>
  <c r="P211" i="35"/>
  <c r="M211" i="35"/>
  <c r="I211" i="35"/>
  <c r="G211" i="35"/>
  <c r="F211" i="35"/>
  <c r="P210" i="35"/>
  <c r="M210" i="35"/>
  <c r="I210" i="35"/>
  <c r="G210" i="35"/>
  <c r="F210" i="35"/>
  <c r="P209" i="35"/>
  <c r="M209" i="35"/>
  <c r="I209" i="35"/>
  <c r="G209" i="35"/>
  <c r="F209" i="35"/>
  <c r="P208" i="35"/>
  <c r="M208" i="35"/>
  <c r="I208" i="35"/>
  <c r="G208" i="35"/>
  <c r="F208" i="35"/>
  <c r="P207" i="35"/>
  <c r="M207" i="35"/>
  <c r="I207" i="35"/>
  <c r="G207" i="35"/>
  <c r="F207" i="35"/>
  <c r="P206" i="35"/>
  <c r="M206" i="35"/>
  <c r="I206" i="35"/>
  <c r="G206" i="35"/>
  <c r="F206" i="35"/>
  <c r="P205" i="35"/>
  <c r="M205" i="35"/>
  <c r="I205" i="35"/>
  <c r="G205" i="35"/>
  <c r="F205" i="35"/>
  <c r="P204" i="35"/>
  <c r="M204" i="35"/>
  <c r="I204" i="35"/>
  <c r="G204" i="35"/>
  <c r="F204" i="35"/>
  <c r="P203" i="35"/>
  <c r="M203" i="35"/>
  <c r="I203" i="35"/>
  <c r="G203" i="35"/>
  <c r="F203" i="35"/>
  <c r="P202" i="35"/>
  <c r="M202" i="35"/>
  <c r="I202" i="35"/>
  <c r="G202" i="35"/>
  <c r="F202" i="35"/>
  <c r="P201" i="35"/>
  <c r="M201" i="35"/>
  <c r="I201" i="35"/>
  <c r="G201" i="35"/>
  <c r="F201" i="35"/>
  <c r="P200" i="35"/>
  <c r="M200" i="35"/>
  <c r="I200" i="35"/>
  <c r="G200" i="35"/>
  <c r="F200" i="35"/>
  <c r="P199" i="35"/>
  <c r="M199" i="35"/>
  <c r="I199" i="35"/>
  <c r="G199" i="35"/>
  <c r="F199" i="35"/>
  <c r="P198" i="35"/>
  <c r="M198" i="35"/>
  <c r="I198" i="35"/>
  <c r="G198" i="35"/>
  <c r="F198" i="35"/>
  <c r="P197" i="35"/>
  <c r="M197" i="35"/>
  <c r="I197" i="35"/>
  <c r="G197" i="35"/>
  <c r="F197" i="35"/>
  <c r="P196" i="35"/>
  <c r="M196" i="35"/>
  <c r="I196" i="35"/>
  <c r="G196" i="35"/>
  <c r="F196" i="35"/>
  <c r="P195" i="35"/>
  <c r="M195" i="35"/>
  <c r="I195" i="35"/>
  <c r="G195" i="35"/>
  <c r="F195" i="35"/>
  <c r="P194" i="35"/>
  <c r="M194" i="35"/>
  <c r="I194" i="35"/>
  <c r="G194" i="35"/>
  <c r="F194" i="35"/>
  <c r="P193" i="35"/>
  <c r="M193" i="35"/>
  <c r="I193" i="35"/>
  <c r="G193" i="35"/>
  <c r="F193" i="35"/>
  <c r="P192" i="35"/>
  <c r="M192" i="35"/>
  <c r="I192" i="35"/>
  <c r="G192" i="35"/>
  <c r="F192" i="35"/>
  <c r="P191" i="35"/>
  <c r="M191" i="35"/>
  <c r="I191" i="35"/>
  <c r="G191" i="35"/>
  <c r="F191" i="35"/>
  <c r="P190" i="35"/>
  <c r="M190" i="35"/>
  <c r="I190" i="35"/>
  <c r="G190" i="35"/>
  <c r="F190" i="35"/>
  <c r="P189" i="35"/>
  <c r="M189" i="35"/>
  <c r="I189" i="35"/>
  <c r="G189" i="35"/>
  <c r="F189" i="35"/>
  <c r="P188" i="35"/>
  <c r="M188" i="35"/>
  <c r="I188" i="35"/>
  <c r="G188" i="35"/>
  <c r="F188" i="35"/>
  <c r="P187" i="35"/>
  <c r="M187" i="35"/>
  <c r="I187" i="35"/>
  <c r="G187" i="35"/>
  <c r="F187" i="35"/>
  <c r="P186" i="35"/>
  <c r="M186" i="35"/>
  <c r="I186" i="35"/>
  <c r="G186" i="35"/>
  <c r="F186" i="35"/>
  <c r="P185" i="35"/>
  <c r="M185" i="35"/>
  <c r="I185" i="35"/>
  <c r="G185" i="35"/>
  <c r="F185" i="35"/>
  <c r="P184" i="35"/>
  <c r="M184" i="35"/>
  <c r="I184" i="35"/>
  <c r="G184" i="35"/>
  <c r="F184" i="35"/>
  <c r="P183" i="35"/>
  <c r="M183" i="35"/>
  <c r="I183" i="35"/>
  <c r="G183" i="35"/>
  <c r="F183" i="35"/>
  <c r="P182" i="35"/>
  <c r="M182" i="35"/>
  <c r="I182" i="35"/>
  <c r="G182" i="35"/>
  <c r="F182" i="35"/>
  <c r="P181" i="35"/>
  <c r="M181" i="35"/>
  <c r="I181" i="35"/>
  <c r="G181" i="35"/>
  <c r="F181" i="35"/>
  <c r="P180" i="35"/>
  <c r="M180" i="35"/>
  <c r="I180" i="35"/>
  <c r="G180" i="35"/>
  <c r="F180" i="35"/>
  <c r="P179" i="35"/>
  <c r="M179" i="35"/>
  <c r="I179" i="35"/>
  <c r="G179" i="35"/>
  <c r="F179" i="35"/>
  <c r="P178" i="35"/>
  <c r="M178" i="35"/>
  <c r="I178" i="35"/>
  <c r="G178" i="35"/>
  <c r="F178" i="35"/>
  <c r="P177" i="35"/>
  <c r="M177" i="35"/>
  <c r="I177" i="35"/>
  <c r="G177" i="35"/>
  <c r="F177" i="35"/>
  <c r="P176" i="35"/>
  <c r="M176" i="35"/>
  <c r="I176" i="35"/>
  <c r="G176" i="35"/>
  <c r="F176" i="35"/>
  <c r="P175" i="35"/>
  <c r="M175" i="35"/>
  <c r="I175" i="35"/>
  <c r="G175" i="35"/>
  <c r="F175" i="35"/>
  <c r="P174" i="35"/>
  <c r="M174" i="35"/>
  <c r="I174" i="35"/>
  <c r="G174" i="35"/>
  <c r="F174" i="35"/>
  <c r="P173" i="35"/>
  <c r="M173" i="35"/>
  <c r="I173" i="35"/>
  <c r="G173" i="35"/>
  <c r="F173" i="35"/>
  <c r="P172" i="35"/>
  <c r="M172" i="35"/>
  <c r="I172" i="35"/>
  <c r="G172" i="35"/>
  <c r="F172" i="35"/>
  <c r="P171" i="35"/>
  <c r="M171" i="35"/>
  <c r="I171" i="35"/>
  <c r="G171" i="35"/>
  <c r="F171" i="35"/>
  <c r="P170" i="35"/>
  <c r="M170" i="35"/>
  <c r="I170" i="35"/>
  <c r="G170" i="35"/>
  <c r="F170" i="35"/>
  <c r="P169" i="35"/>
  <c r="M169" i="35"/>
  <c r="I169" i="35"/>
  <c r="G169" i="35"/>
  <c r="F169" i="35"/>
  <c r="P168" i="35"/>
  <c r="M168" i="35"/>
  <c r="I168" i="35"/>
  <c r="G168" i="35"/>
  <c r="F168" i="35"/>
  <c r="P167" i="35"/>
  <c r="M167" i="35"/>
  <c r="I167" i="35"/>
  <c r="G167" i="35"/>
  <c r="F167" i="35"/>
  <c r="P166" i="35"/>
  <c r="M166" i="35"/>
  <c r="I166" i="35"/>
  <c r="G166" i="35"/>
  <c r="F166" i="35"/>
  <c r="P165" i="35"/>
  <c r="M165" i="35"/>
  <c r="I165" i="35"/>
  <c r="G165" i="35"/>
  <c r="F165" i="35"/>
  <c r="P164" i="35"/>
  <c r="M164" i="35"/>
  <c r="I164" i="35"/>
  <c r="G164" i="35"/>
  <c r="F164" i="35"/>
  <c r="P163" i="35"/>
  <c r="M163" i="35"/>
  <c r="I163" i="35"/>
  <c r="G163" i="35"/>
  <c r="F163" i="35"/>
  <c r="P162" i="35"/>
  <c r="M162" i="35"/>
  <c r="I162" i="35"/>
  <c r="G162" i="35"/>
  <c r="F162" i="35"/>
  <c r="P161" i="35"/>
  <c r="M161" i="35"/>
  <c r="I161" i="35"/>
  <c r="G161" i="35"/>
  <c r="F161" i="35"/>
  <c r="P160" i="35"/>
  <c r="M160" i="35"/>
  <c r="I160" i="35"/>
  <c r="G160" i="35"/>
  <c r="F160" i="35"/>
  <c r="P159" i="35"/>
  <c r="M159" i="35"/>
  <c r="I159" i="35"/>
  <c r="G159" i="35"/>
  <c r="F159" i="35"/>
  <c r="P158" i="35"/>
  <c r="M158" i="35"/>
  <c r="I158" i="35"/>
  <c r="G158" i="35"/>
  <c r="F158" i="35"/>
  <c r="P157" i="35"/>
  <c r="M157" i="35"/>
  <c r="I157" i="35"/>
  <c r="G157" i="35"/>
  <c r="F157" i="35"/>
  <c r="P156" i="35"/>
  <c r="M156" i="35"/>
  <c r="I156" i="35"/>
  <c r="G156" i="35"/>
  <c r="F156" i="35"/>
  <c r="P155" i="35"/>
  <c r="M155" i="35"/>
  <c r="I155" i="35"/>
  <c r="G155" i="35"/>
  <c r="F155" i="35"/>
  <c r="P154" i="35"/>
  <c r="M154" i="35"/>
  <c r="I154" i="35"/>
  <c r="G154" i="35"/>
  <c r="F154" i="35"/>
  <c r="P153" i="35"/>
  <c r="M153" i="35"/>
  <c r="I153" i="35"/>
  <c r="G153" i="35"/>
  <c r="F153" i="35"/>
  <c r="P152" i="35"/>
  <c r="M152" i="35"/>
  <c r="I152" i="35"/>
  <c r="G152" i="35"/>
  <c r="F152" i="35"/>
  <c r="P151" i="35"/>
  <c r="M151" i="35"/>
  <c r="I151" i="35"/>
  <c r="G151" i="35"/>
  <c r="F151" i="35"/>
  <c r="P150" i="35"/>
  <c r="M150" i="35"/>
  <c r="I150" i="35"/>
  <c r="G150" i="35"/>
  <c r="F150" i="35"/>
  <c r="P149" i="35"/>
  <c r="M149" i="35"/>
  <c r="I149" i="35"/>
  <c r="G149" i="35"/>
  <c r="F149" i="35"/>
  <c r="P148" i="35"/>
  <c r="M148" i="35"/>
  <c r="I148" i="35"/>
  <c r="G148" i="35"/>
  <c r="F148" i="35"/>
  <c r="P147" i="35"/>
  <c r="M147" i="35"/>
  <c r="I147" i="35"/>
  <c r="G147" i="35"/>
  <c r="F147" i="35"/>
  <c r="P146" i="35"/>
  <c r="M146" i="35"/>
  <c r="I146" i="35"/>
  <c r="G146" i="35"/>
  <c r="F146" i="35"/>
  <c r="P145" i="35"/>
  <c r="M145" i="35"/>
  <c r="I145" i="35"/>
  <c r="G145" i="35"/>
  <c r="F145" i="35"/>
  <c r="P144" i="35"/>
  <c r="M144" i="35"/>
  <c r="I144" i="35"/>
  <c r="G144" i="35"/>
  <c r="F144" i="35"/>
  <c r="P143" i="35"/>
  <c r="M143" i="35"/>
  <c r="I143" i="35"/>
  <c r="G143" i="35"/>
  <c r="F143" i="35"/>
  <c r="P142" i="35"/>
  <c r="M142" i="35"/>
  <c r="I142" i="35"/>
  <c r="G142" i="35"/>
  <c r="F142" i="35"/>
  <c r="P141" i="35"/>
  <c r="M141" i="35"/>
  <c r="I141" i="35"/>
  <c r="G141" i="35"/>
  <c r="F141" i="35"/>
  <c r="P140" i="35"/>
  <c r="M140" i="35"/>
  <c r="I140" i="35"/>
  <c r="G140" i="35"/>
  <c r="F140" i="35"/>
  <c r="P139" i="35"/>
  <c r="M139" i="35"/>
  <c r="I139" i="35"/>
  <c r="G139" i="35"/>
  <c r="F139" i="35"/>
  <c r="P138" i="35"/>
  <c r="M138" i="35"/>
  <c r="I138" i="35"/>
  <c r="G138" i="35"/>
  <c r="F138" i="35"/>
  <c r="P137" i="35"/>
  <c r="M137" i="35"/>
  <c r="I137" i="35"/>
  <c r="G137" i="35"/>
  <c r="F137" i="35"/>
  <c r="P136" i="35"/>
  <c r="M136" i="35"/>
  <c r="I136" i="35"/>
  <c r="G136" i="35"/>
  <c r="F136" i="35"/>
  <c r="P135" i="35"/>
  <c r="M135" i="35"/>
  <c r="I135" i="35"/>
  <c r="G135" i="35"/>
  <c r="F135" i="35"/>
  <c r="P134" i="35"/>
  <c r="M134" i="35"/>
  <c r="I134" i="35"/>
  <c r="G134" i="35"/>
  <c r="F134" i="35"/>
  <c r="P133" i="35"/>
  <c r="M133" i="35"/>
  <c r="I133" i="35"/>
  <c r="G133" i="35"/>
  <c r="F133" i="35"/>
  <c r="P132" i="35"/>
  <c r="M132" i="35"/>
  <c r="I132" i="35"/>
  <c r="G132" i="35"/>
  <c r="F132" i="35"/>
  <c r="P131" i="35"/>
  <c r="M131" i="35"/>
  <c r="I131" i="35"/>
  <c r="G131" i="35"/>
  <c r="F131" i="35"/>
  <c r="P130" i="35"/>
  <c r="M130" i="35"/>
  <c r="I130" i="35"/>
  <c r="G130" i="35"/>
  <c r="F130" i="35"/>
  <c r="P129" i="35"/>
  <c r="M129" i="35"/>
  <c r="I129" i="35"/>
  <c r="G129" i="35"/>
  <c r="F129" i="35"/>
  <c r="P128" i="35"/>
  <c r="M128" i="35"/>
  <c r="I128" i="35"/>
  <c r="G128" i="35"/>
  <c r="F128" i="35"/>
  <c r="P127" i="35"/>
  <c r="M127" i="35"/>
  <c r="I127" i="35"/>
  <c r="G127" i="35"/>
  <c r="F127" i="35"/>
  <c r="P126" i="35"/>
  <c r="M126" i="35"/>
  <c r="I126" i="35"/>
  <c r="G126" i="35"/>
  <c r="F126" i="35"/>
  <c r="P125" i="35"/>
  <c r="M125" i="35"/>
  <c r="I125" i="35"/>
  <c r="G125" i="35"/>
  <c r="F125" i="35"/>
  <c r="P124" i="35"/>
  <c r="M124" i="35"/>
  <c r="I124" i="35"/>
  <c r="G124" i="35"/>
  <c r="F124" i="35"/>
  <c r="P123" i="35"/>
  <c r="M123" i="35"/>
  <c r="I123" i="35"/>
  <c r="G123" i="35"/>
  <c r="F123" i="35"/>
  <c r="P122" i="35"/>
  <c r="M122" i="35"/>
  <c r="I122" i="35"/>
  <c r="G122" i="35"/>
  <c r="F122" i="35"/>
  <c r="P121" i="35"/>
  <c r="M121" i="35"/>
  <c r="I121" i="35"/>
  <c r="G121" i="35"/>
  <c r="F121" i="35"/>
  <c r="P120" i="35"/>
  <c r="M120" i="35"/>
  <c r="I120" i="35"/>
  <c r="G120" i="35"/>
  <c r="F120" i="35"/>
  <c r="P119" i="35"/>
  <c r="M119" i="35"/>
  <c r="I119" i="35"/>
  <c r="G119" i="35"/>
  <c r="F119" i="35"/>
  <c r="P118" i="35"/>
  <c r="M118" i="35"/>
  <c r="I118" i="35"/>
  <c r="G118" i="35"/>
  <c r="F118" i="35"/>
  <c r="P117" i="35"/>
  <c r="M117" i="35"/>
  <c r="I117" i="35"/>
  <c r="G117" i="35"/>
  <c r="F117" i="35"/>
  <c r="P116" i="35"/>
  <c r="M116" i="35"/>
  <c r="I116" i="35"/>
  <c r="G116" i="35"/>
  <c r="F116" i="35"/>
  <c r="P115" i="35"/>
  <c r="M115" i="35"/>
  <c r="I115" i="35"/>
  <c r="G115" i="35"/>
  <c r="F115" i="35"/>
  <c r="P114" i="35"/>
  <c r="M114" i="35"/>
  <c r="I114" i="35"/>
  <c r="G114" i="35"/>
  <c r="F114" i="35"/>
  <c r="P113" i="35"/>
  <c r="M113" i="35"/>
  <c r="I113" i="35"/>
  <c r="G113" i="35"/>
  <c r="F113" i="35"/>
  <c r="P112" i="35"/>
  <c r="M112" i="35"/>
  <c r="I112" i="35"/>
  <c r="G112" i="35"/>
  <c r="F112" i="35"/>
  <c r="P111" i="35"/>
  <c r="M111" i="35"/>
  <c r="I111" i="35"/>
  <c r="G111" i="35"/>
  <c r="F111" i="35"/>
  <c r="P110" i="35"/>
  <c r="M110" i="35"/>
  <c r="I110" i="35"/>
  <c r="G110" i="35"/>
  <c r="F110" i="35"/>
  <c r="P109" i="35"/>
  <c r="M109" i="35"/>
  <c r="I109" i="35"/>
  <c r="G109" i="35"/>
  <c r="F109" i="35"/>
  <c r="P108" i="35"/>
  <c r="M108" i="35"/>
  <c r="I108" i="35"/>
  <c r="G108" i="35"/>
  <c r="F108" i="35"/>
  <c r="P107" i="35"/>
  <c r="M107" i="35"/>
  <c r="I107" i="35"/>
  <c r="G107" i="35"/>
  <c r="F107" i="35"/>
  <c r="P106" i="35"/>
  <c r="M106" i="35"/>
  <c r="I106" i="35"/>
  <c r="G106" i="35"/>
  <c r="F106" i="35"/>
  <c r="P105" i="35"/>
  <c r="M105" i="35"/>
  <c r="I105" i="35"/>
  <c r="G105" i="35"/>
  <c r="F105" i="35"/>
  <c r="P104" i="35"/>
  <c r="M104" i="35"/>
  <c r="I104" i="35"/>
  <c r="G104" i="35"/>
  <c r="F104" i="35"/>
  <c r="P103" i="35"/>
  <c r="M103" i="35"/>
  <c r="I103" i="35"/>
  <c r="G103" i="35"/>
  <c r="F103" i="35"/>
  <c r="P102" i="35"/>
  <c r="M102" i="35"/>
  <c r="I102" i="35"/>
  <c r="G102" i="35"/>
  <c r="F102" i="35"/>
  <c r="P101" i="35"/>
  <c r="M101" i="35"/>
  <c r="I101" i="35"/>
  <c r="G101" i="35"/>
  <c r="F101" i="35"/>
  <c r="P100" i="35"/>
  <c r="M100" i="35"/>
  <c r="I100" i="35"/>
  <c r="G100" i="35"/>
  <c r="F100" i="35"/>
  <c r="P99" i="35"/>
  <c r="M99" i="35"/>
  <c r="I99" i="35"/>
  <c r="G99" i="35"/>
  <c r="F99" i="35"/>
  <c r="P98" i="35"/>
  <c r="M98" i="35"/>
  <c r="I98" i="35"/>
  <c r="G98" i="35"/>
  <c r="F98" i="35"/>
  <c r="P97" i="35"/>
  <c r="M97" i="35"/>
  <c r="I97" i="35"/>
  <c r="G97" i="35"/>
  <c r="F97" i="35"/>
  <c r="P96" i="35"/>
  <c r="M96" i="35"/>
  <c r="I96" i="35"/>
  <c r="G96" i="35"/>
  <c r="F96" i="35"/>
  <c r="P95" i="35"/>
  <c r="M95" i="35"/>
  <c r="I95" i="35"/>
  <c r="G95" i="35"/>
  <c r="F95" i="35"/>
  <c r="P94" i="35"/>
  <c r="M94" i="35"/>
  <c r="I94" i="35"/>
  <c r="G94" i="35"/>
  <c r="F94" i="35"/>
  <c r="P93" i="35"/>
  <c r="M93" i="35"/>
  <c r="I93" i="35"/>
  <c r="G93" i="35"/>
  <c r="F93" i="35"/>
  <c r="P92" i="35"/>
  <c r="M92" i="35"/>
  <c r="I92" i="35"/>
  <c r="G92" i="35"/>
  <c r="F92" i="35"/>
  <c r="P91" i="35"/>
  <c r="M91" i="35"/>
  <c r="I91" i="35"/>
  <c r="G91" i="35"/>
  <c r="F91" i="35"/>
  <c r="P90" i="35"/>
  <c r="M90" i="35"/>
  <c r="I90" i="35"/>
  <c r="G90" i="35"/>
  <c r="F90" i="35"/>
  <c r="P89" i="35"/>
  <c r="M89" i="35"/>
  <c r="I89" i="35"/>
  <c r="G89" i="35"/>
  <c r="F89" i="35"/>
  <c r="P88" i="35"/>
  <c r="M88" i="35"/>
  <c r="I88" i="35"/>
  <c r="G88" i="35"/>
  <c r="F88" i="35"/>
  <c r="P87" i="35"/>
  <c r="M87" i="35"/>
  <c r="I87" i="35"/>
  <c r="G87" i="35"/>
  <c r="F87" i="35"/>
  <c r="P86" i="35"/>
  <c r="M86" i="35"/>
  <c r="I86" i="35"/>
  <c r="G86" i="35"/>
  <c r="F86" i="35"/>
  <c r="P85" i="35"/>
  <c r="M85" i="35"/>
  <c r="I85" i="35"/>
  <c r="G85" i="35"/>
  <c r="F85" i="35"/>
  <c r="P84" i="35"/>
  <c r="M84" i="35"/>
  <c r="I84" i="35"/>
  <c r="G84" i="35"/>
  <c r="F84" i="35"/>
  <c r="P83" i="35"/>
  <c r="M83" i="35"/>
  <c r="I83" i="35"/>
  <c r="G83" i="35"/>
  <c r="F83" i="35"/>
  <c r="P82" i="35"/>
  <c r="M82" i="35"/>
  <c r="I82" i="35"/>
  <c r="G82" i="35"/>
  <c r="F82" i="35"/>
  <c r="P81" i="35"/>
  <c r="M81" i="35"/>
  <c r="I81" i="35"/>
  <c r="G81" i="35"/>
  <c r="F81" i="35"/>
  <c r="P80" i="35"/>
  <c r="M80" i="35"/>
  <c r="I80" i="35"/>
  <c r="G80" i="35"/>
  <c r="F80" i="35"/>
  <c r="P79" i="35"/>
  <c r="M79" i="35"/>
  <c r="I79" i="35"/>
  <c r="G79" i="35"/>
  <c r="F79" i="35"/>
  <c r="P78" i="35"/>
  <c r="M78" i="35"/>
  <c r="I78" i="35"/>
  <c r="G78" i="35"/>
  <c r="F78" i="35"/>
  <c r="P77" i="35"/>
  <c r="M77" i="35"/>
  <c r="I77" i="35"/>
  <c r="G77" i="35"/>
  <c r="F77" i="35"/>
  <c r="P76" i="35"/>
  <c r="M76" i="35"/>
  <c r="I76" i="35"/>
  <c r="G76" i="35"/>
  <c r="F76" i="35"/>
  <c r="P75" i="35"/>
  <c r="M75" i="35"/>
  <c r="I75" i="35"/>
  <c r="G75" i="35"/>
  <c r="F75" i="35"/>
  <c r="P74" i="35"/>
  <c r="M74" i="35"/>
  <c r="I74" i="35"/>
  <c r="G74" i="35"/>
  <c r="F74" i="35"/>
  <c r="P73" i="35"/>
  <c r="M73" i="35"/>
  <c r="I73" i="35"/>
  <c r="G73" i="35"/>
  <c r="F73" i="35"/>
  <c r="P72" i="35"/>
  <c r="M72" i="35"/>
  <c r="I72" i="35"/>
  <c r="G72" i="35"/>
  <c r="F72" i="35"/>
  <c r="P71" i="35"/>
  <c r="M71" i="35"/>
  <c r="I71" i="35"/>
  <c r="G71" i="35"/>
  <c r="F71" i="35"/>
  <c r="P70" i="35"/>
  <c r="M70" i="35"/>
  <c r="I70" i="35"/>
  <c r="G70" i="35"/>
  <c r="F70" i="35"/>
  <c r="P69" i="35"/>
  <c r="M69" i="35"/>
  <c r="I69" i="35"/>
  <c r="G69" i="35"/>
  <c r="F69" i="35"/>
  <c r="P68" i="35"/>
  <c r="M68" i="35"/>
  <c r="I68" i="35"/>
  <c r="G68" i="35"/>
  <c r="F68" i="35"/>
  <c r="P67" i="35"/>
  <c r="M67" i="35"/>
  <c r="I67" i="35"/>
  <c r="G67" i="35"/>
  <c r="F67" i="35"/>
  <c r="P66" i="35"/>
  <c r="M66" i="35"/>
  <c r="I66" i="35"/>
  <c r="G66" i="35"/>
  <c r="F66" i="35"/>
  <c r="P65" i="35"/>
  <c r="M65" i="35"/>
  <c r="I65" i="35"/>
  <c r="G65" i="35"/>
  <c r="F65" i="35"/>
  <c r="P64" i="35"/>
  <c r="M64" i="35"/>
  <c r="I64" i="35"/>
  <c r="G64" i="35"/>
  <c r="F64" i="35"/>
  <c r="P63" i="35"/>
  <c r="M63" i="35"/>
  <c r="I63" i="35"/>
  <c r="G63" i="35"/>
  <c r="F63" i="35"/>
  <c r="P62" i="35"/>
  <c r="M62" i="35"/>
  <c r="I62" i="35"/>
  <c r="G62" i="35"/>
  <c r="F62" i="35"/>
  <c r="P61" i="35"/>
  <c r="M61" i="35"/>
  <c r="I61" i="35"/>
  <c r="G61" i="35"/>
  <c r="F61" i="35"/>
  <c r="P60" i="35"/>
  <c r="M60" i="35"/>
  <c r="I60" i="35"/>
  <c r="G60" i="35"/>
  <c r="F60" i="35"/>
  <c r="P59" i="35"/>
  <c r="M59" i="35"/>
  <c r="I59" i="35"/>
  <c r="G59" i="35"/>
  <c r="F59" i="35"/>
  <c r="P58" i="35"/>
  <c r="M58" i="35"/>
  <c r="I58" i="35"/>
  <c r="G58" i="35"/>
  <c r="F58" i="35"/>
  <c r="P57" i="35"/>
  <c r="M57" i="35"/>
  <c r="I57" i="35"/>
  <c r="G57" i="35"/>
  <c r="F57" i="35"/>
  <c r="P56" i="35"/>
  <c r="M56" i="35"/>
  <c r="I56" i="35"/>
  <c r="G56" i="35"/>
  <c r="F56" i="35"/>
  <c r="P55" i="35"/>
  <c r="M55" i="35"/>
  <c r="I55" i="35"/>
  <c r="G55" i="35"/>
  <c r="F55" i="35"/>
  <c r="P54" i="35"/>
  <c r="M54" i="35"/>
  <c r="I54" i="35"/>
  <c r="G54" i="35"/>
  <c r="F54" i="35"/>
  <c r="P53" i="35"/>
  <c r="M53" i="35"/>
  <c r="I53" i="35"/>
  <c r="G53" i="35"/>
  <c r="F53" i="35"/>
  <c r="P52" i="35"/>
  <c r="M52" i="35"/>
  <c r="I52" i="35"/>
  <c r="G52" i="35"/>
  <c r="F52" i="35"/>
  <c r="P51" i="35"/>
  <c r="M51" i="35"/>
  <c r="I51" i="35"/>
  <c r="G51" i="35"/>
  <c r="F51" i="35"/>
  <c r="P50" i="35"/>
  <c r="M50" i="35"/>
  <c r="I50" i="35"/>
  <c r="G50" i="35"/>
  <c r="F50" i="35"/>
  <c r="P49" i="35"/>
  <c r="M49" i="35"/>
  <c r="I49" i="35"/>
  <c r="G49" i="35"/>
  <c r="F49" i="35"/>
  <c r="P48" i="35"/>
  <c r="M48" i="35"/>
  <c r="I48" i="35"/>
  <c r="G48" i="35"/>
  <c r="F48" i="35"/>
  <c r="P47" i="35"/>
  <c r="M47" i="35"/>
  <c r="I47" i="35"/>
  <c r="G47" i="35"/>
  <c r="F47" i="35"/>
  <c r="P46" i="35"/>
  <c r="M46" i="35"/>
  <c r="I46" i="35"/>
  <c r="G46" i="35"/>
  <c r="F46" i="35"/>
  <c r="P45" i="35"/>
  <c r="M45" i="35"/>
  <c r="I45" i="35"/>
  <c r="G45" i="35"/>
  <c r="F45" i="35"/>
  <c r="P44" i="35"/>
  <c r="M44" i="35"/>
  <c r="I44" i="35"/>
  <c r="G44" i="35"/>
  <c r="F44" i="35"/>
  <c r="P43" i="35"/>
  <c r="M43" i="35"/>
  <c r="I43" i="35"/>
  <c r="G43" i="35"/>
  <c r="F43" i="35"/>
  <c r="P42" i="35"/>
  <c r="M42" i="35"/>
  <c r="I42" i="35"/>
  <c r="G42" i="35"/>
  <c r="F42" i="35"/>
  <c r="P41" i="35"/>
  <c r="M41" i="35"/>
  <c r="I41" i="35"/>
  <c r="G41" i="35"/>
  <c r="F41" i="35"/>
  <c r="P40" i="35"/>
  <c r="M40" i="35"/>
  <c r="I40" i="35"/>
  <c r="G40" i="35"/>
  <c r="F40" i="35"/>
  <c r="P39" i="35"/>
  <c r="M39" i="35"/>
  <c r="I39" i="35"/>
  <c r="G39" i="35"/>
  <c r="F39" i="35"/>
  <c r="P38" i="35"/>
  <c r="M38" i="35"/>
  <c r="I38" i="35"/>
  <c r="G38" i="35"/>
  <c r="F38" i="35"/>
  <c r="P37" i="35"/>
  <c r="M37" i="35"/>
  <c r="I37" i="35"/>
  <c r="G37" i="35"/>
  <c r="F37" i="35"/>
  <c r="P36" i="35"/>
  <c r="M36" i="35"/>
  <c r="I36" i="35"/>
  <c r="G36" i="35"/>
  <c r="F36" i="35"/>
  <c r="P35" i="35"/>
  <c r="M35" i="35"/>
  <c r="I35" i="35"/>
  <c r="G35" i="35"/>
  <c r="F35" i="35"/>
  <c r="P34" i="35"/>
  <c r="M34" i="35"/>
  <c r="I34" i="35"/>
  <c r="G34" i="35"/>
  <c r="F34" i="35"/>
  <c r="P33" i="35"/>
  <c r="M33" i="35"/>
  <c r="I33" i="35"/>
  <c r="G33" i="35"/>
  <c r="F33" i="35"/>
  <c r="P32" i="35"/>
  <c r="M32" i="35"/>
  <c r="I32" i="35"/>
  <c r="G32" i="35"/>
  <c r="F32" i="35"/>
  <c r="P31" i="35"/>
  <c r="M31" i="35"/>
  <c r="I31" i="35"/>
  <c r="G31" i="35"/>
  <c r="F31" i="35"/>
  <c r="P30" i="35"/>
  <c r="M30" i="35"/>
  <c r="I30" i="35"/>
  <c r="G30" i="35"/>
  <c r="F30" i="35"/>
  <c r="P29" i="35"/>
  <c r="M29" i="35"/>
  <c r="I29" i="35"/>
  <c r="G29" i="35"/>
  <c r="F29" i="35"/>
  <c r="P28" i="35"/>
  <c r="M28" i="35"/>
  <c r="I28" i="35"/>
  <c r="G28" i="35"/>
  <c r="F28" i="35"/>
  <c r="P27" i="35"/>
  <c r="M27" i="35"/>
  <c r="I27" i="35"/>
  <c r="G27" i="35"/>
  <c r="F27" i="35"/>
  <c r="P26" i="35"/>
  <c r="M26" i="35"/>
  <c r="I26" i="35"/>
  <c r="G26" i="35"/>
  <c r="F26" i="35"/>
  <c r="P25" i="35"/>
  <c r="M25" i="35"/>
  <c r="I25" i="35"/>
  <c r="G25" i="35"/>
  <c r="F25" i="35"/>
  <c r="P24" i="35"/>
  <c r="M24" i="35"/>
  <c r="I24" i="35"/>
  <c r="G24" i="35"/>
  <c r="F24" i="35"/>
  <c r="P23" i="35"/>
  <c r="M23" i="35"/>
  <c r="I23" i="35"/>
  <c r="G23" i="35"/>
  <c r="F23" i="35"/>
  <c r="P22" i="35"/>
  <c r="M22" i="35"/>
  <c r="I22" i="35"/>
  <c r="G22" i="35"/>
  <c r="F22" i="35"/>
  <c r="P21" i="35"/>
  <c r="M21" i="35"/>
  <c r="I21" i="35"/>
  <c r="G21" i="35"/>
  <c r="F21" i="35"/>
  <c r="P20" i="35"/>
  <c r="M20" i="35"/>
  <c r="I20" i="35"/>
  <c r="G20" i="35"/>
  <c r="F20" i="35"/>
  <c r="P19" i="35"/>
  <c r="M19" i="35"/>
  <c r="I19" i="35"/>
  <c r="G19" i="35"/>
  <c r="F19" i="35"/>
  <c r="P18" i="35"/>
  <c r="M18" i="35"/>
  <c r="I18" i="35"/>
  <c r="G18" i="35"/>
  <c r="F18" i="35"/>
  <c r="P17" i="35"/>
  <c r="M17" i="35"/>
  <c r="I17" i="35"/>
  <c r="G17" i="35"/>
  <c r="F17" i="35"/>
  <c r="P16" i="35"/>
  <c r="M16" i="35"/>
  <c r="I16" i="35"/>
  <c r="G16" i="35"/>
  <c r="F16" i="35"/>
  <c r="P15" i="35"/>
  <c r="M15" i="35"/>
  <c r="I15" i="35"/>
  <c r="G15" i="35"/>
  <c r="F15" i="35"/>
  <c r="P14" i="35"/>
  <c r="M14" i="35"/>
  <c r="I14" i="35"/>
  <c r="G14" i="35"/>
  <c r="F14" i="35"/>
  <c r="P13" i="35"/>
  <c r="M13" i="35"/>
  <c r="I13" i="35"/>
  <c r="G13" i="35"/>
  <c r="F13" i="35"/>
  <c r="P12" i="35"/>
  <c r="M12" i="35"/>
  <c r="I12" i="35"/>
  <c r="G12" i="35"/>
  <c r="F12" i="35"/>
  <c r="P11" i="35"/>
  <c r="M11" i="35"/>
  <c r="I11" i="35"/>
  <c r="G11" i="35"/>
  <c r="F11" i="35"/>
  <c r="P10" i="35"/>
  <c r="M10" i="35"/>
  <c r="I10" i="35"/>
  <c r="G10" i="35"/>
  <c r="F10" i="35"/>
  <c r="P9" i="35"/>
  <c r="M9" i="35"/>
  <c r="I9" i="35"/>
  <c r="G9" i="35"/>
  <c r="F9" i="35"/>
  <c r="P8" i="35"/>
  <c r="M8" i="35"/>
  <c r="I8" i="35"/>
  <c r="G8" i="35"/>
  <c r="F8" i="35"/>
  <c r="P7" i="35"/>
  <c r="M7" i="35"/>
  <c r="I7" i="35"/>
  <c r="G7" i="35"/>
  <c r="F7" i="35"/>
  <c r="P6" i="35"/>
  <c r="M6" i="35"/>
  <c r="I6" i="35"/>
  <c r="G6" i="35"/>
  <c r="F6" i="35"/>
  <c r="P5" i="35"/>
  <c r="M5" i="35"/>
  <c r="I5" i="35"/>
  <c r="G5" i="35"/>
  <c r="F5" i="35"/>
  <c r="P4" i="35"/>
  <c r="M4" i="35"/>
  <c r="I4" i="35"/>
  <c r="G4" i="35"/>
  <c r="F4" i="35"/>
  <c r="P3" i="35"/>
  <c r="M3" i="35"/>
  <c r="I3" i="35"/>
  <c r="G3" i="35"/>
  <c r="F3" i="35"/>
  <c r="P482" i="34"/>
  <c r="M482" i="34"/>
  <c r="P481" i="34"/>
  <c r="M481" i="34"/>
  <c r="P480" i="34"/>
  <c r="M480" i="34"/>
  <c r="P479" i="34"/>
  <c r="M479" i="34"/>
  <c r="P478" i="34"/>
  <c r="M478" i="34"/>
  <c r="P477" i="34"/>
  <c r="M477" i="34"/>
  <c r="P476" i="34"/>
  <c r="M476" i="34"/>
  <c r="P475" i="34"/>
  <c r="M475" i="34"/>
  <c r="P474" i="34"/>
  <c r="M474" i="34"/>
  <c r="P473" i="34"/>
  <c r="M473" i="34"/>
  <c r="P472" i="34"/>
  <c r="M472" i="34"/>
  <c r="P471" i="34"/>
  <c r="M471" i="34"/>
  <c r="P470" i="34"/>
  <c r="M470" i="34"/>
  <c r="P469" i="34"/>
  <c r="M469" i="34"/>
  <c r="P468" i="34"/>
  <c r="M468" i="34"/>
  <c r="P467" i="34"/>
  <c r="M467" i="34"/>
  <c r="P466" i="34"/>
  <c r="M466" i="34"/>
  <c r="P465" i="34"/>
  <c r="M465" i="34"/>
  <c r="P464" i="34"/>
  <c r="M464" i="34"/>
  <c r="P463" i="34"/>
  <c r="M463" i="34"/>
  <c r="P462" i="34"/>
  <c r="M462" i="34"/>
  <c r="P461" i="34"/>
  <c r="M461" i="34"/>
  <c r="P460" i="34"/>
  <c r="M460" i="34"/>
  <c r="P459" i="34"/>
  <c r="M459" i="34"/>
  <c r="P458" i="34"/>
  <c r="M458" i="34"/>
  <c r="P457" i="34"/>
  <c r="M457" i="34"/>
  <c r="P456" i="34"/>
  <c r="M456" i="34"/>
  <c r="P455" i="34"/>
  <c r="M455" i="34"/>
  <c r="P454" i="34"/>
  <c r="M454" i="34"/>
  <c r="P453" i="34"/>
  <c r="M453" i="34"/>
  <c r="P452" i="34"/>
  <c r="M452" i="34"/>
  <c r="P451" i="34"/>
  <c r="M451" i="34"/>
  <c r="P450" i="34"/>
  <c r="M450" i="34"/>
  <c r="P449" i="34"/>
  <c r="M449" i="34"/>
  <c r="P448" i="34"/>
  <c r="M448" i="34"/>
  <c r="P447" i="34"/>
  <c r="M447" i="34"/>
  <c r="P446" i="34"/>
  <c r="M446" i="34"/>
  <c r="P445" i="34"/>
  <c r="M445" i="34"/>
  <c r="P444" i="34"/>
  <c r="M444" i="34"/>
  <c r="P443" i="34"/>
  <c r="M443" i="34"/>
  <c r="P442" i="34"/>
  <c r="M442" i="34"/>
  <c r="P441" i="34"/>
  <c r="M441" i="34"/>
  <c r="P440" i="34"/>
  <c r="M440" i="34"/>
  <c r="P439" i="34"/>
  <c r="M439" i="34"/>
  <c r="P438" i="34"/>
  <c r="M438" i="34"/>
  <c r="P437" i="34"/>
  <c r="M437" i="34"/>
  <c r="P436" i="34"/>
  <c r="M436" i="34"/>
  <c r="P435" i="34"/>
  <c r="M435" i="34"/>
  <c r="P434" i="34"/>
  <c r="M434" i="34"/>
  <c r="I434" i="34"/>
  <c r="G434" i="34"/>
  <c r="F434" i="34"/>
  <c r="P433" i="34"/>
  <c r="M433" i="34"/>
  <c r="I433" i="34"/>
  <c r="G433" i="34"/>
  <c r="F433" i="34"/>
  <c r="P432" i="34"/>
  <c r="M432" i="34"/>
  <c r="I432" i="34"/>
  <c r="G432" i="34"/>
  <c r="F432" i="34"/>
  <c r="P431" i="34"/>
  <c r="M431" i="34"/>
  <c r="I431" i="34"/>
  <c r="G431" i="34"/>
  <c r="F431" i="34"/>
  <c r="P430" i="34"/>
  <c r="M430" i="34"/>
  <c r="I430" i="34"/>
  <c r="G430" i="34"/>
  <c r="F430" i="34"/>
  <c r="P429" i="34"/>
  <c r="M429" i="34"/>
  <c r="I429" i="34"/>
  <c r="G429" i="34"/>
  <c r="F429" i="34"/>
  <c r="P428" i="34"/>
  <c r="M428" i="34"/>
  <c r="I428" i="34"/>
  <c r="G428" i="34"/>
  <c r="F428" i="34"/>
  <c r="P427" i="34"/>
  <c r="M427" i="34"/>
  <c r="I427" i="34"/>
  <c r="G427" i="34"/>
  <c r="F427" i="34"/>
  <c r="P426" i="34"/>
  <c r="M426" i="34"/>
  <c r="I426" i="34"/>
  <c r="G426" i="34"/>
  <c r="F426" i="34"/>
  <c r="P425" i="34"/>
  <c r="M425" i="34"/>
  <c r="I425" i="34"/>
  <c r="G425" i="34"/>
  <c r="F425" i="34"/>
  <c r="P424" i="34"/>
  <c r="M424" i="34"/>
  <c r="I424" i="34"/>
  <c r="G424" i="34"/>
  <c r="F424" i="34"/>
  <c r="P423" i="34"/>
  <c r="M423" i="34"/>
  <c r="I423" i="34"/>
  <c r="G423" i="34"/>
  <c r="F423" i="34"/>
  <c r="P422" i="34"/>
  <c r="M422" i="34"/>
  <c r="I422" i="34"/>
  <c r="G422" i="34"/>
  <c r="F422" i="34"/>
  <c r="P421" i="34"/>
  <c r="M421" i="34"/>
  <c r="I421" i="34"/>
  <c r="G421" i="34"/>
  <c r="F421" i="34"/>
  <c r="P420" i="34"/>
  <c r="M420" i="34"/>
  <c r="I420" i="34"/>
  <c r="G420" i="34"/>
  <c r="F420" i="34"/>
  <c r="P419" i="34"/>
  <c r="M419" i="34"/>
  <c r="I419" i="34"/>
  <c r="G419" i="34"/>
  <c r="F419" i="34"/>
  <c r="P418" i="34"/>
  <c r="M418" i="34"/>
  <c r="I418" i="34"/>
  <c r="G418" i="34"/>
  <c r="F418" i="34"/>
  <c r="P417" i="34"/>
  <c r="M417" i="34"/>
  <c r="I417" i="34"/>
  <c r="G417" i="34"/>
  <c r="F417" i="34"/>
  <c r="P416" i="34"/>
  <c r="M416" i="34"/>
  <c r="I416" i="34"/>
  <c r="G416" i="34"/>
  <c r="F416" i="34"/>
  <c r="P415" i="34"/>
  <c r="M415" i="34"/>
  <c r="I415" i="34"/>
  <c r="G415" i="34"/>
  <c r="F415" i="34"/>
  <c r="P414" i="34"/>
  <c r="M414" i="34"/>
  <c r="I414" i="34"/>
  <c r="G414" i="34"/>
  <c r="F414" i="34"/>
  <c r="P413" i="34"/>
  <c r="M413" i="34"/>
  <c r="I413" i="34"/>
  <c r="G413" i="34"/>
  <c r="F413" i="34"/>
  <c r="P412" i="34"/>
  <c r="M412" i="34"/>
  <c r="I412" i="34"/>
  <c r="G412" i="34"/>
  <c r="F412" i="34"/>
  <c r="P411" i="34"/>
  <c r="M411" i="34"/>
  <c r="I411" i="34"/>
  <c r="G411" i="34"/>
  <c r="F411" i="34"/>
  <c r="P410" i="34"/>
  <c r="M410" i="34"/>
  <c r="I410" i="34"/>
  <c r="G410" i="34"/>
  <c r="F410" i="34"/>
  <c r="P409" i="34"/>
  <c r="M409" i="34"/>
  <c r="I409" i="34"/>
  <c r="G409" i="34"/>
  <c r="F409" i="34"/>
  <c r="P408" i="34"/>
  <c r="M408" i="34"/>
  <c r="I408" i="34"/>
  <c r="G408" i="34"/>
  <c r="F408" i="34"/>
  <c r="P407" i="34"/>
  <c r="M407" i="34"/>
  <c r="I407" i="34"/>
  <c r="G407" i="34"/>
  <c r="F407" i="34"/>
  <c r="P406" i="34"/>
  <c r="M406" i="34"/>
  <c r="I406" i="34"/>
  <c r="G406" i="34"/>
  <c r="F406" i="34"/>
  <c r="P405" i="34"/>
  <c r="M405" i="34"/>
  <c r="I405" i="34"/>
  <c r="G405" i="34"/>
  <c r="F405" i="34"/>
  <c r="P404" i="34"/>
  <c r="M404" i="34"/>
  <c r="I404" i="34"/>
  <c r="G404" i="34"/>
  <c r="F404" i="34"/>
  <c r="P403" i="34"/>
  <c r="M403" i="34"/>
  <c r="I403" i="34"/>
  <c r="G403" i="34"/>
  <c r="F403" i="34"/>
  <c r="P402" i="34"/>
  <c r="M402" i="34"/>
  <c r="I402" i="34"/>
  <c r="G402" i="34"/>
  <c r="F402" i="34"/>
  <c r="P401" i="34"/>
  <c r="M401" i="34"/>
  <c r="I401" i="34"/>
  <c r="G401" i="34"/>
  <c r="F401" i="34"/>
  <c r="P400" i="34"/>
  <c r="M400" i="34"/>
  <c r="I400" i="34"/>
  <c r="G400" i="34"/>
  <c r="F400" i="34"/>
  <c r="P399" i="34"/>
  <c r="M399" i="34"/>
  <c r="I399" i="34"/>
  <c r="G399" i="34"/>
  <c r="F399" i="34"/>
  <c r="P398" i="34"/>
  <c r="M398" i="34"/>
  <c r="I398" i="34"/>
  <c r="G398" i="34"/>
  <c r="F398" i="34"/>
  <c r="P397" i="34"/>
  <c r="M397" i="34"/>
  <c r="I397" i="34"/>
  <c r="G397" i="34"/>
  <c r="F397" i="34"/>
  <c r="P396" i="34"/>
  <c r="M396" i="34"/>
  <c r="I396" i="34"/>
  <c r="G396" i="34"/>
  <c r="F396" i="34"/>
  <c r="P395" i="34"/>
  <c r="M395" i="34"/>
  <c r="I395" i="34"/>
  <c r="G395" i="34"/>
  <c r="F395" i="34"/>
  <c r="P394" i="34"/>
  <c r="M394" i="34"/>
  <c r="I394" i="34"/>
  <c r="G394" i="34"/>
  <c r="F394" i="34"/>
  <c r="P393" i="34"/>
  <c r="M393" i="34"/>
  <c r="I393" i="34"/>
  <c r="G393" i="34"/>
  <c r="F393" i="34"/>
  <c r="P392" i="34"/>
  <c r="M392" i="34"/>
  <c r="I392" i="34"/>
  <c r="G392" i="34"/>
  <c r="F392" i="34"/>
  <c r="P391" i="34"/>
  <c r="M391" i="34"/>
  <c r="I391" i="34"/>
  <c r="G391" i="34"/>
  <c r="F391" i="34"/>
  <c r="P390" i="34"/>
  <c r="M390" i="34"/>
  <c r="I390" i="34"/>
  <c r="G390" i="34"/>
  <c r="F390" i="34"/>
  <c r="P389" i="34"/>
  <c r="M389" i="34"/>
  <c r="I389" i="34"/>
  <c r="G389" i="34"/>
  <c r="F389" i="34"/>
  <c r="P388" i="34"/>
  <c r="M388" i="34"/>
  <c r="I388" i="34"/>
  <c r="G388" i="34"/>
  <c r="F388" i="34"/>
  <c r="P387" i="34"/>
  <c r="M387" i="34"/>
  <c r="I387" i="34"/>
  <c r="G387" i="34"/>
  <c r="F387" i="34"/>
  <c r="P386" i="34"/>
  <c r="M386" i="34"/>
  <c r="I386" i="34"/>
  <c r="G386" i="34"/>
  <c r="F386" i="34"/>
  <c r="P385" i="34"/>
  <c r="M385" i="34"/>
  <c r="I385" i="34"/>
  <c r="G385" i="34"/>
  <c r="F385" i="34"/>
  <c r="P384" i="34"/>
  <c r="M384" i="34"/>
  <c r="I384" i="34"/>
  <c r="G384" i="34"/>
  <c r="F384" i="34"/>
  <c r="P383" i="34"/>
  <c r="M383" i="34"/>
  <c r="I383" i="34"/>
  <c r="G383" i="34"/>
  <c r="F383" i="34"/>
  <c r="P382" i="34"/>
  <c r="M382" i="34"/>
  <c r="I382" i="34"/>
  <c r="G382" i="34"/>
  <c r="F382" i="34"/>
  <c r="P381" i="34"/>
  <c r="M381" i="34"/>
  <c r="I381" i="34"/>
  <c r="G381" i="34"/>
  <c r="F381" i="34"/>
  <c r="P380" i="34"/>
  <c r="M380" i="34"/>
  <c r="I380" i="34"/>
  <c r="G380" i="34"/>
  <c r="F380" i="34"/>
  <c r="P379" i="34"/>
  <c r="M379" i="34"/>
  <c r="I379" i="34"/>
  <c r="G379" i="34"/>
  <c r="F379" i="34"/>
  <c r="P378" i="34"/>
  <c r="M378" i="34"/>
  <c r="I378" i="34"/>
  <c r="G378" i="34"/>
  <c r="F378" i="34"/>
  <c r="P377" i="34"/>
  <c r="M377" i="34"/>
  <c r="I377" i="34"/>
  <c r="G377" i="34"/>
  <c r="F377" i="34"/>
  <c r="P376" i="34"/>
  <c r="M376" i="34"/>
  <c r="I376" i="34"/>
  <c r="G376" i="34"/>
  <c r="F376" i="34"/>
  <c r="P375" i="34"/>
  <c r="M375" i="34"/>
  <c r="I375" i="34"/>
  <c r="G375" i="34"/>
  <c r="F375" i="34"/>
  <c r="P374" i="34"/>
  <c r="M374" i="34"/>
  <c r="I374" i="34"/>
  <c r="G374" i="34"/>
  <c r="F374" i="34"/>
  <c r="P373" i="34"/>
  <c r="M373" i="34"/>
  <c r="I373" i="34"/>
  <c r="G373" i="34"/>
  <c r="F373" i="34"/>
  <c r="P372" i="34"/>
  <c r="M372" i="34"/>
  <c r="I372" i="34"/>
  <c r="G372" i="34"/>
  <c r="F372" i="34"/>
  <c r="P371" i="34"/>
  <c r="M371" i="34"/>
  <c r="I371" i="34"/>
  <c r="G371" i="34"/>
  <c r="F371" i="34"/>
  <c r="P370" i="34"/>
  <c r="M370" i="34"/>
  <c r="I370" i="34"/>
  <c r="G370" i="34"/>
  <c r="F370" i="34"/>
  <c r="P369" i="34"/>
  <c r="M369" i="34"/>
  <c r="I369" i="34"/>
  <c r="G369" i="34"/>
  <c r="F369" i="34"/>
  <c r="P368" i="34"/>
  <c r="M368" i="34"/>
  <c r="I368" i="34"/>
  <c r="G368" i="34"/>
  <c r="F368" i="34"/>
  <c r="P367" i="34"/>
  <c r="M367" i="34"/>
  <c r="I367" i="34"/>
  <c r="G367" i="34"/>
  <c r="F367" i="34"/>
  <c r="P366" i="34"/>
  <c r="M366" i="34"/>
  <c r="I366" i="34"/>
  <c r="G366" i="34"/>
  <c r="F366" i="34"/>
  <c r="P365" i="34"/>
  <c r="M365" i="34"/>
  <c r="I365" i="34"/>
  <c r="G365" i="34"/>
  <c r="F365" i="34"/>
  <c r="P364" i="34"/>
  <c r="M364" i="34"/>
  <c r="I364" i="34"/>
  <c r="G364" i="34"/>
  <c r="F364" i="34"/>
  <c r="P363" i="34"/>
  <c r="M363" i="34"/>
  <c r="I363" i="34"/>
  <c r="G363" i="34"/>
  <c r="F363" i="34"/>
  <c r="P362" i="34"/>
  <c r="M362" i="34"/>
  <c r="I362" i="34"/>
  <c r="G362" i="34"/>
  <c r="F362" i="34"/>
  <c r="P361" i="34"/>
  <c r="M361" i="34"/>
  <c r="I361" i="34"/>
  <c r="G361" i="34"/>
  <c r="F361" i="34"/>
  <c r="P360" i="34"/>
  <c r="M360" i="34"/>
  <c r="I360" i="34"/>
  <c r="G360" i="34"/>
  <c r="F360" i="34"/>
  <c r="P359" i="34"/>
  <c r="M359" i="34"/>
  <c r="I359" i="34"/>
  <c r="G359" i="34"/>
  <c r="F359" i="34"/>
  <c r="P358" i="34"/>
  <c r="M358" i="34"/>
  <c r="I358" i="34"/>
  <c r="G358" i="34"/>
  <c r="F358" i="34"/>
  <c r="P357" i="34"/>
  <c r="M357" i="34"/>
  <c r="I357" i="34"/>
  <c r="G357" i="34"/>
  <c r="F357" i="34"/>
  <c r="P356" i="34"/>
  <c r="M356" i="34"/>
  <c r="I356" i="34"/>
  <c r="G356" i="34"/>
  <c r="F356" i="34"/>
  <c r="P355" i="34"/>
  <c r="M355" i="34"/>
  <c r="I355" i="34"/>
  <c r="G355" i="34"/>
  <c r="F355" i="34"/>
  <c r="P354" i="34"/>
  <c r="M354" i="34"/>
  <c r="I354" i="34"/>
  <c r="G354" i="34"/>
  <c r="F354" i="34"/>
  <c r="P353" i="34"/>
  <c r="M353" i="34"/>
  <c r="I353" i="34"/>
  <c r="G353" i="34"/>
  <c r="F353" i="34"/>
  <c r="P352" i="34"/>
  <c r="M352" i="34"/>
  <c r="I352" i="34"/>
  <c r="G352" i="34"/>
  <c r="F352" i="34"/>
  <c r="P351" i="34"/>
  <c r="M351" i="34"/>
  <c r="I351" i="34"/>
  <c r="G351" i="34"/>
  <c r="F351" i="34"/>
  <c r="P350" i="34"/>
  <c r="M350" i="34"/>
  <c r="I350" i="34"/>
  <c r="G350" i="34"/>
  <c r="F350" i="34"/>
  <c r="P349" i="34"/>
  <c r="M349" i="34"/>
  <c r="I349" i="34"/>
  <c r="G349" i="34"/>
  <c r="F349" i="34"/>
  <c r="P348" i="34"/>
  <c r="M348" i="34"/>
  <c r="I348" i="34"/>
  <c r="G348" i="34"/>
  <c r="F348" i="34"/>
  <c r="P347" i="34"/>
  <c r="M347" i="34"/>
  <c r="I347" i="34"/>
  <c r="G347" i="34"/>
  <c r="F347" i="34"/>
  <c r="P346" i="34"/>
  <c r="M346" i="34"/>
  <c r="I346" i="34"/>
  <c r="G346" i="34"/>
  <c r="F346" i="34"/>
  <c r="P345" i="34"/>
  <c r="M345" i="34"/>
  <c r="I345" i="34"/>
  <c r="G345" i="34"/>
  <c r="F345" i="34"/>
  <c r="P344" i="34"/>
  <c r="M344" i="34"/>
  <c r="I344" i="34"/>
  <c r="G344" i="34"/>
  <c r="F344" i="34"/>
  <c r="P343" i="34"/>
  <c r="M343" i="34"/>
  <c r="I343" i="34"/>
  <c r="G343" i="34"/>
  <c r="F343" i="34"/>
  <c r="P342" i="34"/>
  <c r="M342" i="34"/>
  <c r="I342" i="34"/>
  <c r="G342" i="34"/>
  <c r="F342" i="34"/>
  <c r="P341" i="34"/>
  <c r="M341" i="34"/>
  <c r="I341" i="34"/>
  <c r="G341" i="34"/>
  <c r="F341" i="34"/>
  <c r="P340" i="34"/>
  <c r="M340" i="34"/>
  <c r="I340" i="34"/>
  <c r="G340" i="34"/>
  <c r="F340" i="34"/>
  <c r="P339" i="34"/>
  <c r="M339" i="34"/>
  <c r="I339" i="34"/>
  <c r="G339" i="34"/>
  <c r="F339" i="34"/>
  <c r="P338" i="34"/>
  <c r="M338" i="34"/>
  <c r="I338" i="34"/>
  <c r="G338" i="34"/>
  <c r="F338" i="34"/>
  <c r="P337" i="34"/>
  <c r="M337" i="34"/>
  <c r="I337" i="34"/>
  <c r="G337" i="34"/>
  <c r="F337" i="34"/>
  <c r="P336" i="34"/>
  <c r="M336" i="34"/>
  <c r="I336" i="34"/>
  <c r="G336" i="34"/>
  <c r="F336" i="34"/>
  <c r="P335" i="34"/>
  <c r="M335" i="34"/>
  <c r="I335" i="34"/>
  <c r="G335" i="34"/>
  <c r="F335" i="34"/>
  <c r="P334" i="34"/>
  <c r="M334" i="34"/>
  <c r="I334" i="34"/>
  <c r="G334" i="34"/>
  <c r="F334" i="34"/>
  <c r="P333" i="34"/>
  <c r="M333" i="34"/>
  <c r="I333" i="34"/>
  <c r="G333" i="34"/>
  <c r="F333" i="34"/>
  <c r="P332" i="34"/>
  <c r="M332" i="34"/>
  <c r="I332" i="34"/>
  <c r="G332" i="34"/>
  <c r="F332" i="34"/>
  <c r="P331" i="34"/>
  <c r="M331" i="34"/>
  <c r="I331" i="34"/>
  <c r="G331" i="34"/>
  <c r="F331" i="34"/>
  <c r="P330" i="34"/>
  <c r="M330" i="34"/>
  <c r="I330" i="34"/>
  <c r="G330" i="34"/>
  <c r="F330" i="34"/>
  <c r="P329" i="34"/>
  <c r="M329" i="34"/>
  <c r="I329" i="34"/>
  <c r="G329" i="34"/>
  <c r="F329" i="34"/>
  <c r="P328" i="34"/>
  <c r="M328" i="34"/>
  <c r="I328" i="34"/>
  <c r="G328" i="34"/>
  <c r="F328" i="34"/>
  <c r="P327" i="34"/>
  <c r="M327" i="34"/>
  <c r="I327" i="34"/>
  <c r="G327" i="34"/>
  <c r="F327" i="34"/>
  <c r="P326" i="34"/>
  <c r="M326" i="34"/>
  <c r="I326" i="34"/>
  <c r="G326" i="34"/>
  <c r="F326" i="34"/>
  <c r="P325" i="34"/>
  <c r="M325" i="34"/>
  <c r="I325" i="34"/>
  <c r="G325" i="34"/>
  <c r="F325" i="34"/>
  <c r="P324" i="34"/>
  <c r="M324" i="34"/>
  <c r="I324" i="34"/>
  <c r="G324" i="34"/>
  <c r="F324" i="34"/>
  <c r="P323" i="34"/>
  <c r="M323" i="34"/>
  <c r="I323" i="34"/>
  <c r="G323" i="34"/>
  <c r="F323" i="34"/>
  <c r="P322" i="34"/>
  <c r="M322" i="34"/>
  <c r="I322" i="34"/>
  <c r="G322" i="34"/>
  <c r="F322" i="34"/>
  <c r="P321" i="34"/>
  <c r="M321" i="34"/>
  <c r="I321" i="34"/>
  <c r="G321" i="34"/>
  <c r="F321" i="34"/>
  <c r="P320" i="34"/>
  <c r="M320" i="34"/>
  <c r="I320" i="34"/>
  <c r="G320" i="34"/>
  <c r="F320" i="34"/>
  <c r="P319" i="34"/>
  <c r="M319" i="34"/>
  <c r="I319" i="34"/>
  <c r="G319" i="34"/>
  <c r="F319" i="34"/>
  <c r="P318" i="34"/>
  <c r="M318" i="34"/>
  <c r="I318" i="34"/>
  <c r="G318" i="34"/>
  <c r="F318" i="34"/>
  <c r="P317" i="34"/>
  <c r="M317" i="34"/>
  <c r="I317" i="34"/>
  <c r="G317" i="34"/>
  <c r="F317" i="34"/>
  <c r="P316" i="34"/>
  <c r="M316" i="34"/>
  <c r="I316" i="34"/>
  <c r="G316" i="34"/>
  <c r="F316" i="34"/>
  <c r="P315" i="34"/>
  <c r="M315" i="34"/>
  <c r="I315" i="34"/>
  <c r="G315" i="34"/>
  <c r="F315" i="34"/>
  <c r="P314" i="34"/>
  <c r="M314" i="34"/>
  <c r="I314" i="34"/>
  <c r="G314" i="34"/>
  <c r="F314" i="34"/>
  <c r="P313" i="34"/>
  <c r="M313" i="34"/>
  <c r="I313" i="34"/>
  <c r="G313" i="34"/>
  <c r="F313" i="34"/>
  <c r="P312" i="34"/>
  <c r="M312" i="34"/>
  <c r="I312" i="34"/>
  <c r="G312" i="34"/>
  <c r="F312" i="34"/>
  <c r="P311" i="34"/>
  <c r="M311" i="34"/>
  <c r="I311" i="34"/>
  <c r="G311" i="34"/>
  <c r="F311" i="34"/>
  <c r="P310" i="34"/>
  <c r="M310" i="34"/>
  <c r="I310" i="34"/>
  <c r="G310" i="34"/>
  <c r="F310" i="34"/>
  <c r="P309" i="34"/>
  <c r="M309" i="34"/>
  <c r="I309" i="34"/>
  <c r="G309" i="34"/>
  <c r="F309" i="34"/>
  <c r="P308" i="34"/>
  <c r="M308" i="34"/>
  <c r="I308" i="34"/>
  <c r="G308" i="34"/>
  <c r="F308" i="34"/>
  <c r="P307" i="34"/>
  <c r="M307" i="34"/>
  <c r="I307" i="34"/>
  <c r="G307" i="34"/>
  <c r="F307" i="34"/>
  <c r="P306" i="34"/>
  <c r="M306" i="34"/>
  <c r="I306" i="34"/>
  <c r="G306" i="34"/>
  <c r="F306" i="34"/>
  <c r="P305" i="34"/>
  <c r="M305" i="34"/>
  <c r="I305" i="34"/>
  <c r="G305" i="34"/>
  <c r="F305" i="34"/>
  <c r="P304" i="34"/>
  <c r="M304" i="34"/>
  <c r="I304" i="34"/>
  <c r="G304" i="34"/>
  <c r="F304" i="34"/>
  <c r="P303" i="34"/>
  <c r="M303" i="34"/>
  <c r="I303" i="34"/>
  <c r="G303" i="34"/>
  <c r="F303" i="34"/>
  <c r="P302" i="34"/>
  <c r="M302" i="34"/>
  <c r="I302" i="34"/>
  <c r="G302" i="34"/>
  <c r="F302" i="34"/>
  <c r="P301" i="34"/>
  <c r="M301" i="34"/>
  <c r="I301" i="34"/>
  <c r="G301" i="34"/>
  <c r="F301" i="34"/>
  <c r="P300" i="34"/>
  <c r="M300" i="34"/>
  <c r="I300" i="34"/>
  <c r="G300" i="34"/>
  <c r="F300" i="34"/>
  <c r="P299" i="34"/>
  <c r="M299" i="34"/>
  <c r="I299" i="34"/>
  <c r="G299" i="34"/>
  <c r="F299" i="34"/>
  <c r="P298" i="34"/>
  <c r="M298" i="34"/>
  <c r="I298" i="34"/>
  <c r="G298" i="34"/>
  <c r="F298" i="34"/>
  <c r="P297" i="34"/>
  <c r="M297" i="34"/>
  <c r="I297" i="34"/>
  <c r="G297" i="34"/>
  <c r="F297" i="34"/>
  <c r="P296" i="34"/>
  <c r="M296" i="34"/>
  <c r="I296" i="34"/>
  <c r="G296" i="34"/>
  <c r="F296" i="34"/>
  <c r="P295" i="34"/>
  <c r="M295" i="34"/>
  <c r="I295" i="34"/>
  <c r="G295" i="34"/>
  <c r="F295" i="34"/>
  <c r="P294" i="34"/>
  <c r="M294" i="34"/>
  <c r="I294" i="34"/>
  <c r="G294" i="34"/>
  <c r="F294" i="34"/>
  <c r="P293" i="34"/>
  <c r="M293" i="34"/>
  <c r="I293" i="34"/>
  <c r="G293" i="34"/>
  <c r="F293" i="34"/>
  <c r="P292" i="34"/>
  <c r="M292" i="34"/>
  <c r="I292" i="34"/>
  <c r="G292" i="34"/>
  <c r="F292" i="34"/>
  <c r="P291" i="34"/>
  <c r="M291" i="34"/>
  <c r="I291" i="34"/>
  <c r="G291" i="34"/>
  <c r="F291" i="34"/>
  <c r="P290" i="34"/>
  <c r="M290" i="34"/>
  <c r="I290" i="34"/>
  <c r="G290" i="34"/>
  <c r="F290" i="34"/>
  <c r="P289" i="34"/>
  <c r="M289" i="34"/>
  <c r="I289" i="34"/>
  <c r="G289" i="34"/>
  <c r="F289" i="34"/>
  <c r="P288" i="34"/>
  <c r="M288" i="34"/>
  <c r="I288" i="34"/>
  <c r="G288" i="34"/>
  <c r="F288" i="34"/>
  <c r="P287" i="34"/>
  <c r="M287" i="34"/>
  <c r="I287" i="34"/>
  <c r="G287" i="34"/>
  <c r="F287" i="34"/>
  <c r="P286" i="34"/>
  <c r="M286" i="34"/>
  <c r="I286" i="34"/>
  <c r="G286" i="34"/>
  <c r="F286" i="34"/>
  <c r="P285" i="34"/>
  <c r="M285" i="34"/>
  <c r="I285" i="34"/>
  <c r="G285" i="34"/>
  <c r="F285" i="34"/>
  <c r="P284" i="34"/>
  <c r="M284" i="34"/>
  <c r="I284" i="34"/>
  <c r="G284" i="34"/>
  <c r="F284" i="34"/>
  <c r="P283" i="34"/>
  <c r="M283" i="34"/>
  <c r="I283" i="34"/>
  <c r="G283" i="34"/>
  <c r="F283" i="34"/>
  <c r="P282" i="34"/>
  <c r="M282" i="34"/>
  <c r="I282" i="34"/>
  <c r="G282" i="34"/>
  <c r="F282" i="34"/>
  <c r="P281" i="34"/>
  <c r="M281" i="34"/>
  <c r="I281" i="34"/>
  <c r="G281" i="34"/>
  <c r="F281" i="34"/>
  <c r="P280" i="34"/>
  <c r="M280" i="34"/>
  <c r="I280" i="34"/>
  <c r="G280" i="34"/>
  <c r="F280" i="34"/>
  <c r="P279" i="34"/>
  <c r="M279" i="34"/>
  <c r="I279" i="34"/>
  <c r="G279" i="34"/>
  <c r="F279" i="34"/>
  <c r="P278" i="34"/>
  <c r="M278" i="34"/>
  <c r="I278" i="34"/>
  <c r="G278" i="34"/>
  <c r="F278" i="34"/>
  <c r="P277" i="34"/>
  <c r="M277" i="34"/>
  <c r="I277" i="34"/>
  <c r="G277" i="34"/>
  <c r="F277" i="34"/>
  <c r="P276" i="34"/>
  <c r="M276" i="34"/>
  <c r="I276" i="34"/>
  <c r="G276" i="34"/>
  <c r="F276" i="34"/>
  <c r="P275" i="34"/>
  <c r="M275" i="34"/>
  <c r="I275" i="34"/>
  <c r="G275" i="34"/>
  <c r="F275" i="34"/>
  <c r="P274" i="34"/>
  <c r="M274" i="34"/>
  <c r="I274" i="34"/>
  <c r="G274" i="34"/>
  <c r="F274" i="34"/>
  <c r="P273" i="34"/>
  <c r="M273" i="34"/>
  <c r="I273" i="34"/>
  <c r="G273" i="34"/>
  <c r="F273" i="34"/>
  <c r="P272" i="34"/>
  <c r="M272" i="34"/>
  <c r="I272" i="34"/>
  <c r="G272" i="34"/>
  <c r="F272" i="34"/>
  <c r="P271" i="34"/>
  <c r="M271" i="34"/>
  <c r="I271" i="34"/>
  <c r="G271" i="34"/>
  <c r="F271" i="34"/>
  <c r="P270" i="34"/>
  <c r="M270" i="34"/>
  <c r="I270" i="34"/>
  <c r="G270" i="34"/>
  <c r="F270" i="34"/>
  <c r="P269" i="34"/>
  <c r="M269" i="34"/>
  <c r="I269" i="34"/>
  <c r="G269" i="34"/>
  <c r="F269" i="34"/>
  <c r="P268" i="34"/>
  <c r="M268" i="34"/>
  <c r="I268" i="34"/>
  <c r="G268" i="34"/>
  <c r="F268" i="34"/>
  <c r="P267" i="34"/>
  <c r="M267" i="34"/>
  <c r="I267" i="34"/>
  <c r="G267" i="34"/>
  <c r="F267" i="34"/>
  <c r="P266" i="34"/>
  <c r="M266" i="34"/>
  <c r="I266" i="34"/>
  <c r="G266" i="34"/>
  <c r="F266" i="34"/>
  <c r="P265" i="34"/>
  <c r="M265" i="34"/>
  <c r="I265" i="34"/>
  <c r="G265" i="34"/>
  <c r="F265" i="34"/>
  <c r="P264" i="34"/>
  <c r="M264" i="34"/>
  <c r="I264" i="34"/>
  <c r="G264" i="34"/>
  <c r="F264" i="34"/>
  <c r="P263" i="34"/>
  <c r="M263" i="34"/>
  <c r="I263" i="34"/>
  <c r="G263" i="34"/>
  <c r="F263" i="34"/>
  <c r="P262" i="34"/>
  <c r="M262" i="34"/>
  <c r="I262" i="34"/>
  <c r="G262" i="34"/>
  <c r="F262" i="34"/>
  <c r="P261" i="34"/>
  <c r="M261" i="34"/>
  <c r="I261" i="34"/>
  <c r="G261" i="34"/>
  <c r="F261" i="34"/>
  <c r="P260" i="34"/>
  <c r="M260" i="34"/>
  <c r="I260" i="34"/>
  <c r="G260" i="34"/>
  <c r="F260" i="34"/>
  <c r="P259" i="34"/>
  <c r="M259" i="34"/>
  <c r="I259" i="34"/>
  <c r="G259" i="34"/>
  <c r="F259" i="34"/>
  <c r="P258" i="34"/>
  <c r="M258" i="34"/>
  <c r="I258" i="34"/>
  <c r="G258" i="34"/>
  <c r="F258" i="34"/>
  <c r="P257" i="34"/>
  <c r="M257" i="34"/>
  <c r="I257" i="34"/>
  <c r="G257" i="34"/>
  <c r="F257" i="34"/>
  <c r="P256" i="34"/>
  <c r="M256" i="34"/>
  <c r="I256" i="34"/>
  <c r="G256" i="34"/>
  <c r="F256" i="34"/>
  <c r="P255" i="34"/>
  <c r="M255" i="34"/>
  <c r="I255" i="34"/>
  <c r="G255" i="34"/>
  <c r="F255" i="34"/>
  <c r="P254" i="34"/>
  <c r="M254" i="34"/>
  <c r="I254" i="34"/>
  <c r="G254" i="34"/>
  <c r="F254" i="34"/>
  <c r="P253" i="34"/>
  <c r="M253" i="34"/>
  <c r="I253" i="34"/>
  <c r="G253" i="34"/>
  <c r="F253" i="34"/>
  <c r="P252" i="34"/>
  <c r="M252" i="34"/>
  <c r="I252" i="34"/>
  <c r="G252" i="34"/>
  <c r="F252" i="34"/>
  <c r="P251" i="34"/>
  <c r="M251" i="34"/>
  <c r="I251" i="34"/>
  <c r="G251" i="34"/>
  <c r="F251" i="34"/>
  <c r="P250" i="34"/>
  <c r="M250" i="34"/>
  <c r="I250" i="34"/>
  <c r="G250" i="34"/>
  <c r="F250" i="34"/>
  <c r="P249" i="34"/>
  <c r="M249" i="34"/>
  <c r="I249" i="34"/>
  <c r="G249" i="34"/>
  <c r="F249" i="34"/>
  <c r="P248" i="34"/>
  <c r="M248" i="34"/>
  <c r="I248" i="34"/>
  <c r="G248" i="34"/>
  <c r="F248" i="34"/>
  <c r="P247" i="34"/>
  <c r="M247" i="34"/>
  <c r="I247" i="34"/>
  <c r="G247" i="34"/>
  <c r="F247" i="34"/>
  <c r="P246" i="34"/>
  <c r="M246" i="34"/>
  <c r="I246" i="34"/>
  <c r="G246" i="34"/>
  <c r="F246" i="34"/>
  <c r="P245" i="34"/>
  <c r="M245" i="34"/>
  <c r="I245" i="34"/>
  <c r="G245" i="34"/>
  <c r="F245" i="34"/>
  <c r="P244" i="34"/>
  <c r="M244" i="34"/>
  <c r="I244" i="34"/>
  <c r="G244" i="34"/>
  <c r="F244" i="34"/>
  <c r="P243" i="34"/>
  <c r="M243" i="34"/>
  <c r="I243" i="34"/>
  <c r="G243" i="34"/>
  <c r="F243" i="34"/>
  <c r="P242" i="34"/>
  <c r="M242" i="34"/>
  <c r="I242" i="34"/>
  <c r="G242" i="34"/>
  <c r="F242" i="34"/>
  <c r="P241" i="34"/>
  <c r="M241" i="34"/>
  <c r="I241" i="34"/>
  <c r="G241" i="34"/>
  <c r="F241" i="34"/>
  <c r="P240" i="34"/>
  <c r="M240" i="34"/>
  <c r="I240" i="34"/>
  <c r="G240" i="34"/>
  <c r="F240" i="34"/>
  <c r="P239" i="34"/>
  <c r="M239" i="34"/>
  <c r="I239" i="34"/>
  <c r="G239" i="34"/>
  <c r="F239" i="34"/>
  <c r="P238" i="34"/>
  <c r="M238" i="34"/>
  <c r="I238" i="34"/>
  <c r="G238" i="34"/>
  <c r="F238" i="34"/>
  <c r="P237" i="34"/>
  <c r="M237" i="34"/>
  <c r="I237" i="34"/>
  <c r="G237" i="34"/>
  <c r="F237" i="34"/>
  <c r="P236" i="34"/>
  <c r="M236" i="34"/>
  <c r="I236" i="34"/>
  <c r="G236" i="34"/>
  <c r="F236" i="34"/>
  <c r="P235" i="34"/>
  <c r="M235" i="34"/>
  <c r="I235" i="34"/>
  <c r="G235" i="34"/>
  <c r="F235" i="34"/>
  <c r="P234" i="34"/>
  <c r="M234" i="34"/>
  <c r="I234" i="34"/>
  <c r="G234" i="34"/>
  <c r="F234" i="34"/>
  <c r="P233" i="34"/>
  <c r="M233" i="34"/>
  <c r="I233" i="34"/>
  <c r="G233" i="34"/>
  <c r="F233" i="34"/>
  <c r="P232" i="34"/>
  <c r="M232" i="34"/>
  <c r="I232" i="34"/>
  <c r="G232" i="34"/>
  <c r="F232" i="34"/>
  <c r="P231" i="34"/>
  <c r="M231" i="34"/>
  <c r="I231" i="34"/>
  <c r="G231" i="34"/>
  <c r="F231" i="34"/>
  <c r="P230" i="34"/>
  <c r="M230" i="34"/>
  <c r="I230" i="34"/>
  <c r="G230" i="34"/>
  <c r="F230" i="34"/>
  <c r="P229" i="34"/>
  <c r="M229" i="34"/>
  <c r="I229" i="34"/>
  <c r="G229" i="34"/>
  <c r="F229" i="34"/>
  <c r="P228" i="34"/>
  <c r="M228" i="34"/>
  <c r="I228" i="34"/>
  <c r="G228" i="34"/>
  <c r="F228" i="34"/>
  <c r="P227" i="34"/>
  <c r="M227" i="34"/>
  <c r="I227" i="34"/>
  <c r="G227" i="34"/>
  <c r="F227" i="34"/>
  <c r="P226" i="34"/>
  <c r="M226" i="34"/>
  <c r="I226" i="34"/>
  <c r="G226" i="34"/>
  <c r="F226" i="34"/>
  <c r="P225" i="34"/>
  <c r="M225" i="34"/>
  <c r="I225" i="34"/>
  <c r="G225" i="34"/>
  <c r="F225" i="34"/>
  <c r="P224" i="34"/>
  <c r="M224" i="34"/>
  <c r="I224" i="34"/>
  <c r="G224" i="34"/>
  <c r="F224" i="34"/>
  <c r="P223" i="34"/>
  <c r="M223" i="34"/>
  <c r="I223" i="34"/>
  <c r="G223" i="34"/>
  <c r="F223" i="34"/>
  <c r="P222" i="34"/>
  <c r="M222" i="34"/>
  <c r="I222" i="34"/>
  <c r="G222" i="34"/>
  <c r="F222" i="34"/>
  <c r="P221" i="34"/>
  <c r="M221" i="34"/>
  <c r="I221" i="34"/>
  <c r="G221" i="34"/>
  <c r="F221" i="34"/>
  <c r="P220" i="34"/>
  <c r="M220" i="34"/>
  <c r="I220" i="34"/>
  <c r="G220" i="34"/>
  <c r="F220" i="34"/>
  <c r="P219" i="34"/>
  <c r="M219" i="34"/>
  <c r="I219" i="34"/>
  <c r="G219" i="34"/>
  <c r="F219" i="34"/>
  <c r="P218" i="34"/>
  <c r="M218" i="34"/>
  <c r="I218" i="34"/>
  <c r="G218" i="34"/>
  <c r="F218" i="34"/>
  <c r="P217" i="34"/>
  <c r="M217" i="34"/>
  <c r="I217" i="34"/>
  <c r="G217" i="34"/>
  <c r="F217" i="34"/>
  <c r="P216" i="34"/>
  <c r="M216" i="34"/>
  <c r="I216" i="34"/>
  <c r="G216" i="34"/>
  <c r="F216" i="34"/>
  <c r="P215" i="34"/>
  <c r="M215" i="34"/>
  <c r="I215" i="34"/>
  <c r="G215" i="34"/>
  <c r="F215" i="34"/>
  <c r="P214" i="34"/>
  <c r="M214" i="34"/>
  <c r="I214" i="34"/>
  <c r="G214" i="34"/>
  <c r="F214" i="34"/>
  <c r="P213" i="34"/>
  <c r="M213" i="34"/>
  <c r="I213" i="34"/>
  <c r="G213" i="34"/>
  <c r="F213" i="34"/>
  <c r="P212" i="34"/>
  <c r="M212" i="34"/>
  <c r="I212" i="34"/>
  <c r="G212" i="34"/>
  <c r="F212" i="34"/>
  <c r="P211" i="34"/>
  <c r="M211" i="34"/>
  <c r="I211" i="34"/>
  <c r="G211" i="34"/>
  <c r="F211" i="34"/>
  <c r="P210" i="34"/>
  <c r="M210" i="34"/>
  <c r="I210" i="34"/>
  <c r="G210" i="34"/>
  <c r="F210" i="34"/>
  <c r="P209" i="34"/>
  <c r="M209" i="34"/>
  <c r="I209" i="34"/>
  <c r="G209" i="34"/>
  <c r="F209" i="34"/>
  <c r="P208" i="34"/>
  <c r="M208" i="34"/>
  <c r="I208" i="34"/>
  <c r="G208" i="34"/>
  <c r="F208" i="34"/>
  <c r="P207" i="34"/>
  <c r="M207" i="34"/>
  <c r="I207" i="34"/>
  <c r="G207" i="34"/>
  <c r="F207" i="34"/>
  <c r="P206" i="34"/>
  <c r="M206" i="34"/>
  <c r="I206" i="34"/>
  <c r="G206" i="34"/>
  <c r="F206" i="34"/>
  <c r="P205" i="34"/>
  <c r="M205" i="34"/>
  <c r="I205" i="34"/>
  <c r="G205" i="34"/>
  <c r="F205" i="34"/>
  <c r="P204" i="34"/>
  <c r="M204" i="34"/>
  <c r="I204" i="34"/>
  <c r="G204" i="34"/>
  <c r="F204" i="34"/>
  <c r="P203" i="34"/>
  <c r="M203" i="34"/>
  <c r="I203" i="34"/>
  <c r="G203" i="34"/>
  <c r="F203" i="34"/>
  <c r="P202" i="34"/>
  <c r="M202" i="34"/>
  <c r="I202" i="34"/>
  <c r="G202" i="34"/>
  <c r="F202" i="34"/>
  <c r="P201" i="34"/>
  <c r="M201" i="34"/>
  <c r="I201" i="34"/>
  <c r="G201" i="34"/>
  <c r="F201" i="34"/>
  <c r="P200" i="34"/>
  <c r="M200" i="34"/>
  <c r="I200" i="34"/>
  <c r="G200" i="34"/>
  <c r="F200" i="34"/>
  <c r="P199" i="34"/>
  <c r="M199" i="34"/>
  <c r="I199" i="34"/>
  <c r="G199" i="34"/>
  <c r="F199" i="34"/>
  <c r="P198" i="34"/>
  <c r="M198" i="34"/>
  <c r="I198" i="34"/>
  <c r="G198" i="34"/>
  <c r="F198" i="34"/>
  <c r="P197" i="34"/>
  <c r="M197" i="34"/>
  <c r="I197" i="34"/>
  <c r="G197" i="34"/>
  <c r="F197" i="34"/>
  <c r="P196" i="34"/>
  <c r="M196" i="34"/>
  <c r="I196" i="34"/>
  <c r="G196" i="34"/>
  <c r="F196" i="34"/>
  <c r="P195" i="34"/>
  <c r="M195" i="34"/>
  <c r="I195" i="34"/>
  <c r="G195" i="34"/>
  <c r="F195" i="34"/>
  <c r="P194" i="34"/>
  <c r="M194" i="34"/>
  <c r="I194" i="34"/>
  <c r="G194" i="34"/>
  <c r="F194" i="34"/>
  <c r="P193" i="34"/>
  <c r="M193" i="34"/>
  <c r="I193" i="34"/>
  <c r="G193" i="34"/>
  <c r="F193" i="34"/>
  <c r="P192" i="34"/>
  <c r="M192" i="34"/>
  <c r="I192" i="34"/>
  <c r="G192" i="34"/>
  <c r="F192" i="34"/>
  <c r="P191" i="34"/>
  <c r="M191" i="34"/>
  <c r="I191" i="34"/>
  <c r="G191" i="34"/>
  <c r="F191" i="34"/>
  <c r="P190" i="34"/>
  <c r="M190" i="34"/>
  <c r="I190" i="34"/>
  <c r="G190" i="34"/>
  <c r="F190" i="34"/>
  <c r="P189" i="34"/>
  <c r="M189" i="34"/>
  <c r="I189" i="34"/>
  <c r="G189" i="34"/>
  <c r="F189" i="34"/>
  <c r="P188" i="34"/>
  <c r="M188" i="34"/>
  <c r="I188" i="34"/>
  <c r="G188" i="34"/>
  <c r="F188" i="34"/>
  <c r="P187" i="34"/>
  <c r="M187" i="34"/>
  <c r="I187" i="34"/>
  <c r="G187" i="34"/>
  <c r="F187" i="34"/>
  <c r="P186" i="34"/>
  <c r="M186" i="34"/>
  <c r="I186" i="34"/>
  <c r="G186" i="34"/>
  <c r="F186" i="34"/>
  <c r="P185" i="34"/>
  <c r="M185" i="34"/>
  <c r="I185" i="34"/>
  <c r="G185" i="34"/>
  <c r="F185" i="34"/>
  <c r="P184" i="34"/>
  <c r="M184" i="34"/>
  <c r="I184" i="34"/>
  <c r="G184" i="34"/>
  <c r="F184" i="34"/>
  <c r="P183" i="34"/>
  <c r="M183" i="34"/>
  <c r="I183" i="34"/>
  <c r="G183" i="34"/>
  <c r="F183" i="34"/>
  <c r="P182" i="34"/>
  <c r="M182" i="34"/>
  <c r="I182" i="34"/>
  <c r="G182" i="34"/>
  <c r="F182" i="34"/>
  <c r="P181" i="34"/>
  <c r="M181" i="34"/>
  <c r="I181" i="34"/>
  <c r="G181" i="34"/>
  <c r="F181" i="34"/>
  <c r="P180" i="34"/>
  <c r="M180" i="34"/>
  <c r="I180" i="34"/>
  <c r="G180" i="34"/>
  <c r="F180" i="34"/>
  <c r="P179" i="34"/>
  <c r="M179" i="34"/>
  <c r="I179" i="34"/>
  <c r="G179" i="34"/>
  <c r="F179" i="34"/>
  <c r="P178" i="34"/>
  <c r="M178" i="34"/>
  <c r="I178" i="34"/>
  <c r="G178" i="34"/>
  <c r="F178" i="34"/>
  <c r="P177" i="34"/>
  <c r="M177" i="34"/>
  <c r="I177" i="34"/>
  <c r="G177" i="34"/>
  <c r="F177" i="34"/>
  <c r="P176" i="34"/>
  <c r="M176" i="34"/>
  <c r="I176" i="34"/>
  <c r="G176" i="34"/>
  <c r="F176" i="34"/>
  <c r="P175" i="34"/>
  <c r="M175" i="34"/>
  <c r="I175" i="34"/>
  <c r="G175" i="34"/>
  <c r="F175" i="34"/>
  <c r="P174" i="34"/>
  <c r="M174" i="34"/>
  <c r="I174" i="34"/>
  <c r="G174" i="34"/>
  <c r="F174" i="34"/>
  <c r="P173" i="34"/>
  <c r="M173" i="34"/>
  <c r="I173" i="34"/>
  <c r="G173" i="34"/>
  <c r="F173" i="34"/>
  <c r="P172" i="34"/>
  <c r="M172" i="34"/>
  <c r="I172" i="34"/>
  <c r="G172" i="34"/>
  <c r="F172" i="34"/>
  <c r="P171" i="34"/>
  <c r="M171" i="34"/>
  <c r="I171" i="34"/>
  <c r="G171" i="34"/>
  <c r="F171" i="34"/>
  <c r="P170" i="34"/>
  <c r="M170" i="34"/>
  <c r="I170" i="34"/>
  <c r="G170" i="34"/>
  <c r="F170" i="34"/>
  <c r="P169" i="34"/>
  <c r="M169" i="34"/>
  <c r="I169" i="34"/>
  <c r="G169" i="34"/>
  <c r="F169" i="34"/>
  <c r="P168" i="34"/>
  <c r="M168" i="34"/>
  <c r="I168" i="34"/>
  <c r="G168" i="34"/>
  <c r="F168" i="34"/>
  <c r="P167" i="34"/>
  <c r="M167" i="34"/>
  <c r="I167" i="34"/>
  <c r="G167" i="34"/>
  <c r="F167" i="34"/>
  <c r="P166" i="34"/>
  <c r="M166" i="34"/>
  <c r="I166" i="34"/>
  <c r="G166" i="34"/>
  <c r="F166" i="34"/>
  <c r="P165" i="34"/>
  <c r="M165" i="34"/>
  <c r="I165" i="34"/>
  <c r="G165" i="34"/>
  <c r="F165" i="34"/>
  <c r="P164" i="34"/>
  <c r="M164" i="34"/>
  <c r="I164" i="34"/>
  <c r="G164" i="34"/>
  <c r="F164" i="34"/>
  <c r="P163" i="34"/>
  <c r="M163" i="34"/>
  <c r="I163" i="34"/>
  <c r="G163" i="34"/>
  <c r="F163" i="34"/>
  <c r="P162" i="34"/>
  <c r="M162" i="34"/>
  <c r="I162" i="34"/>
  <c r="G162" i="34"/>
  <c r="F162" i="34"/>
  <c r="P161" i="34"/>
  <c r="M161" i="34"/>
  <c r="I161" i="34"/>
  <c r="G161" i="34"/>
  <c r="F161" i="34"/>
  <c r="P160" i="34"/>
  <c r="M160" i="34"/>
  <c r="I160" i="34"/>
  <c r="G160" i="34"/>
  <c r="F160" i="34"/>
  <c r="P159" i="34"/>
  <c r="M159" i="34"/>
  <c r="I159" i="34"/>
  <c r="G159" i="34"/>
  <c r="F159" i="34"/>
  <c r="P158" i="34"/>
  <c r="M158" i="34"/>
  <c r="I158" i="34"/>
  <c r="G158" i="34"/>
  <c r="F158" i="34"/>
  <c r="P157" i="34"/>
  <c r="M157" i="34"/>
  <c r="I157" i="34"/>
  <c r="G157" i="34"/>
  <c r="F157" i="34"/>
  <c r="P156" i="34"/>
  <c r="M156" i="34"/>
  <c r="I156" i="34"/>
  <c r="G156" i="34"/>
  <c r="F156" i="34"/>
  <c r="P155" i="34"/>
  <c r="M155" i="34"/>
  <c r="I155" i="34"/>
  <c r="G155" i="34"/>
  <c r="F155" i="34"/>
  <c r="P154" i="34"/>
  <c r="M154" i="34"/>
  <c r="I154" i="34"/>
  <c r="G154" i="34"/>
  <c r="F154" i="34"/>
  <c r="P153" i="34"/>
  <c r="M153" i="34"/>
  <c r="I153" i="34"/>
  <c r="G153" i="34"/>
  <c r="F153" i="34"/>
  <c r="P152" i="34"/>
  <c r="M152" i="34"/>
  <c r="I152" i="34"/>
  <c r="G152" i="34"/>
  <c r="F152" i="34"/>
  <c r="P151" i="34"/>
  <c r="M151" i="34"/>
  <c r="I151" i="34"/>
  <c r="G151" i="34"/>
  <c r="F151" i="34"/>
  <c r="P150" i="34"/>
  <c r="M150" i="34"/>
  <c r="I150" i="34"/>
  <c r="G150" i="34"/>
  <c r="F150" i="34"/>
  <c r="P149" i="34"/>
  <c r="M149" i="34"/>
  <c r="I149" i="34"/>
  <c r="G149" i="34"/>
  <c r="F149" i="34"/>
  <c r="P148" i="34"/>
  <c r="M148" i="34"/>
  <c r="I148" i="34"/>
  <c r="G148" i="34"/>
  <c r="F148" i="34"/>
  <c r="P147" i="34"/>
  <c r="M147" i="34"/>
  <c r="I147" i="34"/>
  <c r="G147" i="34"/>
  <c r="F147" i="34"/>
  <c r="P146" i="34"/>
  <c r="M146" i="34"/>
  <c r="I146" i="34"/>
  <c r="G146" i="34"/>
  <c r="F146" i="34"/>
  <c r="P145" i="34"/>
  <c r="M145" i="34"/>
  <c r="I145" i="34"/>
  <c r="G145" i="34"/>
  <c r="F145" i="34"/>
  <c r="P144" i="34"/>
  <c r="M144" i="34"/>
  <c r="I144" i="34"/>
  <c r="G144" i="34"/>
  <c r="F144" i="34"/>
  <c r="P143" i="34"/>
  <c r="M143" i="34"/>
  <c r="I143" i="34"/>
  <c r="G143" i="34"/>
  <c r="F143" i="34"/>
  <c r="P142" i="34"/>
  <c r="M142" i="34"/>
  <c r="I142" i="34"/>
  <c r="G142" i="34"/>
  <c r="F142" i="34"/>
  <c r="P141" i="34"/>
  <c r="M141" i="34"/>
  <c r="I141" i="34"/>
  <c r="G141" i="34"/>
  <c r="F141" i="34"/>
  <c r="P140" i="34"/>
  <c r="M140" i="34"/>
  <c r="I140" i="34"/>
  <c r="G140" i="34"/>
  <c r="F140" i="34"/>
  <c r="P139" i="34"/>
  <c r="M139" i="34"/>
  <c r="I139" i="34"/>
  <c r="G139" i="34"/>
  <c r="F139" i="34"/>
  <c r="P138" i="34"/>
  <c r="M138" i="34"/>
  <c r="I138" i="34"/>
  <c r="G138" i="34"/>
  <c r="F138" i="34"/>
  <c r="P137" i="34"/>
  <c r="M137" i="34"/>
  <c r="I137" i="34"/>
  <c r="G137" i="34"/>
  <c r="F137" i="34"/>
  <c r="P136" i="34"/>
  <c r="M136" i="34"/>
  <c r="I136" i="34"/>
  <c r="G136" i="34"/>
  <c r="F136" i="34"/>
  <c r="P135" i="34"/>
  <c r="M135" i="34"/>
  <c r="I135" i="34"/>
  <c r="G135" i="34"/>
  <c r="F135" i="34"/>
  <c r="P134" i="34"/>
  <c r="M134" i="34"/>
  <c r="I134" i="34"/>
  <c r="G134" i="34"/>
  <c r="F134" i="34"/>
  <c r="P133" i="34"/>
  <c r="M133" i="34"/>
  <c r="I133" i="34"/>
  <c r="G133" i="34"/>
  <c r="F133" i="34"/>
  <c r="P132" i="34"/>
  <c r="M132" i="34"/>
  <c r="I132" i="34"/>
  <c r="G132" i="34"/>
  <c r="F132" i="34"/>
  <c r="P131" i="34"/>
  <c r="M131" i="34"/>
  <c r="I131" i="34"/>
  <c r="G131" i="34"/>
  <c r="F131" i="34"/>
  <c r="P130" i="34"/>
  <c r="M130" i="34"/>
  <c r="I130" i="34"/>
  <c r="G130" i="34"/>
  <c r="F130" i="34"/>
  <c r="P129" i="34"/>
  <c r="M129" i="34"/>
  <c r="I129" i="34"/>
  <c r="G129" i="34"/>
  <c r="F129" i="34"/>
  <c r="P128" i="34"/>
  <c r="M128" i="34"/>
  <c r="I128" i="34"/>
  <c r="G128" i="34"/>
  <c r="F128" i="34"/>
  <c r="P127" i="34"/>
  <c r="M127" i="34"/>
  <c r="I127" i="34"/>
  <c r="G127" i="34"/>
  <c r="F127" i="34"/>
  <c r="P126" i="34"/>
  <c r="M126" i="34"/>
  <c r="I126" i="34"/>
  <c r="G126" i="34"/>
  <c r="F126" i="34"/>
  <c r="P125" i="34"/>
  <c r="M125" i="34"/>
  <c r="I125" i="34"/>
  <c r="G125" i="34"/>
  <c r="F125" i="34"/>
  <c r="P124" i="34"/>
  <c r="M124" i="34"/>
  <c r="I124" i="34"/>
  <c r="G124" i="34"/>
  <c r="F124" i="34"/>
  <c r="P123" i="34"/>
  <c r="M123" i="34"/>
  <c r="I123" i="34"/>
  <c r="G123" i="34"/>
  <c r="F123" i="34"/>
  <c r="P122" i="34"/>
  <c r="M122" i="34"/>
  <c r="I122" i="34"/>
  <c r="G122" i="34"/>
  <c r="F122" i="34"/>
  <c r="P121" i="34"/>
  <c r="M121" i="34"/>
  <c r="I121" i="34"/>
  <c r="G121" i="34"/>
  <c r="F121" i="34"/>
  <c r="P120" i="34"/>
  <c r="M120" i="34"/>
  <c r="I120" i="34"/>
  <c r="G120" i="34"/>
  <c r="F120" i="34"/>
  <c r="P119" i="34"/>
  <c r="M119" i="34"/>
  <c r="I119" i="34"/>
  <c r="G119" i="34"/>
  <c r="F119" i="34"/>
  <c r="P118" i="34"/>
  <c r="M118" i="34"/>
  <c r="I118" i="34"/>
  <c r="G118" i="34"/>
  <c r="F118" i="34"/>
  <c r="P117" i="34"/>
  <c r="M117" i="34"/>
  <c r="I117" i="34"/>
  <c r="G117" i="34"/>
  <c r="F117" i="34"/>
  <c r="P116" i="34"/>
  <c r="M116" i="34"/>
  <c r="I116" i="34"/>
  <c r="G116" i="34"/>
  <c r="F116" i="34"/>
  <c r="P115" i="34"/>
  <c r="M115" i="34"/>
  <c r="I115" i="34"/>
  <c r="G115" i="34"/>
  <c r="F115" i="34"/>
  <c r="P114" i="34"/>
  <c r="M114" i="34"/>
  <c r="I114" i="34"/>
  <c r="G114" i="34"/>
  <c r="F114" i="34"/>
  <c r="P113" i="34"/>
  <c r="M113" i="34"/>
  <c r="I113" i="34"/>
  <c r="G113" i="34"/>
  <c r="F113" i="34"/>
  <c r="P112" i="34"/>
  <c r="M112" i="34"/>
  <c r="I112" i="34"/>
  <c r="G112" i="34"/>
  <c r="F112" i="34"/>
  <c r="P111" i="34"/>
  <c r="M111" i="34"/>
  <c r="I111" i="34"/>
  <c r="G111" i="34"/>
  <c r="F111" i="34"/>
  <c r="P110" i="34"/>
  <c r="M110" i="34"/>
  <c r="I110" i="34"/>
  <c r="G110" i="34"/>
  <c r="F110" i="34"/>
  <c r="P109" i="34"/>
  <c r="M109" i="34"/>
  <c r="I109" i="34"/>
  <c r="G109" i="34"/>
  <c r="F109" i="34"/>
  <c r="P108" i="34"/>
  <c r="M108" i="34"/>
  <c r="I108" i="34"/>
  <c r="G108" i="34"/>
  <c r="F108" i="34"/>
  <c r="P107" i="34"/>
  <c r="M107" i="34"/>
  <c r="I107" i="34"/>
  <c r="G107" i="34"/>
  <c r="F107" i="34"/>
  <c r="P106" i="34"/>
  <c r="M106" i="34"/>
  <c r="I106" i="34"/>
  <c r="G106" i="34"/>
  <c r="F106" i="34"/>
  <c r="P105" i="34"/>
  <c r="M105" i="34"/>
  <c r="I105" i="34"/>
  <c r="G105" i="34"/>
  <c r="F105" i="34"/>
  <c r="P104" i="34"/>
  <c r="M104" i="34"/>
  <c r="I104" i="34"/>
  <c r="G104" i="34"/>
  <c r="F104" i="34"/>
  <c r="P103" i="34"/>
  <c r="M103" i="34"/>
  <c r="I103" i="34"/>
  <c r="G103" i="34"/>
  <c r="F103" i="34"/>
  <c r="P102" i="34"/>
  <c r="M102" i="34"/>
  <c r="I102" i="34"/>
  <c r="G102" i="34"/>
  <c r="F102" i="34"/>
  <c r="P101" i="34"/>
  <c r="M101" i="34"/>
  <c r="I101" i="34"/>
  <c r="G101" i="34"/>
  <c r="F101" i="34"/>
  <c r="P100" i="34"/>
  <c r="M100" i="34"/>
  <c r="I100" i="34"/>
  <c r="G100" i="34"/>
  <c r="F100" i="34"/>
  <c r="P99" i="34"/>
  <c r="M99" i="34"/>
  <c r="I99" i="34"/>
  <c r="G99" i="34"/>
  <c r="F99" i="34"/>
  <c r="P98" i="34"/>
  <c r="M98" i="34"/>
  <c r="I98" i="34"/>
  <c r="G98" i="34"/>
  <c r="F98" i="34"/>
  <c r="P97" i="34"/>
  <c r="M97" i="34"/>
  <c r="I97" i="34"/>
  <c r="G97" i="34"/>
  <c r="F97" i="34"/>
  <c r="P96" i="34"/>
  <c r="M96" i="34"/>
  <c r="I96" i="34"/>
  <c r="G96" i="34"/>
  <c r="F96" i="34"/>
  <c r="P95" i="34"/>
  <c r="M95" i="34"/>
  <c r="I95" i="34"/>
  <c r="G95" i="34"/>
  <c r="F95" i="34"/>
  <c r="P94" i="34"/>
  <c r="M94" i="34"/>
  <c r="I94" i="34"/>
  <c r="G94" i="34"/>
  <c r="F94" i="34"/>
  <c r="P93" i="34"/>
  <c r="M93" i="34"/>
  <c r="I93" i="34"/>
  <c r="G93" i="34"/>
  <c r="F93" i="34"/>
  <c r="P92" i="34"/>
  <c r="M92" i="34"/>
  <c r="I92" i="34"/>
  <c r="G92" i="34"/>
  <c r="F92" i="34"/>
  <c r="P91" i="34"/>
  <c r="M91" i="34"/>
  <c r="I91" i="34"/>
  <c r="G91" i="34"/>
  <c r="F91" i="34"/>
  <c r="P90" i="34"/>
  <c r="M90" i="34"/>
  <c r="I90" i="34"/>
  <c r="G90" i="34"/>
  <c r="F90" i="34"/>
  <c r="P89" i="34"/>
  <c r="M89" i="34"/>
  <c r="I89" i="34"/>
  <c r="G89" i="34"/>
  <c r="F89" i="34"/>
  <c r="P88" i="34"/>
  <c r="M88" i="34"/>
  <c r="I88" i="34"/>
  <c r="G88" i="34"/>
  <c r="F88" i="34"/>
  <c r="P87" i="34"/>
  <c r="M87" i="34"/>
  <c r="I87" i="34"/>
  <c r="G87" i="34"/>
  <c r="F87" i="34"/>
  <c r="P86" i="34"/>
  <c r="M86" i="34"/>
  <c r="I86" i="34"/>
  <c r="G86" i="34"/>
  <c r="F86" i="34"/>
  <c r="P85" i="34"/>
  <c r="M85" i="34"/>
  <c r="I85" i="34"/>
  <c r="G85" i="34"/>
  <c r="F85" i="34"/>
  <c r="P84" i="34"/>
  <c r="M84" i="34"/>
  <c r="I84" i="34"/>
  <c r="G84" i="34"/>
  <c r="F84" i="34"/>
  <c r="P83" i="34"/>
  <c r="M83" i="34"/>
  <c r="I83" i="34"/>
  <c r="G83" i="34"/>
  <c r="F83" i="34"/>
  <c r="P82" i="34"/>
  <c r="M82" i="34"/>
  <c r="I82" i="34"/>
  <c r="G82" i="34"/>
  <c r="F82" i="34"/>
  <c r="P81" i="34"/>
  <c r="M81" i="34"/>
  <c r="I81" i="34"/>
  <c r="G81" i="34"/>
  <c r="F81" i="34"/>
  <c r="P80" i="34"/>
  <c r="M80" i="34"/>
  <c r="I80" i="34"/>
  <c r="G80" i="34"/>
  <c r="F80" i="34"/>
  <c r="P79" i="34"/>
  <c r="M79" i="34"/>
  <c r="I79" i="34"/>
  <c r="G79" i="34"/>
  <c r="F79" i="34"/>
  <c r="P78" i="34"/>
  <c r="M78" i="34"/>
  <c r="I78" i="34"/>
  <c r="G78" i="34"/>
  <c r="F78" i="34"/>
  <c r="P77" i="34"/>
  <c r="M77" i="34"/>
  <c r="I77" i="34"/>
  <c r="G77" i="34"/>
  <c r="F77" i="34"/>
  <c r="P76" i="34"/>
  <c r="M76" i="34"/>
  <c r="I76" i="34"/>
  <c r="G76" i="34"/>
  <c r="F76" i="34"/>
  <c r="P75" i="34"/>
  <c r="M75" i="34"/>
  <c r="I75" i="34"/>
  <c r="G75" i="34"/>
  <c r="F75" i="34"/>
  <c r="P74" i="34"/>
  <c r="M74" i="34"/>
  <c r="I74" i="34"/>
  <c r="G74" i="34"/>
  <c r="F74" i="34"/>
  <c r="P73" i="34"/>
  <c r="M73" i="34"/>
  <c r="I73" i="34"/>
  <c r="G73" i="34"/>
  <c r="F73" i="34"/>
  <c r="P72" i="34"/>
  <c r="M72" i="34"/>
  <c r="I72" i="34"/>
  <c r="G72" i="34"/>
  <c r="F72" i="34"/>
  <c r="P71" i="34"/>
  <c r="M71" i="34"/>
  <c r="I71" i="34"/>
  <c r="G71" i="34"/>
  <c r="F71" i="34"/>
  <c r="P70" i="34"/>
  <c r="M70" i="34"/>
  <c r="I70" i="34"/>
  <c r="G70" i="34"/>
  <c r="F70" i="34"/>
  <c r="P69" i="34"/>
  <c r="M69" i="34"/>
  <c r="I69" i="34"/>
  <c r="G69" i="34"/>
  <c r="F69" i="34"/>
  <c r="P68" i="34"/>
  <c r="M68" i="34"/>
  <c r="I68" i="34"/>
  <c r="G68" i="34"/>
  <c r="F68" i="34"/>
  <c r="P67" i="34"/>
  <c r="M67" i="34"/>
  <c r="I67" i="34"/>
  <c r="G67" i="34"/>
  <c r="F67" i="34"/>
  <c r="P66" i="34"/>
  <c r="M66" i="34"/>
  <c r="I66" i="34"/>
  <c r="G66" i="34"/>
  <c r="F66" i="34"/>
  <c r="P65" i="34"/>
  <c r="M65" i="34"/>
  <c r="I65" i="34"/>
  <c r="G65" i="34"/>
  <c r="F65" i="34"/>
  <c r="P64" i="34"/>
  <c r="M64" i="34"/>
  <c r="I64" i="34"/>
  <c r="G64" i="34"/>
  <c r="F64" i="34"/>
  <c r="P63" i="34"/>
  <c r="M63" i="34"/>
  <c r="I63" i="34"/>
  <c r="G63" i="34"/>
  <c r="F63" i="34"/>
  <c r="P62" i="34"/>
  <c r="M62" i="34"/>
  <c r="I62" i="34"/>
  <c r="G62" i="34"/>
  <c r="F62" i="34"/>
  <c r="P61" i="34"/>
  <c r="M61" i="34"/>
  <c r="I61" i="34"/>
  <c r="G61" i="34"/>
  <c r="F61" i="34"/>
  <c r="P60" i="34"/>
  <c r="M60" i="34"/>
  <c r="I60" i="34"/>
  <c r="G60" i="34"/>
  <c r="F60" i="34"/>
  <c r="P59" i="34"/>
  <c r="M59" i="34"/>
  <c r="I59" i="34"/>
  <c r="G59" i="34"/>
  <c r="F59" i="34"/>
  <c r="P58" i="34"/>
  <c r="M58" i="34"/>
  <c r="I58" i="34"/>
  <c r="G58" i="34"/>
  <c r="F58" i="34"/>
  <c r="P57" i="34"/>
  <c r="M57" i="34"/>
  <c r="I57" i="34"/>
  <c r="G57" i="34"/>
  <c r="F57" i="34"/>
  <c r="P56" i="34"/>
  <c r="M56" i="34"/>
  <c r="I56" i="34"/>
  <c r="G56" i="34"/>
  <c r="F56" i="34"/>
  <c r="P55" i="34"/>
  <c r="M55" i="34"/>
  <c r="I55" i="34"/>
  <c r="G55" i="34"/>
  <c r="F55" i="34"/>
  <c r="P54" i="34"/>
  <c r="M54" i="34"/>
  <c r="I54" i="34"/>
  <c r="G54" i="34"/>
  <c r="F54" i="34"/>
  <c r="P53" i="34"/>
  <c r="M53" i="34"/>
  <c r="I53" i="34"/>
  <c r="G53" i="34"/>
  <c r="F53" i="34"/>
  <c r="P52" i="34"/>
  <c r="M52" i="34"/>
  <c r="I52" i="34"/>
  <c r="G52" i="34"/>
  <c r="F52" i="34"/>
  <c r="P51" i="34"/>
  <c r="M51" i="34"/>
  <c r="I51" i="34"/>
  <c r="G51" i="34"/>
  <c r="F51" i="34"/>
  <c r="P50" i="34"/>
  <c r="M50" i="34"/>
  <c r="I50" i="34"/>
  <c r="G50" i="34"/>
  <c r="F50" i="34"/>
  <c r="P49" i="34"/>
  <c r="M49" i="34"/>
  <c r="I49" i="34"/>
  <c r="G49" i="34"/>
  <c r="F49" i="34"/>
  <c r="P48" i="34"/>
  <c r="M48" i="34"/>
  <c r="I48" i="34"/>
  <c r="G48" i="34"/>
  <c r="F48" i="34"/>
  <c r="P47" i="34"/>
  <c r="M47" i="34"/>
  <c r="I47" i="34"/>
  <c r="G47" i="34"/>
  <c r="F47" i="34"/>
  <c r="P46" i="34"/>
  <c r="M46" i="34"/>
  <c r="I46" i="34"/>
  <c r="G46" i="34"/>
  <c r="F46" i="34"/>
  <c r="P45" i="34"/>
  <c r="M45" i="34"/>
  <c r="I45" i="34"/>
  <c r="G45" i="34"/>
  <c r="F45" i="34"/>
  <c r="P44" i="34"/>
  <c r="M44" i="34"/>
  <c r="I44" i="34"/>
  <c r="G44" i="34"/>
  <c r="F44" i="34"/>
  <c r="P43" i="34"/>
  <c r="M43" i="34"/>
  <c r="I43" i="34"/>
  <c r="G43" i="34"/>
  <c r="F43" i="34"/>
  <c r="P42" i="34"/>
  <c r="M42" i="34"/>
  <c r="I42" i="34"/>
  <c r="G42" i="34"/>
  <c r="F42" i="34"/>
  <c r="P41" i="34"/>
  <c r="M41" i="34"/>
  <c r="I41" i="34"/>
  <c r="G41" i="34"/>
  <c r="F41" i="34"/>
  <c r="P40" i="34"/>
  <c r="M40" i="34"/>
  <c r="I40" i="34"/>
  <c r="G40" i="34"/>
  <c r="F40" i="34"/>
  <c r="P39" i="34"/>
  <c r="M39" i="34"/>
  <c r="I39" i="34"/>
  <c r="G39" i="34"/>
  <c r="F39" i="34"/>
  <c r="P38" i="34"/>
  <c r="M38" i="34"/>
  <c r="I38" i="34"/>
  <c r="G38" i="34"/>
  <c r="F38" i="34"/>
  <c r="P37" i="34"/>
  <c r="M37" i="34"/>
  <c r="I37" i="34"/>
  <c r="G37" i="34"/>
  <c r="F37" i="34"/>
  <c r="P36" i="34"/>
  <c r="M36" i="34"/>
  <c r="I36" i="34"/>
  <c r="G36" i="34"/>
  <c r="F36" i="34"/>
  <c r="P35" i="34"/>
  <c r="M35" i="34"/>
  <c r="I35" i="34"/>
  <c r="G35" i="34"/>
  <c r="F35" i="34"/>
  <c r="P34" i="34"/>
  <c r="M34" i="34"/>
  <c r="I34" i="34"/>
  <c r="G34" i="34"/>
  <c r="F34" i="34"/>
  <c r="P33" i="34"/>
  <c r="M33" i="34"/>
  <c r="I33" i="34"/>
  <c r="G33" i="34"/>
  <c r="F33" i="34"/>
  <c r="P32" i="34"/>
  <c r="M32" i="34"/>
  <c r="I32" i="34"/>
  <c r="G32" i="34"/>
  <c r="F32" i="34"/>
  <c r="P31" i="34"/>
  <c r="M31" i="34"/>
  <c r="I31" i="34"/>
  <c r="G31" i="34"/>
  <c r="F31" i="34"/>
  <c r="P30" i="34"/>
  <c r="M30" i="34"/>
  <c r="I30" i="34"/>
  <c r="G30" i="34"/>
  <c r="F30" i="34"/>
  <c r="P29" i="34"/>
  <c r="M29" i="34"/>
  <c r="I29" i="34"/>
  <c r="G29" i="34"/>
  <c r="F29" i="34"/>
  <c r="P28" i="34"/>
  <c r="M28" i="34"/>
  <c r="I28" i="34"/>
  <c r="G28" i="34"/>
  <c r="F28" i="34"/>
  <c r="P27" i="34"/>
  <c r="M27" i="34"/>
  <c r="I27" i="34"/>
  <c r="G27" i="34"/>
  <c r="F27" i="34"/>
  <c r="P26" i="34"/>
  <c r="M26" i="34"/>
  <c r="I26" i="34"/>
  <c r="G26" i="34"/>
  <c r="F26" i="34"/>
  <c r="P25" i="34"/>
  <c r="M25" i="34"/>
  <c r="I25" i="34"/>
  <c r="G25" i="34"/>
  <c r="F25" i="34"/>
  <c r="P24" i="34"/>
  <c r="M24" i="34"/>
  <c r="I24" i="34"/>
  <c r="G24" i="34"/>
  <c r="F24" i="34"/>
  <c r="P23" i="34"/>
  <c r="M23" i="34"/>
  <c r="I23" i="34"/>
  <c r="G23" i="34"/>
  <c r="F23" i="34"/>
  <c r="P22" i="34"/>
  <c r="M22" i="34"/>
  <c r="I22" i="34"/>
  <c r="G22" i="34"/>
  <c r="F22" i="34"/>
  <c r="P21" i="34"/>
  <c r="M21" i="34"/>
  <c r="I21" i="34"/>
  <c r="G21" i="34"/>
  <c r="F21" i="34"/>
  <c r="P20" i="34"/>
  <c r="M20" i="34"/>
  <c r="I20" i="34"/>
  <c r="G20" i="34"/>
  <c r="F20" i="34"/>
  <c r="P19" i="34"/>
  <c r="M19" i="34"/>
  <c r="I19" i="34"/>
  <c r="G19" i="34"/>
  <c r="F19" i="34"/>
  <c r="P18" i="34"/>
  <c r="M18" i="34"/>
  <c r="I18" i="34"/>
  <c r="G18" i="34"/>
  <c r="F18" i="34"/>
  <c r="P17" i="34"/>
  <c r="M17" i="34"/>
  <c r="I17" i="34"/>
  <c r="G17" i="34"/>
  <c r="F17" i="34"/>
  <c r="P16" i="34"/>
  <c r="M16" i="34"/>
  <c r="I16" i="34"/>
  <c r="G16" i="34"/>
  <c r="F16" i="34"/>
  <c r="P15" i="34"/>
  <c r="M15" i="34"/>
  <c r="I15" i="34"/>
  <c r="G15" i="34"/>
  <c r="F15" i="34"/>
  <c r="P14" i="34"/>
  <c r="M14" i="34"/>
  <c r="I14" i="34"/>
  <c r="G14" i="34"/>
  <c r="F14" i="34"/>
  <c r="P13" i="34"/>
  <c r="M13" i="34"/>
  <c r="I13" i="34"/>
  <c r="G13" i="34"/>
  <c r="F13" i="34"/>
  <c r="P12" i="34"/>
  <c r="M12" i="34"/>
  <c r="I12" i="34"/>
  <c r="G12" i="34"/>
  <c r="F12" i="34"/>
  <c r="P11" i="34"/>
  <c r="M11" i="34"/>
  <c r="I11" i="34"/>
  <c r="G11" i="34"/>
  <c r="F11" i="34"/>
  <c r="P10" i="34"/>
  <c r="M10" i="34"/>
  <c r="I10" i="34"/>
  <c r="G10" i="34"/>
  <c r="F10" i="34"/>
  <c r="P9" i="34"/>
  <c r="M9" i="34"/>
  <c r="I9" i="34"/>
  <c r="G9" i="34"/>
  <c r="F9" i="34"/>
  <c r="P8" i="34"/>
  <c r="M8" i="34"/>
  <c r="I8" i="34"/>
  <c r="G8" i="34"/>
  <c r="F8" i="34"/>
  <c r="P7" i="34"/>
  <c r="M7" i="34"/>
  <c r="I7" i="34"/>
  <c r="G7" i="34"/>
  <c r="F7" i="34"/>
  <c r="P6" i="34"/>
  <c r="M6" i="34"/>
  <c r="I6" i="34"/>
  <c r="G6" i="34"/>
  <c r="F6" i="34"/>
  <c r="P5" i="34"/>
  <c r="M5" i="34"/>
  <c r="I5" i="34"/>
  <c r="G5" i="34"/>
  <c r="F5" i="34"/>
  <c r="P4" i="34"/>
  <c r="M4" i="34"/>
  <c r="I4" i="34"/>
  <c r="G4" i="34"/>
  <c r="F4" i="34"/>
  <c r="P3" i="34"/>
  <c r="M3" i="34"/>
  <c r="I3" i="34"/>
  <c r="G3" i="34"/>
  <c r="F3" i="34"/>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P440" i="1"/>
  <c r="P439" i="1"/>
  <c r="M440" i="1"/>
  <c r="M439" i="1"/>
  <c r="P438" i="1"/>
  <c r="M438" i="1"/>
  <c r="P437" i="1"/>
  <c r="M437" i="1"/>
  <c r="P436" i="1"/>
  <c r="M436" i="1"/>
  <c r="P435" i="1"/>
  <c r="M435" i="1"/>
  <c r="W5" i="3"/>
  <c r="X5" i="3" s="1"/>
  <c r="W6" i="3"/>
  <c r="X6" i="3" s="1"/>
  <c r="W7" i="3"/>
  <c r="X7" i="3" s="1"/>
  <c r="W8" i="3"/>
  <c r="X8" i="3" s="1"/>
  <c r="W9" i="3"/>
  <c r="X9" i="3" s="1"/>
  <c r="W10" i="3"/>
  <c r="X10" i="3" s="1"/>
  <c r="W11" i="3"/>
  <c r="X11" i="3" s="1"/>
  <c r="W12" i="3"/>
  <c r="X12" i="3" s="1"/>
  <c r="W13" i="3"/>
  <c r="X13" i="3" s="1"/>
  <c r="W14" i="3"/>
  <c r="X14" i="3" s="1"/>
  <c r="W15" i="3"/>
  <c r="X15" i="3" s="1"/>
  <c r="W16" i="3"/>
  <c r="X16" i="3" s="1"/>
  <c r="W17" i="3"/>
  <c r="X17" i="3" s="1"/>
  <c r="W18" i="3"/>
  <c r="X18" i="3"/>
  <c r="W19" i="3"/>
  <c r="X19" i="3" s="1"/>
  <c r="W20" i="3"/>
  <c r="X20" i="3" s="1"/>
  <c r="W21" i="3"/>
  <c r="X21" i="3"/>
  <c r="W22" i="3"/>
  <c r="X22" i="3" s="1"/>
  <c r="W23" i="3"/>
  <c r="X23" i="3" s="1"/>
  <c r="W24" i="3"/>
  <c r="X24" i="3" s="1"/>
  <c r="W25" i="3"/>
  <c r="X25" i="3" s="1"/>
  <c r="W26" i="3"/>
  <c r="X26" i="3" s="1"/>
  <c r="W27" i="3"/>
  <c r="X27" i="3" s="1"/>
  <c r="W28" i="3"/>
  <c r="X28" i="3" s="1"/>
  <c r="W29" i="3"/>
  <c r="X29" i="3" s="1"/>
  <c r="W30" i="3"/>
  <c r="X30" i="3" s="1"/>
  <c r="W31" i="3"/>
  <c r="X31" i="3" s="1"/>
  <c r="W32" i="3"/>
  <c r="X32" i="3" s="1"/>
  <c r="W33" i="3"/>
  <c r="X33" i="3" s="1"/>
  <c r="W34" i="3"/>
  <c r="X34" i="3" s="1"/>
  <c r="W35" i="3"/>
  <c r="X35" i="3" s="1"/>
  <c r="W36" i="3"/>
  <c r="X36" i="3" s="1"/>
  <c r="W37" i="3"/>
  <c r="X37" i="3" s="1"/>
  <c r="W38" i="3"/>
  <c r="X38" i="3" s="1"/>
  <c r="W39" i="3"/>
  <c r="X39" i="3" s="1"/>
  <c r="W40" i="3"/>
  <c r="X40" i="3"/>
  <c r="W41" i="3"/>
  <c r="X41" i="3" s="1"/>
  <c r="W42" i="3"/>
  <c r="X42" i="3" s="1"/>
  <c r="W43" i="3"/>
  <c r="X43" i="3" s="1"/>
  <c r="W44" i="3"/>
  <c r="X44" i="3" s="1"/>
  <c r="W45" i="3"/>
  <c r="X45" i="3" s="1"/>
  <c r="W46" i="3"/>
  <c r="X46" i="3" s="1"/>
  <c r="W47" i="3"/>
  <c r="X47" i="3" s="1"/>
  <c r="W48" i="3"/>
  <c r="X48" i="3" s="1"/>
  <c r="W49" i="3"/>
  <c r="X49" i="3" s="1"/>
  <c r="W50" i="3"/>
  <c r="X50" i="3" s="1"/>
  <c r="W51" i="3"/>
  <c r="X51" i="3" s="1"/>
  <c r="W4" i="3"/>
  <c r="X4" i="3" s="1"/>
  <c r="V51" i="3"/>
  <c r="Z51" i="3" s="1"/>
  <c r="V50" i="3"/>
  <c r="Z50" i="3" s="1"/>
  <c r="V49" i="3"/>
  <c r="Z49" i="3" s="1"/>
  <c r="V48" i="3"/>
  <c r="Z48" i="3" s="1"/>
  <c r="V47" i="3"/>
  <c r="Z47" i="3" s="1"/>
  <c r="V46" i="3"/>
  <c r="Z46" i="3" s="1"/>
  <c r="V45" i="3"/>
  <c r="Z45" i="3" s="1"/>
  <c r="V44" i="3"/>
  <c r="Z44" i="3" s="1"/>
  <c r="V43" i="3"/>
  <c r="Z43" i="3" s="1"/>
  <c r="V42" i="3"/>
  <c r="Z42" i="3" s="1"/>
  <c r="V41" i="3"/>
  <c r="Z41" i="3" s="1"/>
  <c r="V40" i="3"/>
  <c r="Z40" i="3" s="1"/>
  <c r="V39" i="3"/>
  <c r="Z39" i="3" s="1"/>
  <c r="V38" i="3"/>
  <c r="Z38" i="3" s="1"/>
  <c r="V37" i="3"/>
  <c r="Z37" i="3" s="1"/>
  <c r="V36" i="3"/>
  <c r="Z36" i="3" s="1"/>
  <c r="V35" i="3"/>
  <c r="Z35" i="3" s="1"/>
  <c r="V34" i="3"/>
  <c r="Z34" i="3" s="1"/>
  <c r="V33" i="3"/>
  <c r="Z33" i="3" s="1"/>
  <c r="V32" i="3"/>
  <c r="Z32" i="3" s="1"/>
  <c r="V31" i="3"/>
  <c r="Z31" i="3" s="1"/>
  <c r="V30" i="3"/>
  <c r="Z30" i="3"/>
  <c r="V29" i="3"/>
  <c r="Z29" i="3" s="1"/>
  <c r="V28" i="3"/>
  <c r="Z28" i="3" s="1"/>
  <c r="V27" i="3"/>
  <c r="Z27" i="3" s="1"/>
  <c r="V26" i="3"/>
  <c r="Z26" i="3" s="1"/>
  <c r="V25" i="3"/>
  <c r="Z25" i="3" s="1"/>
  <c r="V24" i="3"/>
  <c r="Z24" i="3" s="1"/>
  <c r="V23" i="3"/>
  <c r="Z23" i="3" s="1"/>
  <c r="V22" i="3"/>
  <c r="Z22" i="3" s="1"/>
  <c r="V21" i="3"/>
  <c r="Z21" i="3" s="1"/>
  <c r="V20" i="3"/>
  <c r="Z20" i="3"/>
  <c r="V19" i="3"/>
  <c r="Z19" i="3" s="1"/>
  <c r="V18" i="3"/>
  <c r="Z18" i="3" s="1"/>
  <c r="V17" i="3"/>
  <c r="Z17" i="3" s="1"/>
  <c r="V16" i="3"/>
  <c r="Z16" i="3" s="1"/>
  <c r="V15" i="3"/>
  <c r="Z15" i="3" s="1"/>
  <c r="V14" i="3"/>
  <c r="Z14" i="3" s="1"/>
  <c r="V13" i="3"/>
  <c r="Z13" i="3" s="1"/>
  <c r="V12" i="3"/>
  <c r="Z12" i="3" s="1"/>
  <c r="V11" i="3"/>
  <c r="Z11" i="3" s="1"/>
  <c r="V10" i="3"/>
  <c r="Z10" i="3" s="1"/>
  <c r="V9" i="3"/>
  <c r="Z9" i="3" s="1"/>
  <c r="V8" i="3"/>
  <c r="Z8" i="3" s="1"/>
  <c r="V7" i="3"/>
  <c r="Z7" i="3" s="1"/>
  <c r="V6" i="3"/>
  <c r="Z6" i="3" s="1"/>
  <c r="V5" i="3"/>
  <c r="Z5" i="3" s="1"/>
  <c r="V4" i="3"/>
  <c r="Z4" i="3" s="1"/>
  <c r="D58" i="30"/>
  <c r="D57" i="30"/>
  <c r="D56" i="30"/>
  <c r="D55" i="30"/>
  <c r="D54" i="30"/>
  <c r="D53" i="30"/>
  <c r="D52" i="30"/>
  <c r="D51" i="30"/>
  <c r="D50" i="30"/>
  <c r="D49" i="30"/>
  <c r="D48" i="30"/>
  <c r="D47" i="30"/>
  <c r="D45" i="30"/>
  <c r="D44" i="30"/>
  <c r="D43" i="30"/>
  <c r="D42" i="30"/>
  <c r="D41" i="30"/>
  <c r="D40" i="30"/>
  <c r="D39" i="30"/>
  <c r="D38" i="30"/>
  <c r="D37" i="30"/>
  <c r="D36" i="30"/>
  <c r="D35" i="30"/>
  <c r="D34" i="30"/>
  <c r="D32" i="30"/>
  <c r="D31" i="30"/>
  <c r="D30" i="30"/>
  <c r="D29" i="30"/>
  <c r="D28" i="30"/>
  <c r="D27" i="30"/>
  <c r="D26" i="30"/>
  <c r="D25" i="30"/>
  <c r="D24" i="30"/>
  <c r="D23" i="30"/>
  <c r="D22" i="30"/>
  <c r="D21" i="30"/>
  <c r="D19" i="30"/>
  <c r="D18" i="30"/>
  <c r="D17" i="30"/>
  <c r="D16" i="30"/>
  <c r="D15" i="30"/>
  <c r="D14" i="30"/>
  <c r="D13" i="30"/>
  <c r="D12" i="30"/>
  <c r="D11" i="30"/>
  <c r="D10" i="30"/>
  <c r="D9" i="30"/>
  <c r="D8" i="30"/>
  <c r="F1" i="30"/>
  <c r="F2" i="30" s="1"/>
  <c r="F3" i="1"/>
  <c r="G3" i="1"/>
  <c r="I3" i="1"/>
  <c r="M3" i="1"/>
  <c r="P3" i="1"/>
  <c r="F4" i="1"/>
  <c r="G4" i="1"/>
  <c r="I4" i="1"/>
  <c r="M4" i="1"/>
  <c r="P4" i="1"/>
  <c r="F5" i="1"/>
  <c r="G5" i="1"/>
  <c r="I5" i="1"/>
  <c r="M5" i="1"/>
  <c r="P5" i="1"/>
  <c r="F6" i="1"/>
  <c r="G6" i="1"/>
  <c r="I6" i="1"/>
  <c r="M6" i="1"/>
  <c r="P6" i="1"/>
  <c r="F7" i="1"/>
  <c r="G7" i="1"/>
  <c r="I7" i="1"/>
  <c r="M7" i="1"/>
  <c r="P7" i="1"/>
  <c r="F8" i="1"/>
  <c r="G8" i="1"/>
  <c r="I8" i="1"/>
  <c r="M8" i="1"/>
  <c r="P8" i="1"/>
  <c r="F9" i="1"/>
  <c r="G9" i="1"/>
  <c r="I9" i="1"/>
  <c r="M9" i="1"/>
  <c r="P9" i="1"/>
  <c r="F10" i="1"/>
  <c r="G10" i="1"/>
  <c r="I10" i="1"/>
  <c r="M10" i="1"/>
  <c r="P10" i="1"/>
  <c r="F11" i="1"/>
  <c r="G11" i="1"/>
  <c r="I11" i="1"/>
  <c r="M11" i="1"/>
  <c r="P11" i="1"/>
  <c r="F12" i="1"/>
  <c r="G12" i="1"/>
  <c r="I12" i="1"/>
  <c r="M12" i="1"/>
  <c r="P12" i="1"/>
  <c r="F13" i="1"/>
  <c r="G13" i="1"/>
  <c r="I13" i="1"/>
  <c r="M13" i="1"/>
  <c r="P13" i="1"/>
  <c r="F14" i="1"/>
  <c r="G14" i="1"/>
  <c r="I14" i="1"/>
  <c r="M14" i="1"/>
  <c r="P14" i="1"/>
  <c r="F15" i="1"/>
  <c r="G15" i="1"/>
  <c r="I15" i="1"/>
  <c r="M15" i="1"/>
  <c r="P15" i="1"/>
  <c r="F16" i="1"/>
  <c r="G16" i="1"/>
  <c r="I16" i="1"/>
  <c r="M16" i="1"/>
  <c r="P16" i="1"/>
  <c r="F17" i="1"/>
  <c r="G17" i="1"/>
  <c r="I17" i="1"/>
  <c r="M17" i="1"/>
  <c r="P17" i="1"/>
  <c r="F18" i="1"/>
  <c r="G18" i="1"/>
  <c r="I18" i="1"/>
  <c r="M18" i="1"/>
  <c r="P18" i="1"/>
  <c r="F19" i="1"/>
  <c r="G19" i="1"/>
  <c r="I19" i="1"/>
  <c r="M19" i="1"/>
  <c r="P19" i="1"/>
  <c r="F20" i="1"/>
  <c r="G20" i="1"/>
  <c r="I20" i="1"/>
  <c r="M20" i="1"/>
  <c r="P20" i="1"/>
  <c r="F21" i="1"/>
  <c r="G21" i="1"/>
  <c r="I21" i="1"/>
  <c r="M21" i="1"/>
  <c r="P21" i="1"/>
  <c r="F22" i="1"/>
  <c r="G22" i="1"/>
  <c r="I22" i="1"/>
  <c r="M22" i="1"/>
  <c r="P22" i="1"/>
  <c r="F23" i="1"/>
  <c r="G23" i="1"/>
  <c r="I23" i="1"/>
  <c r="M23" i="1"/>
  <c r="P23" i="1"/>
  <c r="F24" i="1"/>
  <c r="G24" i="1"/>
  <c r="I24" i="1"/>
  <c r="M24" i="1"/>
  <c r="P24" i="1"/>
  <c r="F25" i="1"/>
  <c r="G25" i="1"/>
  <c r="I25" i="1"/>
  <c r="M25" i="1"/>
  <c r="P25" i="1"/>
  <c r="F26" i="1"/>
  <c r="G26" i="1"/>
  <c r="I26" i="1"/>
  <c r="M26" i="1"/>
  <c r="P26" i="1"/>
  <c r="F27" i="1"/>
  <c r="G27" i="1"/>
  <c r="I27" i="1"/>
  <c r="M27" i="1"/>
  <c r="P27" i="1"/>
  <c r="F28" i="1"/>
  <c r="G28" i="1"/>
  <c r="I28" i="1"/>
  <c r="M28" i="1"/>
  <c r="P28" i="1"/>
  <c r="F29" i="1"/>
  <c r="G29" i="1"/>
  <c r="I29" i="1"/>
  <c r="M29" i="1"/>
  <c r="P29" i="1"/>
  <c r="F30" i="1"/>
  <c r="G30" i="1"/>
  <c r="I30" i="1"/>
  <c r="M30" i="1"/>
  <c r="P30" i="1"/>
  <c r="F31" i="1"/>
  <c r="G31" i="1"/>
  <c r="I31" i="1"/>
  <c r="M31" i="1"/>
  <c r="P31" i="1"/>
  <c r="F32" i="1"/>
  <c r="G32" i="1"/>
  <c r="I32" i="1"/>
  <c r="M32" i="1"/>
  <c r="P32" i="1"/>
  <c r="F33" i="1"/>
  <c r="G33" i="1"/>
  <c r="I33" i="1"/>
  <c r="M33" i="1"/>
  <c r="P33" i="1"/>
  <c r="F34" i="1"/>
  <c r="G34" i="1"/>
  <c r="I34" i="1"/>
  <c r="M34" i="1"/>
  <c r="P34" i="1"/>
  <c r="F35" i="1"/>
  <c r="G35" i="1"/>
  <c r="I35" i="1"/>
  <c r="M35" i="1"/>
  <c r="P35" i="1"/>
  <c r="F36" i="1"/>
  <c r="G36" i="1"/>
  <c r="I36" i="1"/>
  <c r="M36" i="1"/>
  <c r="P36" i="1"/>
  <c r="F37" i="1"/>
  <c r="G37" i="1"/>
  <c r="I37" i="1"/>
  <c r="M37" i="1"/>
  <c r="P37" i="1"/>
  <c r="F38" i="1"/>
  <c r="G38" i="1"/>
  <c r="I38" i="1"/>
  <c r="M38" i="1"/>
  <c r="P38" i="1"/>
  <c r="F39" i="1"/>
  <c r="G39" i="1"/>
  <c r="I39" i="1"/>
  <c r="M39" i="1"/>
  <c r="P39" i="1"/>
  <c r="F40" i="1"/>
  <c r="G40" i="1"/>
  <c r="I40" i="1"/>
  <c r="M40" i="1"/>
  <c r="P40" i="1"/>
  <c r="F41" i="1"/>
  <c r="G41" i="1"/>
  <c r="I41" i="1"/>
  <c r="M41" i="1"/>
  <c r="P41" i="1"/>
  <c r="F42" i="1"/>
  <c r="G42" i="1"/>
  <c r="I42" i="1"/>
  <c r="M42" i="1"/>
  <c r="P42" i="1"/>
  <c r="F43" i="1"/>
  <c r="G43" i="1"/>
  <c r="I43" i="1"/>
  <c r="M43" i="1"/>
  <c r="P43" i="1"/>
  <c r="F44" i="1"/>
  <c r="G44" i="1"/>
  <c r="I44" i="1"/>
  <c r="M44" i="1"/>
  <c r="P44" i="1"/>
  <c r="F45" i="1"/>
  <c r="G45" i="1"/>
  <c r="I45" i="1"/>
  <c r="M45" i="1"/>
  <c r="P45" i="1"/>
  <c r="F46" i="1"/>
  <c r="G46" i="1"/>
  <c r="I46" i="1"/>
  <c r="M46" i="1"/>
  <c r="P46" i="1"/>
  <c r="F47" i="1"/>
  <c r="G47" i="1"/>
  <c r="I47" i="1"/>
  <c r="M47" i="1"/>
  <c r="P47" i="1"/>
  <c r="F48" i="1"/>
  <c r="G48" i="1"/>
  <c r="I48" i="1"/>
  <c r="M48" i="1"/>
  <c r="P48" i="1"/>
  <c r="F49" i="1"/>
  <c r="G49" i="1"/>
  <c r="I49" i="1"/>
  <c r="M49" i="1"/>
  <c r="P49" i="1"/>
  <c r="F50" i="1"/>
  <c r="G50" i="1"/>
  <c r="I50" i="1"/>
  <c r="M50" i="1"/>
  <c r="P50" i="1"/>
  <c r="F51" i="1"/>
  <c r="G51" i="1"/>
  <c r="I51" i="1"/>
  <c r="M51" i="1"/>
  <c r="P51" i="1"/>
  <c r="F52" i="1"/>
  <c r="G52" i="1"/>
  <c r="I52" i="1"/>
  <c r="M52" i="1"/>
  <c r="P52" i="1"/>
  <c r="F53" i="1"/>
  <c r="G53" i="1"/>
  <c r="I53" i="1"/>
  <c r="M53" i="1"/>
  <c r="P53" i="1"/>
  <c r="F54" i="1"/>
  <c r="G54" i="1"/>
  <c r="I54" i="1"/>
  <c r="M54" i="1"/>
  <c r="P54" i="1"/>
  <c r="F55" i="1"/>
  <c r="G55" i="1"/>
  <c r="I55" i="1"/>
  <c r="M55" i="1"/>
  <c r="P55" i="1"/>
  <c r="F56" i="1"/>
  <c r="G56" i="1"/>
  <c r="I56" i="1"/>
  <c r="M56" i="1"/>
  <c r="P56" i="1"/>
  <c r="F57" i="1"/>
  <c r="G57" i="1"/>
  <c r="I57" i="1"/>
  <c r="M57" i="1"/>
  <c r="P57" i="1"/>
  <c r="F58" i="1"/>
  <c r="G58" i="1"/>
  <c r="I58" i="1"/>
  <c r="M58" i="1"/>
  <c r="P58" i="1"/>
  <c r="F59" i="1"/>
  <c r="G59" i="1"/>
  <c r="I59" i="1"/>
  <c r="M59" i="1"/>
  <c r="P59" i="1"/>
  <c r="F60" i="1"/>
  <c r="G60" i="1"/>
  <c r="I60" i="1"/>
  <c r="M60" i="1"/>
  <c r="P60" i="1"/>
  <c r="F61" i="1"/>
  <c r="G61" i="1"/>
  <c r="I61" i="1"/>
  <c r="M61" i="1"/>
  <c r="P61" i="1"/>
  <c r="F62" i="1"/>
  <c r="G62" i="1"/>
  <c r="I62" i="1"/>
  <c r="M62" i="1"/>
  <c r="P62" i="1"/>
  <c r="F63" i="1"/>
  <c r="G63" i="1"/>
  <c r="I63" i="1"/>
  <c r="M63" i="1"/>
  <c r="P63" i="1"/>
  <c r="F64" i="1"/>
  <c r="G64" i="1"/>
  <c r="I64" i="1"/>
  <c r="M64" i="1"/>
  <c r="P64" i="1"/>
  <c r="F65" i="1"/>
  <c r="G65" i="1"/>
  <c r="I65" i="1"/>
  <c r="M65" i="1"/>
  <c r="P65" i="1"/>
  <c r="F66" i="1"/>
  <c r="G66" i="1"/>
  <c r="I66" i="1"/>
  <c r="M66" i="1"/>
  <c r="P66" i="1"/>
  <c r="F67" i="1"/>
  <c r="G67" i="1"/>
  <c r="I67" i="1"/>
  <c r="M67" i="1"/>
  <c r="P67" i="1"/>
  <c r="F68" i="1"/>
  <c r="G68" i="1"/>
  <c r="I68" i="1"/>
  <c r="M68" i="1"/>
  <c r="P68" i="1"/>
  <c r="F69" i="1"/>
  <c r="G69" i="1"/>
  <c r="I69" i="1"/>
  <c r="M69" i="1"/>
  <c r="P69" i="1"/>
  <c r="F70" i="1"/>
  <c r="G70" i="1"/>
  <c r="I70" i="1"/>
  <c r="M70" i="1"/>
  <c r="P70" i="1"/>
  <c r="F71" i="1"/>
  <c r="G71" i="1"/>
  <c r="I71" i="1"/>
  <c r="M71" i="1"/>
  <c r="P71" i="1"/>
  <c r="F72" i="1"/>
  <c r="G72" i="1"/>
  <c r="I72" i="1"/>
  <c r="M72" i="1"/>
  <c r="P72" i="1"/>
  <c r="F73" i="1"/>
  <c r="G73" i="1"/>
  <c r="I73" i="1"/>
  <c r="M73" i="1"/>
  <c r="P73" i="1"/>
  <c r="F74" i="1"/>
  <c r="G74" i="1"/>
  <c r="I74" i="1"/>
  <c r="M74" i="1"/>
  <c r="P74" i="1"/>
  <c r="F75" i="1"/>
  <c r="G75" i="1"/>
  <c r="I75" i="1"/>
  <c r="M75" i="1"/>
  <c r="P75" i="1"/>
  <c r="F76" i="1"/>
  <c r="G76" i="1"/>
  <c r="I76" i="1"/>
  <c r="M76" i="1"/>
  <c r="P76" i="1"/>
  <c r="F77" i="1"/>
  <c r="G77" i="1"/>
  <c r="I77" i="1"/>
  <c r="M77" i="1"/>
  <c r="P77" i="1"/>
  <c r="F78" i="1"/>
  <c r="G78" i="1"/>
  <c r="I78" i="1"/>
  <c r="M78" i="1"/>
  <c r="P78" i="1"/>
  <c r="F79" i="1"/>
  <c r="G79" i="1"/>
  <c r="I79" i="1"/>
  <c r="M79" i="1"/>
  <c r="P79" i="1"/>
  <c r="F80" i="1"/>
  <c r="G80" i="1"/>
  <c r="I80" i="1"/>
  <c r="M80" i="1"/>
  <c r="P80" i="1"/>
  <c r="F81" i="1"/>
  <c r="G81" i="1"/>
  <c r="I81" i="1"/>
  <c r="M81" i="1"/>
  <c r="P81" i="1"/>
  <c r="F82" i="1"/>
  <c r="G82" i="1"/>
  <c r="I82" i="1"/>
  <c r="M82" i="1"/>
  <c r="P82" i="1"/>
  <c r="F83" i="1"/>
  <c r="G83" i="1"/>
  <c r="I83" i="1"/>
  <c r="M83" i="1"/>
  <c r="P83" i="1"/>
  <c r="F84" i="1"/>
  <c r="G84" i="1"/>
  <c r="I84" i="1"/>
  <c r="M84" i="1"/>
  <c r="P84" i="1"/>
  <c r="F85" i="1"/>
  <c r="G85" i="1"/>
  <c r="I85" i="1"/>
  <c r="M85" i="1"/>
  <c r="P85" i="1"/>
  <c r="F86" i="1"/>
  <c r="G86" i="1"/>
  <c r="I86" i="1"/>
  <c r="M86" i="1"/>
  <c r="P86" i="1"/>
  <c r="F87" i="1"/>
  <c r="G87" i="1"/>
  <c r="I87" i="1"/>
  <c r="M87" i="1"/>
  <c r="P87" i="1"/>
  <c r="F88" i="1"/>
  <c r="G88" i="1"/>
  <c r="I88" i="1"/>
  <c r="M88" i="1"/>
  <c r="P88" i="1"/>
  <c r="F89" i="1"/>
  <c r="G89" i="1"/>
  <c r="I89" i="1"/>
  <c r="M89" i="1"/>
  <c r="P89" i="1"/>
  <c r="F90" i="1"/>
  <c r="G90" i="1"/>
  <c r="I90" i="1"/>
  <c r="M90" i="1"/>
  <c r="P90" i="1"/>
  <c r="F91" i="1"/>
  <c r="G91" i="1"/>
  <c r="I91" i="1"/>
  <c r="M91" i="1"/>
  <c r="P91" i="1"/>
  <c r="F92" i="1"/>
  <c r="G92" i="1"/>
  <c r="I92" i="1"/>
  <c r="M92" i="1"/>
  <c r="P92" i="1"/>
  <c r="F93" i="1"/>
  <c r="G93" i="1"/>
  <c r="I93" i="1"/>
  <c r="M93" i="1"/>
  <c r="P93" i="1"/>
  <c r="F94" i="1"/>
  <c r="G94" i="1"/>
  <c r="I94" i="1"/>
  <c r="M94" i="1"/>
  <c r="P94" i="1"/>
  <c r="F95" i="1"/>
  <c r="G95" i="1"/>
  <c r="I95" i="1"/>
  <c r="M95" i="1"/>
  <c r="P95" i="1"/>
  <c r="F96" i="1"/>
  <c r="G96" i="1"/>
  <c r="I96" i="1"/>
  <c r="M96" i="1"/>
  <c r="P96" i="1"/>
  <c r="F97" i="1"/>
  <c r="G97" i="1"/>
  <c r="I97" i="1"/>
  <c r="M97" i="1"/>
  <c r="P97" i="1"/>
  <c r="F98" i="1"/>
  <c r="G98" i="1"/>
  <c r="I98" i="1"/>
  <c r="M98" i="1"/>
  <c r="P98" i="1"/>
  <c r="F99" i="1"/>
  <c r="G99" i="1"/>
  <c r="I99" i="1"/>
  <c r="M99" i="1"/>
  <c r="P99" i="1"/>
  <c r="F100" i="1"/>
  <c r="G100" i="1"/>
  <c r="I100" i="1"/>
  <c r="M100" i="1"/>
  <c r="P100" i="1"/>
  <c r="F101" i="1"/>
  <c r="G101" i="1"/>
  <c r="I101" i="1"/>
  <c r="M101" i="1"/>
  <c r="P101" i="1"/>
  <c r="F102" i="1"/>
  <c r="G102" i="1"/>
  <c r="I102" i="1"/>
  <c r="M102" i="1"/>
  <c r="P102" i="1"/>
  <c r="F103" i="1"/>
  <c r="G103" i="1"/>
  <c r="I103" i="1"/>
  <c r="M103" i="1"/>
  <c r="P103" i="1"/>
  <c r="F104" i="1"/>
  <c r="G104" i="1"/>
  <c r="I104" i="1"/>
  <c r="M104" i="1"/>
  <c r="P104" i="1"/>
  <c r="F105" i="1"/>
  <c r="G105" i="1"/>
  <c r="I105" i="1"/>
  <c r="M105" i="1"/>
  <c r="P105" i="1"/>
  <c r="F106" i="1"/>
  <c r="G106" i="1"/>
  <c r="I106" i="1"/>
  <c r="M106" i="1"/>
  <c r="P106" i="1"/>
  <c r="F107" i="1"/>
  <c r="G107" i="1"/>
  <c r="I107" i="1"/>
  <c r="M107" i="1"/>
  <c r="P107" i="1"/>
  <c r="F108" i="1"/>
  <c r="G108" i="1"/>
  <c r="I108" i="1"/>
  <c r="M108" i="1"/>
  <c r="P108" i="1"/>
  <c r="F109" i="1"/>
  <c r="G109" i="1"/>
  <c r="I109" i="1"/>
  <c r="M109" i="1"/>
  <c r="P109" i="1"/>
  <c r="F110" i="1"/>
  <c r="G110" i="1"/>
  <c r="I110" i="1"/>
  <c r="M110" i="1"/>
  <c r="P110" i="1"/>
  <c r="F111" i="1"/>
  <c r="G111" i="1"/>
  <c r="I111" i="1"/>
  <c r="M111" i="1"/>
  <c r="P111" i="1"/>
  <c r="F112" i="1"/>
  <c r="G112" i="1"/>
  <c r="I112" i="1"/>
  <c r="M112" i="1"/>
  <c r="P112" i="1"/>
  <c r="F113" i="1"/>
  <c r="G113" i="1"/>
  <c r="I113" i="1"/>
  <c r="M113" i="1"/>
  <c r="P113" i="1"/>
  <c r="F114" i="1"/>
  <c r="G114" i="1"/>
  <c r="I114" i="1"/>
  <c r="M114" i="1"/>
  <c r="P114" i="1"/>
  <c r="F115" i="1"/>
  <c r="G115" i="1"/>
  <c r="I115" i="1"/>
  <c r="M115" i="1"/>
  <c r="P115" i="1"/>
  <c r="F116" i="1"/>
  <c r="G116" i="1"/>
  <c r="I116" i="1"/>
  <c r="M116" i="1"/>
  <c r="P116" i="1"/>
  <c r="F117" i="1"/>
  <c r="G117" i="1"/>
  <c r="I117" i="1"/>
  <c r="M117" i="1"/>
  <c r="P117" i="1"/>
  <c r="F118" i="1"/>
  <c r="G118" i="1"/>
  <c r="I118" i="1"/>
  <c r="M118" i="1"/>
  <c r="P118" i="1"/>
  <c r="F119" i="1"/>
  <c r="G119" i="1"/>
  <c r="I119" i="1"/>
  <c r="M119" i="1"/>
  <c r="P119" i="1"/>
  <c r="F120" i="1"/>
  <c r="G120" i="1"/>
  <c r="I120" i="1"/>
  <c r="M120" i="1"/>
  <c r="P120" i="1"/>
  <c r="F121" i="1"/>
  <c r="G121" i="1"/>
  <c r="I121" i="1"/>
  <c r="M121" i="1"/>
  <c r="P121" i="1"/>
  <c r="F122" i="1"/>
  <c r="G122" i="1"/>
  <c r="I122" i="1"/>
  <c r="M122" i="1"/>
  <c r="P122" i="1"/>
  <c r="F123" i="1"/>
  <c r="G123" i="1"/>
  <c r="I123" i="1"/>
  <c r="M123" i="1"/>
  <c r="P123" i="1"/>
  <c r="F124" i="1"/>
  <c r="G124" i="1"/>
  <c r="I124" i="1"/>
  <c r="M124" i="1"/>
  <c r="P124" i="1"/>
  <c r="F125" i="1"/>
  <c r="G125" i="1"/>
  <c r="I125" i="1"/>
  <c r="M125" i="1"/>
  <c r="P125" i="1"/>
  <c r="F126" i="1"/>
  <c r="G126" i="1"/>
  <c r="I126" i="1"/>
  <c r="M126" i="1"/>
  <c r="P126" i="1"/>
  <c r="F127" i="1"/>
  <c r="G127" i="1"/>
  <c r="I127" i="1"/>
  <c r="M127" i="1"/>
  <c r="P127" i="1"/>
  <c r="F128" i="1"/>
  <c r="G128" i="1"/>
  <c r="I128" i="1"/>
  <c r="M128" i="1"/>
  <c r="P128" i="1"/>
  <c r="F129" i="1"/>
  <c r="G129" i="1"/>
  <c r="I129" i="1"/>
  <c r="M129" i="1"/>
  <c r="P129" i="1"/>
  <c r="F130" i="1"/>
  <c r="G130" i="1"/>
  <c r="I130" i="1"/>
  <c r="M130" i="1"/>
  <c r="P130" i="1"/>
  <c r="F131" i="1"/>
  <c r="G131" i="1"/>
  <c r="I131" i="1"/>
  <c r="M131" i="1"/>
  <c r="P131" i="1"/>
  <c r="F132" i="1"/>
  <c r="G132" i="1"/>
  <c r="I132" i="1"/>
  <c r="M132" i="1"/>
  <c r="P132" i="1"/>
  <c r="F133" i="1"/>
  <c r="G133" i="1"/>
  <c r="I133" i="1"/>
  <c r="M133" i="1"/>
  <c r="P133" i="1"/>
  <c r="F134" i="1"/>
  <c r="G134" i="1"/>
  <c r="I134" i="1"/>
  <c r="M134" i="1"/>
  <c r="P134" i="1"/>
  <c r="F135" i="1"/>
  <c r="G135" i="1"/>
  <c r="I135" i="1"/>
  <c r="M135" i="1"/>
  <c r="P135" i="1"/>
  <c r="F136" i="1"/>
  <c r="G136" i="1"/>
  <c r="I136" i="1"/>
  <c r="M136" i="1"/>
  <c r="P136" i="1"/>
  <c r="F137" i="1"/>
  <c r="G137" i="1"/>
  <c r="I137" i="1"/>
  <c r="M137" i="1"/>
  <c r="P137" i="1"/>
  <c r="F138" i="1"/>
  <c r="G138" i="1"/>
  <c r="I138" i="1"/>
  <c r="M138" i="1"/>
  <c r="P138" i="1"/>
  <c r="F139" i="1"/>
  <c r="G139" i="1"/>
  <c r="I139" i="1"/>
  <c r="M139" i="1"/>
  <c r="P139" i="1"/>
  <c r="F140" i="1"/>
  <c r="G140" i="1"/>
  <c r="I140" i="1"/>
  <c r="M140" i="1"/>
  <c r="P140" i="1"/>
  <c r="F141" i="1"/>
  <c r="G141" i="1"/>
  <c r="I141" i="1"/>
  <c r="M141" i="1"/>
  <c r="P141" i="1"/>
  <c r="F142" i="1"/>
  <c r="G142" i="1"/>
  <c r="I142" i="1"/>
  <c r="M142" i="1"/>
  <c r="P142" i="1"/>
  <c r="F143" i="1"/>
  <c r="G143" i="1"/>
  <c r="I143" i="1"/>
  <c r="M143" i="1"/>
  <c r="P143" i="1"/>
  <c r="F144" i="1"/>
  <c r="G144" i="1"/>
  <c r="I144" i="1"/>
  <c r="M144" i="1"/>
  <c r="P144" i="1"/>
  <c r="F145" i="1"/>
  <c r="G145" i="1"/>
  <c r="I145" i="1"/>
  <c r="M145" i="1"/>
  <c r="P145" i="1"/>
  <c r="F146" i="1"/>
  <c r="G146" i="1"/>
  <c r="I146" i="1"/>
  <c r="M146" i="1"/>
  <c r="P146" i="1"/>
  <c r="F147" i="1"/>
  <c r="G147" i="1"/>
  <c r="I147" i="1"/>
  <c r="M147" i="1"/>
  <c r="P147" i="1"/>
  <c r="F148" i="1"/>
  <c r="G148" i="1"/>
  <c r="I148" i="1"/>
  <c r="M148" i="1"/>
  <c r="P148" i="1"/>
  <c r="F149" i="1"/>
  <c r="G149" i="1"/>
  <c r="I149" i="1"/>
  <c r="M149" i="1"/>
  <c r="P149" i="1"/>
  <c r="F150" i="1"/>
  <c r="G150" i="1"/>
  <c r="I150" i="1"/>
  <c r="M150" i="1"/>
  <c r="P150" i="1"/>
  <c r="F151" i="1"/>
  <c r="G151" i="1"/>
  <c r="I151" i="1"/>
  <c r="M151" i="1"/>
  <c r="P151" i="1"/>
  <c r="F152" i="1"/>
  <c r="G152" i="1"/>
  <c r="I152" i="1"/>
  <c r="M152" i="1"/>
  <c r="P152" i="1"/>
  <c r="F153" i="1"/>
  <c r="G153" i="1"/>
  <c r="I153" i="1"/>
  <c r="M153" i="1"/>
  <c r="P153" i="1"/>
  <c r="F154" i="1"/>
  <c r="G154" i="1"/>
  <c r="I154" i="1"/>
  <c r="M154" i="1"/>
  <c r="P154" i="1"/>
  <c r="F155" i="1"/>
  <c r="G155" i="1"/>
  <c r="I155" i="1"/>
  <c r="M155" i="1"/>
  <c r="P155" i="1"/>
  <c r="F156" i="1"/>
  <c r="G156" i="1"/>
  <c r="I156" i="1"/>
  <c r="M156" i="1"/>
  <c r="P156" i="1"/>
  <c r="F157" i="1"/>
  <c r="G157" i="1"/>
  <c r="I157" i="1"/>
  <c r="M157" i="1"/>
  <c r="P157" i="1"/>
  <c r="F158" i="1"/>
  <c r="G158" i="1"/>
  <c r="I158" i="1"/>
  <c r="M158" i="1"/>
  <c r="P158" i="1"/>
  <c r="F159" i="1"/>
  <c r="G159" i="1"/>
  <c r="I159" i="1"/>
  <c r="M159" i="1"/>
  <c r="P159" i="1"/>
  <c r="F160" i="1"/>
  <c r="G160" i="1"/>
  <c r="I160" i="1"/>
  <c r="M160" i="1"/>
  <c r="P160" i="1"/>
  <c r="F161" i="1"/>
  <c r="G161" i="1"/>
  <c r="I161" i="1"/>
  <c r="M161" i="1"/>
  <c r="P161" i="1"/>
  <c r="F162" i="1"/>
  <c r="G162" i="1"/>
  <c r="I162" i="1"/>
  <c r="M162" i="1"/>
  <c r="P162" i="1"/>
  <c r="F163" i="1"/>
  <c r="G163" i="1"/>
  <c r="I163" i="1"/>
  <c r="M163" i="1"/>
  <c r="P163" i="1"/>
  <c r="F164" i="1"/>
  <c r="G164" i="1"/>
  <c r="I164" i="1"/>
  <c r="M164" i="1"/>
  <c r="P164" i="1"/>
  <c r="F165" i="1"/>
  <c r="G165" i="1"/>
  <c r="I165" i="1"/>
  <c r="M165" i="1"/>
  <c r="P165" i="1"/>
  <c r="F166" i="1"/>
  <c r="G166" i="1"/>
  <c r="I166" i="1"/>
  <c r="M166" i="1"/>
  <c r="P166" i="1"/>
  <c r="F167" i="1"/>
  <c r="G167" i="1"/>
  <c r="I167" i="1"/>
  <c r="M167" i="1"/>
  <c r="P167" i="1"/>
  <c r="F168" i="1"/>
  <c r="G168" i="1"/>
  <c r="I168" i="1"/>
  <c r="M168" i="1"/>
  <c r="P168" i="1"/>
  <c r="F169" i="1"/>
  <c r="G169" i="1"/>
  <c r="I169" i="1"/>
  <c r="M169" i="1"/>
  <c r="P169" i="1"/>
  <c r="F170" i="1"/>
  <c r="G170" i="1"/>
  <c r="I170" i="1"/>
  <c r="M170" i="1"/>
  <c r="P170" i="1"/>
  <c r="F171" i="1"/>
  <c r="G171" i="1"/>
  <c r="I171" i="1"/>
  <c r="M171" i="1"/>
  <c r="P171" i="1"/>
  <c r="F172" i="1"/>
  <c r="G172" i="1"/>
  <c r="I172" i="1"/>
  <c r="M172" i="1"/>
  <c r="P172" i="1"/>
  <c r="F173" i="1"/>
  <c r="G173" i="1"/>
  <c r="I173" i="1"/>
  <c r="M173" i="1"/>
  <c r="P173" i="1"/>
  <c r="F174" i="1"/>
  <c r="G174" i="1"/>
  <c r="I174" i="1"/>
  <c r="M174" i="1"/>
  <c r="P174" i="1"/>
  <c r="F175" i="1"/>
  <c r="G175" i="1"/>
  <c r="I175" i="1"/>
  <c r="M175" i="1"/>
  <c r="P175" i="1"/>
  <c r="F176" i="1"/>
  <c r="G176" i="1"/>
  <c r="I176" i="1"/>
  <c r="M176" i="1"/>
  <c r="P176" i="1"/>
  <c r="F177" i="1"/>
  <c r="G177" i="1"/>
  <c r="I177" i="1"/>
  <c r="M177" i="1"/>
  <c r="P177" i="1"/>
  <c r="F178" i="1"/>
  <c r="G178" i="1"/>
  <c r="I178" i="1"/>
  <c r="M178" i="1"/>
  <c r="P178" i="1"/>
  <c r="F179" i="1"/>
  <c r="G179" i="1"/>
  <c r="I179" i="1"/>
  <c r="M179" i="1"/>
  <c r="P179" i="1"/>
  <c r="F180" i="1"/>
  <c r="G180" i="1"/>
  <c r="I180" i="1"/>
  <c r="M180" i="1"/>
  <c r="P180" i="1"/>
  <c r="F181" i="1"/>
  <c r="G181" i="1"/>
  <c r="I181" i="1"/>
  <c r="M181" i="1"/>
  <c r="P181" i="1"/>
  <c r="F182" i="1"/>
  <c r="G182" i="1"/>
  <c r="I182" i="1"/>
  <c r="M182" i="1"/>
  <c r="P182" i="1"/>
  <c r="F183" i="1"/>
  <c r="G183" i="1"/>
  <c r="I183" i="1"/>
  <c r="M183" i="1"/>
  <c r="P183" i="1"/>
  <c r="F184" i="1"/>
  <c r="G184" i="1"/>
  <c r="I184" i="1"/>
  <c r="M184" i="1"/>
  <c r="P184" i="1"/>
  <c r="F185" i="1"/>
  <c r="G185" i="1"/>
  <c r="I185" i="1"/>
  <c r="M185" i="1"/>
  <c r="P185" i="1"/>
  <c r="F186" i="1"/>
  <c r="G186" i="1"/>
  <c r="I186" i="1"/>
  <c r="M186" i="1"/>
  <c r="P186" i="1"/>
  <c r="F187" i="1"/>
  <c r="G187" i="1"/>
  <c r="I187" i="1"/>
  <c r="M187" i="1"/>
  <c r="P187" i="1"/>
  <c r="F188" i="1"/>
  <c r="G188" i="1"/>
  <c r="I188" i="1"/>
  <c r="M188" i="1"/>
  <c r="P188" i="1"/>
  <c r="F189" i="1"/>
  <c r="G189" i="1"/>
  <c r="I189" i="1"/>
  <c r="M189" i="1"/>
  <c r="P189" i="1"/>
  <c r="F190" i="1"/>
  <c r="G190" i="1"/>
  <c r="I190" i="1"/>
  <c r="M190" i="1"/>
  <c r="P190" i="1"/>
  <c r="F191" i="1"/>
  <c r="G191" i="1"/>
  <c r="I191" i="1"/>
  <c r="M191" i="1"/>
  <c r="P191" i="1"/>
  <c r="F192" i="1"/>
  <c r="G192" i="1"/>
  <c r="I192" i="1"/>
  <c r="M192" i="1"/>
  <c r="P192" i="1"/>
  <c r="F193" i="1"/>
  <c r="G193" i="1"/>
  <c r="I193" i="1"/>
  <c r="M193" i="1"/>
  <c r="P193" i="1"/>
  <c r="F194" i="1"/>
  <c r="G194" i="1"/>
  <c r="I194" i="1"/>
  <c r="M194" i="1"/>
  <c r="P194" i="1"/>
  <c r="F195" i="1"/>
  <c r="G195" i="1"/>
  <c r="I195" i="1"/>
  <c r="M195" i="1"/>
  <c r="P195" i="1"/>
  <c r="F196" i="1"/>
  <c r="G196" i="1"/>
  <c r="I196" i="1"/>
  <c r="M196" i="1"/>
  <c r="P196" i="1"/>
  <c r="F197" i="1"/>
  <c r="G197" i="1"/>
  <c r="I197" i="1"/>
  <c r="M197" i="1"/>
  <c r="P197" i="1"/>
  <c r="F198" i="1"/>
  <c r="G198" i="1"/>
  <c r="I198" i="1"/>
  <c r="M198" i="1"/>
  <c r="P198" i="1"/>
  <c r="F199" i="1"/>
  <c r="G199" i="1"/>
  <c r="I199" i="1"/>
  <c r="M199" i="1"/>
  <c r="P199" i="1"/>
  <c r="F200" i="1"/>
  <c r="G200" i="1"/>
  <c r="I200" i="1"/>
  <c r="M200" i="1"/>
  <c r="P200" i="1"/>
  <c r="F201" i="1"/>
  <c r="G201" i="1"/>
  <c r="I201" i="1"/>
  <c r="M201" i="1"/>
  <c r="P201" i="1"/>
  <c r="F202" i="1"/>
  <c r="G202" i="1"/>
  <c r="I202" i="1"/>
  <c r="M202" i="1"/>
  <c r="P202" i="1"/>
  <c r="F203" i="1"/>
  <c r="G203" i="1"/>
  <c r="I203" i="1"/>
  <c r="M203" i="1"/>
  <c r="P203" i="1"/>
  <c r="F204" i="1"/>
  <c r="G204" i="1"/>
  <c r="I204" i="1"/>
  <c r="M204" i="1"/>
  <c r="P204" i="1"/>
  <c r="F205" i="1"/>
  <c r="G205" i="1"/>
  <c r="I205" i="1"/>
  <c r="M205" i="1"/>
  <c r="P205" i="1"/>
  <c r="F206" i="1"/>
  <c r="G206" i="1"/>
  <c r="I206" i="1"/>
  <c r="M206" i="1"/>
  <c r="P206" i="1"/>
  <c r="F207" i="1"/>
  <c r="G207" i="1"/>
  <c r="I207" i="1"/>
  <c r="M207" i="1"/>
  <c r="P207" i="1"/>
  <c r="F208" i="1"/>
  <c r="G208" i="1"/>
  <c r="I208" i="1"/>
  <c r="M208" i="1"/>
  <c r="P208" i="1"/>
  <c r="F209" i="1"/>
  <c r="G209" i="1"/>
  <c r="I209" i="1"/>
  <c r="M209" i="1"/>
  <c r="P209" i="1"/>
  <c r="F210" i="1"/>
  <c r="G210" i="1"/>
  <c r="I210" i="1"/>
  <c r="M210" i="1"/>
  <c r="P210" i="1"/>
  <c r="F211" i="1"/>
  <c r="G211" i="1"/>
  <c r="I211" i="1"/>
  <c r="M211" i="1"/>
  <c r="P211" i="1"/>
  <c r="F212" i="1"/>
  <c r="G212" i="1"/>
  <c r="I212" i="1"/>
  <c r="M212" i="1"/>
  <c r="P212" i="1"/>
  <c r="F213" i="1"/>
  <c r="G213" i="1"/>
  <c r="I213" i="1"/>
  <c r="M213" i="1"/>
  <c r="P213" i="1"/>
  <c r="F214" i="1"/>
  <c r="G214" i="1"/>
  <c r="I214" i="1"/>
  <c r="M214" i="1"/>
  <c r="P214" i="1"/>
  <c r="F215" i="1"/>
  <c r="G215" i="1"/>
  <c r="I215" i="1"/>
  <c r="M215" i="1"/>
  <c r="P215" i="1"/>
  <c r="F216" i="1"/>
  <c r="G216" i="1"/>
  <c r="I216" i="1"/>
  <c r="M216" i="1"/>
  <c r="P216" i="1"/>
  <c r="F217" i="1"/>
  <c r="G217" i="1"/>
  <c r="I217" i="1"/>
  <c r="M217" i="1"/>
  <c r="P217" i="1"/>
  <c r="F218" i="1"/>
  <c r="G218" i="1"/>
  <c r="I218" i="1"/>
  <c r="M218" i="1"/>
  <c r="P218" i="1"/>
  <c r="F219" i="1"/>
  <c r="G219" i="1"/>
  <c r="I219" i="1"/>
  <c r="M219" i="1"/>
  <c r="P219" i="1"/>
  <c r="F220" i="1"/>
  <c r="G220" i="1"/>
  <c r="I220" i="1"/>
  <c r="M220" i="1"/>
  <c r="P220" i="1"/>
  <c r="F221" i="1"/>
  <c r="G221" i="1"/>
  <c r="I221" i="1"/>
  <c r="M221" i="1"/>
  <c r="P221" i="1"/>
  <c r="F222" i="1"/>
  <c r="G222" i="1"/>
  <c r="I222" i="1"/>
  <c r="M222" i="1"/>
  <c r="P222" i="1"/>
  <c r="F223" i="1"/>
  <c r="G223" i="1"/>
  <c r="I223" i="1"/>
  <c r="M223" i="1"/>
  <c r="P223" i="1"/>
  <c r="F224" i="1"/>
  <c r="G224" i="1"/>
  <c r="I224" i="1"/>
  <c r="M224" i="1"/>
  <c r="P224" i="1"/>
  <c r="F225" i="1"/>
  <c r="G225" i="1"/>
  <c r="I225" i="1"/>
  <c r="M225" i="1"/>
  <c r="P225" i="1"/>
  <c r="F226" i="1"/>
  <c r="G226" i="1"/>
  <c r="I226" i="1"/>
  <c r="M226" i="1"/>
  <c r="P226" i="1"/>
  <c r="F227" i="1"/>
  <c r="G227" i="1"/>
  <c r="I227" i="1"/>
  <c r="M227" i="1"/>
  <c r="P227" i="1"/>
  <c r="F228" i="1"/>
  <c r="G228" i="1"/>
  <c r="I228" i="1"/>
  <c r="M228" i="1"/>
  <c r="P228" i="1"/>
  <c r="F229" i="1"/>
  <c r="G229" i="1"/>
  <c r="I229" i="1"/>
  <c r="M229" i="1"/>
  <c r="P229" i="1"/>
  <c r="F230" i="1"/>
  <c r="G230" i="1"/>
  <c r="I230" i="1"/>
  <c r="M230" i="1"/>
  <c r="P230" i="1"/>
  <c r="F231" i="1"/>
  <c r="G231" i="1"/>
  <c r="I231" i="1"/>
  <c r="M231" i="1"/>
  <c r="P231" i="1"/>
  <c r="F232" i="1"/>
  <c r="G232" i="1"/>
  <c r="I232" i="1"/>
  <c r="M232" i="1"/>
  <c r="P232" i="1"/>
  <c r="F233" i="1"/>
  <c r="G233" i="1"/>
  <c r="I233" i="1"/>
  <c r="M233" i="1"/>
  <c r="P233" i="1"/>
  <c r="F234" i="1"/>
  <c r="G234" i="1"/>
  <c r="I234" i="1"/>
  <c r="M234" i="1"/>
  <c r="P234" i="1"/>
  <c r="F235" i="1"/>
  <c r="G235" i="1"/>
  <c r="I235" i="1"/>
  <c r="M235" i="1"/>
  <c r="P235" i="1"/>
  <c r="F236" i="1"/>
  <c r="G236" i="1"/>
  <c r="I236" i="1"/>
  <c r="M236" i="1"/>
  <c r="P236" i="1"/>
  <c r="F237" i="1"/>
  <c r="G237" i="1"/>
  <c r="I237" i="1"/>
  <c r="M237" i="1"/>
  <c r="P237" i="1"/>
  <c r="F238" i="1"/>
  <c r="G238" i="1"/>
  <c r="I238" i="1"/>
  <c r="M238" i="1"/>
  <c r="P238" i="1"/>
  <c r="F239" i="1"/>
  <c r="G239" i="1"/>
  <c r="I239" i="1"/>
  <c r="M239" i="1"/>
  <c r="P239" i="1"/>
  <c r="F240" i="1"/>
  <c r="G240" i="1"/>
  <c r="I240" i="1"/>
  <c r="M240" i="1"/>
  <c r="P240" i="1"/>
  <c r="F241" i="1"/>
  <c r="G241" i="1"/>
  <c r="I241" i="1"/>
  <c r="M241" i="1"/>
  <c r="P241" i="1"/>
  <c r="F242" i="1"/>
  <c r="G242" i="1"/>
  <c r="I242" i="1"/>
  <c r="M242" i="1"/>
  <c r="P242" i="1"/>
  <c r="F243" i="1"/>
  <c r="G243" i="1"/>
  <c r="I243" i="1"/>
  <c r="M243" i="1"/>
  <c r="P243" i="1"/>
  <c r="F244" i="1"/>
  <c r="G244" i="1"/>
  <c r="I244" i="1"/>
  <c r="M244" i="1"/>
  <c r="P244" i="1"/>
  <c r="F245" i="1"/>
  <c r="G245" i="1"/>
  <c r="I245" i="1"/>
  <c r="M245" i="1"/>
  <c r="P245" i="1"/>
  <c r="F246" i="1"/>
  <c r="G246" i="1"/>
  <c r="I246" i="1"/>
  <c r="M246" i="1"/>
  <c r="P246" i="1"/>
  <c r="F247" i="1"/>
  <c r="G247" i="1"/>
  <c r="I247" i="1"/>
  <c r="M247" i="1"/>
  <c r="P247" i="1"/>
  <c r="F248" i="1"/>
  <c r="G248" i="1"/>
  <c r="I248" i="1"/>
  <c r="M248" i="1"/>
  <c r="P248" i="1"/>
  <c r="F249" i="1"/>
  <c r="G249" i="1"/>
  <c r="I249" i="1"/>
  <c r="M249" i="1"/>
  <c r="P249" i="1"/>
  <c r="F250" i="1"/>
  <c r="G250" i="1"/>
  <c r="I250" i="1"/>
  <c r="M250" i="1"/>
  <c r="P250" i="1"/>
  <c r="F251" i="1"/>
  <c r="G251" i="1"/>
  <c r="I251" i="1"/>
  <c r="M251" i="1"/>
  <c r="P251" i="1"/>
  <c r="F252" i="1"/>
  <c r="G252" i="1"/>
  <c r="I252" i="1"/>
  <c r="M252" i="1"/>
  <c r="P252" i="1"/>
  <c r="F253" i="1"/>
  <c r="G253" i="1"/>
  <c r="I253" i="1"/>
  <c r="M253" i="1"/>
  <c r="P253" i="1"/>
  <c r="F254" i="1"/>
  <c r="G254" i="1"/>
  <c r="I254" i="1"/>
  <c r="M254" i="1"/>
  <c r="P254" i="1"/>
  <c r="F255" i="1"/>
  <c r="G255" i="1"/>
  <c r="I255" i="1"/>
  <c r="M255" i="1"/>
  <c r="P255" i="1"/>
  <c r="F256" i="1"/>
  <c r="G256" i="1"/>
  <c r="I256" i="1"/>
  <c r="M256" i="1"/>
  <c r="P256" i="1"/>
  <c r="F257" i="1"/>
  <c r="G257" i="1"/>
  <c r="I257" i="1"/>
  <c r="M257" i="1"/>
  <c r="P257" i="1"/>
  <c r="F258" i="1"/>
  <c r="G258" i="1"/>
  <c r="I258" i="1"/>
  <c r="M258" i="1"/>
  <c r="P258" i="1"/>
  <c r="F259" i="1"/>
  <c r="G259" i="1"/>
  <c r="I259" i="1"/>
  <c r="M259" i="1"/>
  <c r="P259" i="1"/>
  <c r="F260" i="1"/>
  <c r="G260" i="1"/>
  <c r="I260" i="1"/>
  <c r="M260" i="1"/>
  <c r="P260" i="1"/>
  <c r="F261" i="1"/>
  <c r="G261" i="1"/>
  <c r="I261" i="1"/>
  <c r="M261" i="1"/>
  <c r="P261" i="1"/>
  <c r="F262" i="1"/>
  <c r="G262" i="1"/>
  <c r="I262" i="1"/>
  <c r="M262" i="1"/>
  <c r="P262" i="1"/>
  <c r="F263" i="1"/>
  <c r="G263" i="1"/>
  <c r="I263" i="1"/>
  <c r="M263" i="1"/>
  <c r="P263" i="1"/>
  <c r="F264" i="1"/>
  <c r="G264" i="1"/>
  <c r="I264" i="1"/>
  <c r="M264" i="1"/>
  <c r="P264" i="1"/>
  <c r="F265" i="1"/>
  <c r="G265" i="1"/>
  <c r="I265" i="1"/>
  <c r="M265" i="1"/>
  <c r="P265" i="1"/>
  <c r="F266" i="1"/>
  <c r="G266" i="1"/>
  <c r="I266" i="1"/>
  <c r="M266" i="1"/>
  <c r="P266" i="1"/>
  <c r="F267" i="1"/>
  <c r="G267" i="1"/>
  <c r="I267" i="1"/>
  <c r="M267" i="1"/>
  <c r="P267" i="1"/>
  <c r="F268" i="1"/>
  <c r="G268" i="1"/>
  <c r="I268" i="1"/>
  <c r="M268" i="1"/>
  <c r="P268" i="1"/>
  <c r="F269" i="1"/>
  <c r="G269" i="1"/>
  <c r="I269" i="1"/>
  <c r="M269" i="1"/>
  <c r="P269" i="1"/>
  <c r="F270" i="1"/>
  <c r="G270" i="1"/>
  <c r="I270" i="1"/>
  <c r="M270" i="1"/>
  <c r="P270" i="1"/>
  <c r="F271" i="1"/>
  <c r="G271" i="1"/>
  <c r="I271" i="1"/>
  <c r="M271" i="1"/>
  <c r="P271" i="1"/>
  <c r="F272" i="1"/>
  <c r="G272" i="1"/>
  <c r="I272" i="1"/>
  <c r="M272" i="1"/>
  <c r="P272" i="1"/>
  <c r="F273" i="1"/>
  <c r="G273" i="1"/>
  <c r="I273" i="1"/>
  <c r="M273" i="1"/>
  <c r="P273" i="1"/>
  <c r="F274" i="1"/>
  <c r="G274" i="1"/>
  <c r="I274" i="1"/>
  <c r="M274" i="1"/>
  <c r="P274" i="1"/>
  <c r="F275" i="1"/>
  <c r="G275" i="1"/>
  <c r="I275" i="1"/>
  <c r="M275" i="1"/>
  <c r="P275" i="1"/>
  <c r="F276" i="1"/>
  <c r="G276" i="1"/>
  <c r="I276" i="1"/>
  <c r="M276" i="1"/>
  <c r="P276" i="1"/>
  <c r="F277" i="1"/>
  <c r="G277" i="1"/>
  <c r="I277" i="1"/>
  <c r="M277" i="1"/>
  <c r="P277" i="1"/>
  <c r="F278" i="1"/>
  <c r="G278" i="1"/>
  <c r="I278" i="1"/>
  <c r="M278" i="1"/>
  <c r="P278" i="1"/>
  <c r="F279" i="1"/>
  <c r="G279" i="1"/>
  <c r="I279" i="1"/>
  <c r="M279" i="1"/>
  <c r="P279" i="1"/>
  <c r="F280" i="1"/>
  <c r="G280" i="1"/>
  <c r="I280" i="1"/>
  <c r="M280" i="1"/>
  <c r="P280" i="1"/>
  <c r="F281" i="1"/>
  <c r="G281" i="1"/>
  <c r="I281" i="1"/>
  <c r="M281" i="1"/>
  <c r="P281" i="1"/>
  <c r="F282" i="1"/>
  <c r="G282" i="1"/>
  <c r="I282" i="1"/>
  <c r="M282" i="1"/>
  <c r="P282" i="1"/>
  <c r="F283" i="1"/>
  <c r="G283" i="1"/>
  <c r="I283" i="1"/>
  <c r="M283" i="1"/>
  <c r="P283" i="1"/>
  <c r="F284" i="1"/>
  <c r="G284" i="1"/>
  <c r="I284" i="1"/>
  <c r="M284" i="1"/>
  <c r="P284" i="1"/>
  <c r="F285" i="1"/>
  <c r="G285" i="1"/>
  <c r="I285" i="1"/>
  <c r="M285" i="1"/>
  <c r="P285" i="1"/>
  <c r="F286" i="1"/>
  <c r="G286" i="1"/>
  <c r="I286" i="1"/>
  <c r="M286" i="1"/>
  <c r="P286" i="1"/>
  <c r="F287" i="1"/>
  <c r="G287" i="1"/>
  <c r="I287" i="1"/>
  <c r="M287" i="1"/>
  <c r="P287" i="1"/>
  <c r="F288" i="1"/>
  <c r="G288" i="1"/>
  <c r="I288" i="1"/>
  <c r="M288" i="1"/>
  <c r="P288" i="1"/>
  <c r="F289" i="1"/>
  <c r="G289" i="1"/>
  <c r="I289" i="1"/>
  <c r="M289" i="1"/>
  <c r="P289" i="1"/>
  <c r="F290" i="1"/>
  <c r="G290" i="1"/>
  <c r="I290" i="1"/>
  <c r="M290" i="1"/>
  <c r="P290" i="1"/>
  <c r="F291" i="1"/>
  <c r="G291" i="1"/>
  <c r="I291" i="1"/>
  <c r="M291" i="1"/>
  <c r="P291" i="1"/>
  <c r="F292" i="1"/>
  <c r="G292" i="1"/>
  <c r="I292" i="1"/>
  <c r="M292" i="1"/>
  <c r="P292" i="1"/>
  <c r="F293" i="1"/>
  <c r="G293" i="1"/>
  <c r="I293" i="1"/>
  <c r="M293" i="1"/>
  <c r="P293" i="1"/>
  <c r="F294" i="1"/>
  <c r="G294" i="1"/>
  <c r="I294" i="1"/>
  <c r="M294" i="1"/>
  <c r="P294" i="1"/>
  <c r="F295" i="1"/>
  <c r="G295" i="1"/>
  <c r="I295" i="1"/>
  <c r="M295" i="1"/>
  <c r="P295" i="1"/>
  <c r="F296" i="1"/>
  <c r="G296" i="1"/>
  <c r="I296" i="1"/>
  <c r="M296" i="1"/>
  <c r="P296" i="1"/>
  <c r="F297" i="1"/>
  <c r="G297" i="1"/>
  <c r="I297" i="1"/>
  <c r="M297" i="1"/>
  <c r="P297" i="1"/>
  <c r="F298" i="1"/>
  <c r="G298" i="1"/>
  <c r="I298" i="1"/>
  <c r="M298" i="1"/>
  <c r="P298" i="1"/>
  <c r="F299" i="1"/>
  <c r="G299" i="1"/>
  <c r="I299" i="1"/>
  <c r="M299" i="1"/>
  <c r="P299" i="1"/>
  <c r="F300" i="1"/>
  <c r="G300" i="1"/>
  <c r="I300" i="1"/>
  <c r="M300" i="1"/>
  <c r="P300" i="1"/>
  <c r="F301" i="1"/>
  <c r="G301" i="1"/>
  <c r="I301" i="1"/>
  <c r="M301" i="1"/>
  <c r="P301" i="1"/>
  <c r="F302" i="1"/>
  <c r="G302" i="1"/>
  <c r="I302" i="1"/>
  <c r="M302" i="1"/>
  <c r="P302" i="1"/>
  <c r="F303" i="1"/>
  <c r="G303" i="1"/>
  <c r="I303" i="1"/>
  <c r="M303" i="1"/>
  <c r="P303" i="1"/>
  <c r="F304" i="1"/>
  <c r="G304" i="1"/>
  <c r="I304" i="1"/>
  <c r="M304" i="1"/>
  <c r="P304" i="1"/>
  <c r="F305" i="1"/>
  <c r="G305" i="1"/>
  <c r="I305" i="1"/>
  <c r="M305" i="1"/>
  <c r="P305" i="1"/>
  <c r="F306" i="1"/>
  <c r="G306" i="1"/>
  <c r="I306" i="1"/>
  <c r="M306" i="1"/>
  <c r="P306" i="1"/>
  <c r="F307" i="1"/>
  <c r="G307" i="1"/>
  <c r="I307" i="1"/>
  <c r="M307" i="1"/>
  <c r="P307" i="1"/>
  <c r="F308" i="1"/>
  <c r="G308" i="1"/>
  <c r="I308" i="1"/>
  <c r="M308" i="1"/>
  <c r="P308" i="1"/>
  <c r="F309" i="1"/>
  <c r="G309" i="1"/>
  <c r="I309" i="1"/>
  <c r="M309" i="1"/>
  <c r="P309" i="1"/>
  <c r="F310" i="1"/>
  <c r="G310" i="1"/>
  <c r="I310" i="1"/>
  <c r="M310" i="1"/>
  <c r="P310" i="1"/>
  <c r="F311" i="1"/>
  <c r="G311" i="1"/>
  <c r="I311" i="1"/>
  <c r="M311" i="1"/>
  <c r="P311" i="1"/>
  <c r="F312" i="1"/>
  <c r="G312" i="1"/>
  <c r="I312" i="1"/>
  <c r="M312" i="1"/>
  <c r="P312" i="1"/>
  <c r="F313" i="1"/>
  <c r="G313" i="1"/>
  <c r="I313" i="1"/>
  <c r="M313" i="1"/>
  <c r="P313" i="1"/>
  <c r="F314" i="1"/>
  <c r="G314" i="1"/>
  <c r="I314" i="1"/>
  <c r="M314" i="1"/>
  <c r="P314" i="1"/>
  <c r="F315" i="1"/>
  <c r="G315" i="1"/>
  <c r="I315" i="1"/>
  <c r="M315" i="1"/>
  <c r="P315" i="1"/>
  <c r="F316" i="1"/>
  <c r="G316" i="1"/>
  <c r="I316" i="1"/>
  <c r="M316" i="1"/>
  <c r="P316" i="1"/>
  <c r="F317" i="1"/>
  <c r="G317" i="1"/>
  <c r="I317" i="1"/>
  <c r="M317" i="1"/>
  <c r="P317" i="1"/>
  <c r="F318" i="1"/>
  <c r="G318" i="1"/>
  <c r="I318" i="1"/>
  <c r="M318" i="1"/>
  <c r="P318" i="1"/>
  <c r="F319" i="1"/>
  <c r="G319" i="1"/>
  <c r="I319" i="1"/>
  <c r="M319" i="1"/>
  <c r="P319" i="1"/>
  <c r="F320" i="1"/>
  <c r="G320" i="1"/>
  <c r="I320" i="1"/>
  <c r="M320" i="1"/>
  <c r="P320" i="1"/>
  <c r="F321" i="1"/>
  <c r="G321" i="1"/>
  <c r="I321" i="1"/>
  <c r="M321" i="1"/>
  <c r="P321" i="1"/>
  <c r="F322" i="1"/>
  <c r="G322" i="1"/>
  <c r="I322" i="1"/>
  <c r="M322" i="1"/>
  <c r="P322" i="1"/>
  <c r="F323" i="1"/>
  <c r="G323" i="1"/>
  <c r="I323" i="1"/>
  <c r="M323" i="1"/>
  <c r="P323" i="1"/>
  <c r="F324" i="1"/>
  <c r="G324" i="1"/>
  <c r="I324" i="1"/>
  <c r="M324" i="1"/>
  <c r="P324" i="1"/>
  <c r="F325" i="1"/>
  <c r="G325" i="1"/>
  <c r="I325" i="1"/>
  <c r="M325" i="1"/>
  <c r="P325" i="1"/>
  <c r="F326" i="1"/>
  <c r="G326" i="1"/>
  <c r="I326" i="1"/>
  <c r="M326" i="1"/>
  <c r="P326" i="1"/>
  <c r="F327" i="1"/>
  <c r="G327" i="1"/>
  <c r="I327" i="1"/>
  <c r="M327" i="1"/>
  <c r="P327" i="1"/>
  <c r="F328" i="1"/>
  <c r="G328" i="1"/>
  <c r="I328" i="1"/>
  <c r="M328" i="1"/>
  <c r="P328" i="1"/>
  <c r="F329" i="1"/>
  <c r="G329" i="1"/>
  <c r="I329" i="1"/>
  <c r="M329" i="1"/>
  <c r="P329" i="1"/>
  <c r="F330" i="1"/>
  <c r="G330" i="1"/>
  <c r="I330" i="1"/>
  <c r="M330" i="1"/>
  <c r="P330" i="1"/>
  <c r="F331" i="1"/>
  <c r="G331" i="1"/>
  <c r="I331" i="1"/>
  <c r="M331" i="1"/>
  <c r="P331" i="1"/>
  <c r="F332" i="1"/>
  <c r="G332" i="1"/>
  <c r="I332" i="1"/>
  <c r="M332" i="1"/>
  <c r="P332" i="1"/>
  <c r="F333" i="1"/>
  <c r="G333" i="1"/>
  <c r="I333" i="1"/>
  <c r="M333" i="1"/>
  <c r="P333" i="1"/>
  <c r="F334" i="1"/>
  <c r="G334" i="1"/>
  <c r="I334" i="1"/>
  <c r="M334" i="1"/>
  <c r="P334" i="1"/>
  <c r="F335" i="1"/>
  <c r="G335" i="1"/>
  <c r="I335" i="1"/>
  <c r="M335" i="1"/>
  <c r="P335" i="1"/>
  <c r="F336" i="1"/>
  <c r="G336" i="1"/>
  <c r="I336" i="1"/>
  <c r="M336" i="1"/>
  <c r="P336" i="1"/>
  <c r="F337" i="1"/>
  <c r="G337" i="1"/>
  <c r="I337" i="1"/>
  <c r="M337" i="1"/>
  <c r="P337" i="1"/>
  <c r="F338" i="1"/>
  <c r="G338" i="1"/>
  <c r="I338" i="1"/>
  <c r="M338" i="1"/>
  <c r="P338" i="1"/>
  <c r="F339" i="1"/>
  <c r="G339" i="1"/>
  <c r="I339" i="1"/>
  <c r="M339" i="1"/>
  <c r="P339" i="1"/>
  <c r="F340" i="1"/>
  <c r="G340" i="1"/>
  <c r="I340" i="1"/>
  <c r="M340" i="1"/>
  <c r="P340" i="1"/>
  <c r="F341" i="1"/>
  <c r="G341" i="1"/>
  <c r="I341" i="1"/>
  <c r="M341" i="1"/>
  <c r="P341" i="1"/>
  <c r="F342" i="1"/>
  <c r="G342" i="1"/>
  <c r="I342" i="1"/>
  <c r="M342" i="1"/>
  <c r="P342" i="1"/>
  <c r="F343" i="1"/>
  <c r="G343" i="1"/>
  <c r="I343" i="1"/>
  <c r="M343" i="1"/>
  <c r="P343" i="1"/>
  <c r="F344" i="1"/>
  <c r="G344" i="1"/>
  <c r="I344" i="1"/>
  <c r="M344" i="1"/>
  <c r="P344" i="1"/>
  <c r="F345" i="1"/>
  <c r="G345" i="1"/>
  <c r="I345" i="1"/>
  <c r="M345" i="1"/>
  <c r="P345" i="1"/>
  <c r="F346" i="1"/>
  <c r="G346" i="1"/>
  <c r="I346" i="1"/>
  <c r="M346" i="1"/>
  <c r="P346" i="1"/>
  <c r="F347" i="1"/>
  <c r="G347" i="1"/>
  <c r="I347" i="1"/>
  <c r="M347" i="1"/>
  <c r="P347" i="1"/>
  <c r="F348" i="1"/>
  <c r="G348" i="1"/>
  <c r="I348" i="1"/>
  <c r="M348" i="1"/>
  <c r="P348" i="1"/>
  <c r="F349" i="1"/>
  <c r="G349" i="1"/>
  <c r="I349" i="1"/>
  <c r="M349" i="1"/>
  <c r="P349" i="1"/>
  <c r="F350" i="1"/>
  <c r="G350" i="1"/>
  <c r="I350" i="1"/>
  <c r="M350" i="1"/>
  <c r="P350" i="1"/>
  <c r="F351" i="1"/>
  <c r="G351" i="1"/>
  <c r="I351" i="1"/>
  <c r="M351" i="1"/>
  <c r="P351" i="1"/>
  <c r="F352" i="1"/>
  <c r="G352" i="1"/>
  <c r="I352" i="1"/>
  <c r="M352" i="1"/>
  <c r="P352" i="1"/>
  <c r="F353" i="1"/>
  <c r="G353" i="1"/>
  <c r="I353" i="1"/>
  <c r="M353" i="1"/>
  <c r="P353" i="1"/>
  <c r="F354" i="1"/>
  <c r="G354" i="1"/>
  <c r="I354" i="1"/>
  <c r="M354" i="1"/>
  <c r="P354" i="1"/>
  <c r="F355" i="1"/>
  <c r="G355" i="1"/>
  <c r="I355" i="1"/>
  <c r="M355" i="1"/>
  <c r="P355" i="1"/>
  <c r="F356" i="1"/>
  <c r="G356" i="1"/>
  <c r="I356" i="1"/>
  <c r="M356" i="1"/>
  <c r="P356" i="1"/>
  <c r="F357" i="1"/>
  <c r="G357" i="1"/>
  <c r="I357" i="1"/>
  <c r="M357" i="1"/>
  <c r="P357" i="1"/>
  <c r="F358" i="1"/>
  <c r="G358" i="1"/>
  <c r="I358" i="1"/>
  <c r="M358" i="1"/>
  <c r="P358" i="1"/>
  <c r="F359" i="1"/>
  <c r="G359" i="1"/>
  <c r="I359" i="1"/>
  <c r="M359" i="1"/>
  <c r="P359" i="1"/>
  <c r="F360" i="1"/>
  <c r="G360" i="1"/>
  <c r="I360" i="1"/>
  <c r="M360" i="1"/>
  <c r="P360" i="1"/>
  <c r="F361" i="1"/>
  <c r="G361" i="1"/>
  <c r="I361" i="1"/>
  <c r="M361" i="1"/>
  <c r="P361" i="1"/>
  <c r="F362" i="1"/>
  <c r="G362" i="1"/>
  <c r="I362" i="1"/>
  <c r="M362" i="1"/>
  <c r="P362" i="1"/>
  <c r="F363" i="1"/>
  <c r="G363" i="1"/>
  <c r="I363" i="1"/>
  <c r="M363" i="1"/>
  <c r="P363" i="1"/>
  <c r="F364" i="1"/>
  <c r="G364" i="1"/>
  <c r="I364" i="1"/>
  <c r="M364" i="1"/>
  <c r="P364" i="1"/>
  <c r="F365" i="1"/>
  <c r="G365" i="1"/>
  <c r="I365" i="1"/>
  <c r="M365" i="1"/>
  <c r="P365" i="1"/>
  <c r="F366" i="1"/>
  <c r="G366" i="1"/>
  <c r="I366" i="1"/>
  <c r="M366" i="1"/>
  <c r="P366" i="1"/>
  <c r="F367" i="1"/>
  <c r="G367" i="1"/>
  <c r="I367" i="1"/>
  <c r="M367" i="1"/>
  <c r="P367" i="1"/>
  <c r="F368" i="1"/>
  <c r="G368" i="1"/>
  <c r="I368" i="1"/>
  <c r="M368" i="1"/>
  <c r="P368" i="1"/>
  <c r="F369" i="1"/>
  <c r="G369" i="1"/>
  <c r="I369" i="1"/>
  <c r="M369" i="1"/>
  <c r="P369" i="1"/>
  <c r="F370" i="1"/>
  <c r="G370" i="1"/>
  <c r="I370" i="1"/>
  <c r="M370" i="1"/>
  <c r="P370" i="1"/>
  <c r="F371" i="1"/>
  <c r="G371" i="1"/>
  <c r="I371" i="1"/>
  <c r="M371" i="1"/>
  <c r="P371" i="1"/>
  <c r="F372" i="1"/>
  <c r="G372" i="1"/>
  <c r="I372" i="1"/>
  <c r="M372" i="1"/>
  <c r="P372" i="1"/>
  <c r="F373" i="1"/>
  <c r="G373" i="1"/>
  <c r="I373" i="1"/>
  <c r="M373" i="1"/>
  <c r="P373" i="1"/>
  <c r="F374" i="1"/>
  <c r="G374" i="1"/>
  <c r="I374" i="1"/>
  <c r="M374" i="1"/>
  <c r="P374" i="1"/>
  <c r="F375" i="1"/>
  <c r="G375" i="1"/>
  <c r="I375" i="1"/>
  <c r="M375" i="1"/>
  <c r="P375" i="1"/>
  <c r="F376" i="1"/>
  <c r="G376" i="1"/>
  <c r="I376" i="1"/>
  <c r="M376" i="1"/>
  <c r="P376" i="1"/>
  <c r="F377" i="1"/>
  <c r="G377" i="1"/>
  <c r="I377" i="1"/>
  <c r="M377" i="1"/>
  <c r="P377" i="1"/>
  <c r="F378" i="1"/>
  <c r="G378" i="1"/>
  <c r="I378" i="1"/>
  <c r="M378" i="1"/>
  <c r="P378" i="1"/>
  <c r="F379" i="1"/>
  <c r="G379" i="1"/>
  <c r="I379" i="1"/>
  <c r="M379" i="1"/>
  <c r="P379" i="1"/>
  <c r="F380" i="1"/>
  <c r="G380" i="1"/>
  <c r="I380" i="1"/>
  <c r="M380" i="1"/>
  <c r="P380" i="1"/>
  <c r="F381" i="1"/>
  <c r="G381" i="1"/>
  <c r="I381" i="1"/>
  <c r="M381" i="1"/>
  <c r="P381" i="1"/>
  <c r="F382" i="1"/>
  <c r="G382" i="1"/>
  <c r="I382" i="1"/>
  <c r="M382" i="1"/>
  <c r="P382" i="1"/>
  <c r="F383" i="1"/>
  <c r="G383" i="1"/>
  <c r="I383" i="1"/>
  <c r="M383" i="1"/>
  <c r="P383" i="1"/>
  <c r="F384" i="1"/>
  <c r="G384" i="1"/>
  <c r="I384" i="1"/>
  <c r="M384" i="1"/>
  <c r="P384" i="1"/>
  <c r="F385" i="1"/>
  <c r="G385" i="1"/>
  <c r="I385" i="1"/>
  <c r="M385" i="1"/>
  <c r="P385" i="1"/>
  <c r="F386" i="1"/>
  <c r="G386" i="1"/>
  <c r="I386" i="1"/>
  <c r="M386" i="1"/>
  <c r="P386" i="1"/>
  <c r="F387" i="1"/>
  <c r="G387" i="1"/>
  <c r="I387" i="1"/>
  <c r="M387" i="1"/>
  <c r="P387" i="1"/>
  <c r="F388" i="1"/>
  <c r="G388" i="1"/>
  <c r="I388" i="1"/>
  <c r="M388" i="1"/>
  <c r="P388" i="1"/>
  <c r="F389" i="1"/>
  <c r="G389" i="1"/>
  <c r="I389" i="1"/>
  <c r="M389" i="1"/>
  <c r="P389" i="1"/>
  <c r="F390" i="1"/>
  <c r="G390" i="1"/>
  <c r="I390" i="1"/>
  <c r="M390" i="1"/>
  <c r="P390" i="1"/>
  <c r="F391" i="1"/>
  <c r="G391" i="1"/>
  <c r="I391" i="1"/>
  <c r="M391" i="1"/>
  <c r="P391" i="1"/>
  <c r="F392" i="1"/>
  <c r="G392" i="1"/>
  <c r="I392" i="1"/>
  <c r="M392" i="1"/>
  <c r="P392" i="1"/>
  <c r="F393" i="1"/>
  <c r="G393" i="1"/>
  <c r="I393" i="1"/>
  <c r="M393" i="1"/>
  <c r="P393" i="1"/>
  <c r="F394" i="1"/>
  <c r="G394" i="1"/>
  <c r="I394" i="1"/>
  <c r="M394" i="1"/>
  <c r="P394" i="1"/>
  <c r="F395" i="1"/>
  <c r="G395" i="1"/>
  <c r="I395" i="1"/>
  <c r="M395" i="1"/>
  <c r="P395" i="1"/>
  <c r="F396" i="1"/>
  <c r="G396" i="1"/>
  <c r="I396" i="1"/>
  <c r="M396" i="1"/>
  <c r="P396" i="1"/>
  <c r="F397" i="1"/>
  <c r="G397" i="1"/>
  <c r="I397" i="1"/>
  <c r="M397" i="1"/>
  <c r="P397" i="1"/>
  <c r="F398" i="1"/>
  <c r="G398" i="1"/>
  <c r="I398" i="1"/>
  <c r="M398" i="1"/>
  <c r="P398" i="1"/>
  <c r="F399" i="1"/>
  <c r="G399" i="1"/>
  <c r="I399" i="1"/>
  <c r="M399" i="1"/>
  <c r="P399" i="1"/>
  <c r="F400" i="1"/>
  <c r="G400" i="1"/>
  <c r="I400" i="1"/>
  <c r="M400" i="1"/>
  <c r="P400" i="1"/>
  <c r="F401" i="1"/>
  <c r="G401" i="1"/>
  <c r="I401" i="1"/>
  <c r="M401" i="1"/>
  <c r="P401" i="1"/>
  <c r="F402" i="1"/>
  <c r="G402" i="1"/>
  <c r="I402" i="1"/>
  <c r="M402" i="1"/>
  <c r="P402" i="1"/>
  <c r="F403" i="1"/>
  <c r="G403" i="1"/>
  <c r="I403" i="1"/>
  <c r="M403" i="1"/>
  <c r="P403" i="1"/>
  <c r="F404" i="1"/>
  <c r="G404" i="1"/>
  <c r="I404" i="1"/>
  <c r="M404" i="1"/>
  <c r="P404" i="1"/>
  <c r="F405" i="1"/>
  <c r="G405" i="1"/>
  <c r="I405" i="1"/>
  <c r="M405" i="1"/>
  <c r="P405" i="1"/>
  <c r="F406" i="1"/>
  <c r="G406" i="1"/>
  <c r="I406" i="1"/>
  <c r="M406" i="1"/>
  <c r="P406" i="1"/>
  <c r="F407" i="1"/>
  <c r="G407" i="1"/>
  <c r="I407" i="1"/>
  <c r="M407" i="1"/>
  <c r="P407" i="1"/>
  <c r="F408" i="1"/>
  <c r="G408" i="1"/>
  <c r="I408" i="1"/>
  <c r="M408" i="1"/>
  <c r="P408" i="1"/>
  <c r="F409" i="1"/>
  <c r="G409" i="1"/>
  <c r="I409" i="1"/>
  <c r="M409" i="1"/>
  <c r="P409" i="1"/>
  <c r="F410" i="1"/>
  <c r="G410" i="1"/>
  <c r="I410" i="1"/>
  <c r="M410" i="1"/>
  <c r="P410" i="1"/>
  <c r="F411" i="1"/>
  <c r="G411" i="1"/>
  <c r="I411" i="1"/>
  <c r="M411" i="1"/>
  <c r="P411" i="1"/>
  <c r="F412" i="1"/>
  <c r="G412" i="1"/>
  <c r="I412" i="1"/>
  <c r="M412" i="1"/>
  <c r="P412" i="1"/>
  <c r="F413" i="1"/>
  <c r="G413" i="1"/>
  <c r="I413" i="1"/>
  <c r="M413" i="1"/>
  <c r="P413" i="1"/>
  <c r="F414" i="1"/>
  <c r="G414" i="1"/>
  <c r="I414" i="1"/>
  <c r="M414" i="1"/>
  <c r="P414" i="1"/>
  <c r="F415" i="1"/>
  <c r="G415" i="1"/>
  <c r="I415" i="1"/>
  <c r="M415" i="1"/>
  <c r="P415" i="1"/>
  <c r="F416" i="1"/>
  <c r="G416" i="1"/>
  <c r="I416" i="1"/>
  <c r="M416" i="1"/>
  <c r="P416" i="1"/>
  <c r="F417" i="1"/>
  <c r="G417" i="1"/>
  <c r="I417" i="1"/>
  <c r="M417" i="1"/>
  <c r="P417" i="1"/>
  <c r="F418" i="1"/>
  <c r="G418" i="1"/>
  <c r="I418" i="1"/>
  <c r="M418" i="1"/>
  <c r="P418" i="1"/>
  <c r="F419" i="1"/>
  <c r="G419" i="1"/>
  <c r="I419" i="1"/>
  <c r="M419" i="1"/>
  <c r="P419" i="1"/>
  <c r="F420" i="1"/>
  <c r="G420" i="1"/>
  <c r="I420" i="1"/>
  <c r="M420" i="1"/>
  <c r="P420" i="1"/>
  <c r="F421" i="1"/>
  <c r="G421" i="1"/>
  <c r="I421" i="1"/>
  <c r="M421" i="1"/>
  <c r="P421" i="1"/>
  <c r="F422" i="1"/>
  <c r="G422" i="1"/>
  <c r="I422" i="1"/>
  <c r="M422" i="1"/>
  <c r="P422" i="1"/>
  <c r="F423" i="1"/>
  <c r="G423" i="1"/>
  <c r="I423" i="1"/>
  <c r="M423" i="1"/>
  <c r="P423" i="1"/>
  <c r="F424" i="1"/>
  <c r="G424" i="1"/>
  <c r="I424" i="1"/>
  <c r="M424" i="1"/>
  <c r="P424" i="1"/>
  <c r="F425" i="1"/>
  <c r="G425" i="1"/>
  <c r="I425" i="1"/>
  <c r="M425" i="1"/>
  <c r="P425" i="1"/>
  <c r="F426" i="1"/>
  <c r="G426" i="1"/>
  <c r="I426" i="1"/>
  <c r="M426" i="1"/>
  <c r="P426" i="1"/>
  <c r="F427" i="1"/>
  <c r="G427" i="1"/>
  <c r="I427" i="1"/>
  <c r="M427" i="1"/>
  <c r="P427" i="1"/>
  <c r="F428" i="1"/>
  <c r="G428" i="1"/>
  <c r="I428" i="1"/>
  <c r="M428" i="1"/>
  <c r="P428" i="1"/>
  <c r="F429" i="1"/>
  <c r="G429" i="1"/>
  <c r="I429" i="1"/>
  <c r="M429" i="1"/>
  <c r="P429" i="1"/>
  <c r="F430" i="1"/>
  <c r="G430" i="1"/>
  <c r="I430" i="1"/>
  <c r="M430" i="1"/>
  <c r="P430" i="1"/>
  <c r="F431" i="1"/>
  <c r="G431" i="1"/>
  <c r="I431" i="1"/>
  <c r="M431" i="1"/>
  <c r="P431" i="1"/>
  <c r="F432" i="1"/>
  <c r="G432" i="1"/>
  <c r="I432" i="1"/>
  <c r="M432" i="1"/>
  <c r="P432" i="1"/>
  <c r="F433" i="1"/>
  <c r="G433" i="1"/>
  <c r="I433" i="1"/>
  <c r="M433" i="1"/>
  <c r="P433" i="1"/>
  <c r="F434" i="1"/>
  <c r="G434" i="1"/>
  <c r="I434" i="1"/>
  <c r="M434" i="1"/>
  <c r="P434" i="1"/>
  <c r="D4" i="3"/>
  <c r="H4" i="3" s="1"/>
  <c r="E4" i="3"/>
  <c r="F4" i="3" s="1"/>
  <c r="M4" i="3"/>
  <c r="Q4" i="3" s="1"/>
  <c r="N4" i="3"/>
  <c r="O4" i="3" s="1"/>
  <c r="D5" i="3"/>
  <c r="H5" i="3" s="1"/>
  <c r="E5" i="3"/>
  <c r="F5" i="3" s="1"/>
  <c r="M5" i="3"/>
  <c r="Q5" i="3" s="1"/>
  <c r="N5" i="3"/>
  <c r="O5" i="3"/>
  <c r="D6" i="3"/>
  <c r="H6" i="3" s="1"/>
  <c r="E6" i="3"/>
  <c r="F6" i="3" s="1"/>
  <c r="M6" i="3"/>
  <c r="Q6" i="3" s="1"/>
  <c r="N6" i="3"/>
  <c r="O6" i="3"/>
  <c r="D7" i="3"/>
  <c r="H7" i="3" s="1"/>
  <c r="E7" i="3"/>
  <c r="F7" i="3" s="1"/>
  <c r="M7" i="3"/>
  <c r="Q7" i="3" s="1"/>
  <c r="N7" i="3"/>
  <c r="O7" i="3" s="1"/>
  <c r="D8" i="3"/>
  <c r="H8" i="3" s="1"/>
  <c r="E8" i="3"/>
  <c r="F8" i="3" s="1"/>
  <c r="M8" i="3"/>
  <c r="Q8" i="3" s="1"/>
  <c r="N8" i="3"/>
  <c r="O8" i="3" s="1"/>
  <c r="D9" i="3"/>
  <c r="H9" i="3" s="1"/>
  <c r="E9" i="3"/>
  <c r="F9" i="3" s="1"/>
  <c r="M9" i="3"/>
  <c r="Q9" i="3" s="1"/>
  <c r="N9" i="3"/>
  <c r="O9" i="3" s="1"/>
  <c r="D10" i="3"/>
  <c r="H10" i="3" s="1"/>
  <c r="E10" i="3"/>
  <c r="F10" i="3" s="1"/>
  <c r="M10" i="3"/>
  <c r="Q10" i="3" s="1"/>
  <c r="N10" i="3"/>
  <c r="O10" i="3" s="1"/>
  <c r="D11" i="3"/>
  <c r="H11" i="3" s="1"/>
  <c r="E11" i="3"/>
  <c r="F11" i="3" s="1"/>
  <c r="M11" i="3"/>
  <c r="Q11" i="3" s="1"/>
  <c r="N11" i="3"/>
  <c r="O11" i="3" s="1"/>
  <c r="D12" i="3"/>
  <c r="H12" i="3" s="1"/>
  <c r="E12" i="3"/>
  <c r="F12" i="3" s="1"/>
  <c r="M12" i="3"/>
  <c r="Q12" i="3" s="1"/>
  <c r="N12" i="3"/>
  <c r="O12" i="3" s="1"/>
  <c r="D13" i="3"/>
  <c r="H13" i="3" s="1"/>
  <c r="E13" i="3"/>
  <c r="F13" i="3" s="1"/>
  <c r="M13" i="3"/>
  <c r="Q13" i="3" s="1"/>
  <c r="N13" i="3"/>
  <c r="O13" i="3" s="1"/>
  <c r="D14" i="3"/>
  <c r="H14" i="3" s="1"/>
  <c r="E14" i="3"/>
  <c r="F14" i="3" s="1"/>
  <c r="M14" i="3"/>
  <c r="Q14" i="3" s="1"/>
  <c r="N14" i="3"/>
  <c r="O14" i="3" s="1"/>
  <c r="D15" i="3"/>
  <c r="H15" i="3" s="1"/>
  <c r="E15" i="3"/>
  <c r="F15" i="3" s="1"/>
  <c r="M15" i="3"/>
  <c r="Q15" i="3" s="1"/>
  <c r="N15" i="3"/>
  <c r="O15" i="3" s="1"/>
  <c r="D16" i="3"/>
  <c r="H16" i="3" s="1"/>
  <c r="E16" i="3"/>
  <c r="F16" i="3" s="1"/>
  <c r="M16" i="3"/>
  <c r="Q16" i="3" s="1"/>
  <c r="N16" i="3"/>
  <c r="O16" i="3" s="1"/>
  <c r="D17" i="3"/>
  <c r="H17" i="3" s="1"/>
  <c r="E17" i="3"/>
  <c r="F17" i="3" s="1"/>
  <c r="M17" i="3"/>
  <c r="Q17" i="3" s="1"/>
  <c r="N17" i="3"/>
  <c r="O17" i="3" s="1"/>
  <c r="D18" i="3"/>
  <c r="H18" i="3" s="1"/>
  <c r="E18" i="3"/>
  <c r="F18" i="3" s="1"/>
  <c r="M18" i="3"/>
  <c r="Q18" i="3" s="1"/>
  <c r="N18" i="3"/>
  <c r="O18" i="3"/>
  <c r="D19" i="3"/>
  <c r="H19" i="3" s="1"/>
  <c r="E19" i="3"/>
  <c r="F19" i="3" s="1"/>
  <c r="M19" i="3"/>
  <c r="Q19" i="3" s="1"/>
  <c r="N19" i="3"/>
  <c r="O19" i="3" s="1"/>
  <c r="D20" i="3"/>
  <c r="H20" i="3" s="1"/>
  <c r="E20" i="3"/>
  <c r="F20" i="3" s="1"/>
  <c r="M20" i="3"/>
  <c r="Q20" i="3" s="1"/>
  <c r="N20" i="3"/>
  <c r="O20" i="3" s="1"/>
  <c r="D21" i="3"/>
  <c r="H21" i="3" s="1"/>
  <c r="E21" i="3"/>
  <c r="F21" i="3" s="1"/>
  <c r="M21" i="3"/>
  <c r="Q21" i="3" s="1"/>
  <c r="N21" i="3"/>
  <c r="O21" i="3" s="1"/>
  <c r="D22" i="3"/>
  <c r="H22" i="3" s="1"/>
  <c r="E22" i="3"/>
  <c r="F22" i="3" s="1"/>
  <c r="M22" i="3"/>
  <c r="Q22" i="3" s="1"/>
  <c r="N22" i="3"/>
  <c r="O22" i="3" s="1"/>
  <c r="D23" i="3"/>
  <c r="H23" i="3" s="1"/>
  <c r="E23" i="3"/>
  <c r="F23" i="3" s="1"/>
  <c r="M23" i="3"/>
  <c r="Q23" i="3" s="1"/>
  <c r="N23" i="3"/>
  <c r="O23" i="3" s="1"/>
  <c r="D24" i="3"/>
  <c r="H24" i="3" s="1"/>
  <c r="E24" i="3"/>
  <c r="F24" i="3" s="1"/>
  <c r="M24" i="3"/>
  <c r="Q24" i="3" s="1"/>
  <c r="N24" i="3"/>
  <c r="O24" i="3" s="1"/>
  <c r="D25" i="3"/>
  <c r="H25" i="3" s="1"/>
  <c r="E25" i="3"/>
  <c r="F25" i="3" s="1"/>
  <c r="M25" i="3"/>
  <c r="Q25" i="3" s="1"/>
  <c r="N25" i="3"/>
  <c r="O25" i="3" s="1"/>
  <c r="D26" i="3"/>
  <c r="H26" i="3" s="1"/>
  <c r="E26" i="3"/>
  <c r="F26" i="3" s="1"/>
  <c r="M26" i="3"/>
  <c r="Q26" i="3" s="1"/>
  <c r="N26" i="3"/>
  <c r="O26" i="3" s="1"/>
  <c r="D27" i="3"/>
  <c r="H27" i="3" s="1"/>
  <c r="E27" i="3"/>
  <c r="F27" i="3" s="1"/>
  <c r="M27" i="3"/>
  <c r="Q27" i="3" s="1"/>
  <c r="N27" i="3"/>
  <c r="O27" i="3"/>
  <c r="D28" i="3"/>
  <c r="H28" i="3" s="1"/>
  <c r="E28" i="3"/>
  <c r="F28" i="3" s="1"/>
  <c r="M28" i="3"/>
  <c r="Q28" i="3" s="1"/>
  <c r="N28" i="3"/>
  <c r="O28" i="3" s="1"/>
  <c r="D29" i="3"/>
  <c r="H29" i="3" s="1"/>
  <c r="E29" i="3"/>
  <c r="F29" i="3" s="1"/>
  <c r="M29" i="3"/>
  <c r="Q29" i="3"/>
  <c r="N29" i="3"/>
  <c r="O29" i="3" s="1"/>
  <c r="D30" i="3"/>
  <c r="H30" i="3" s="1"/>
  <c r="E30" i="3"/>
  <c r="F30" i="3" s="1"/>
  <c r="M30" i="3"/>
  <c r="Q30" i="3" s="1"/>
  <c r="N30" i="3"/>
  <c r="O30" i="3" s="1"/>
  <c r="D31" i="3"/>
  <c r="H31" i="3" s="1"/>
  <c r="E31" i="3"/>
  <c r="F31" i="3" s="1"/>
  <c r="M31" i="3"/>
  <c r="Q31" i="3" s="1"/>
  <c r="N31" i="3"/>
  <c r="O31" i="3" s="1"/>
  <c r="D32" i="3"/>
  <c r="H32" i="3" s="1"/>
  <c r="E32" i="3"/>
  <c r="F32" i="3" s="1"/>
  <c r="M32" i="3"/>
  <c r="Q32" i="3" s="1"/>
  <c r="N32" i="3"/>
  <c r="O32" i="3" s="1"/>
  <c r="D33" i="3"/>
  <c r="H33" i="3" s="1"/>
  <c r="E33" i="3"/>
  <c r="F33" i="3" s="1"/>
  <c r="M33" i="3"/>
  <c r="Q33" i="3" s="1"/>
  <c r="N33" i="3"/>
  <c r="O33" i="3" s="1"/>
  <c r="D34" i="3"/>
  <c r="H34" i="3" s="1"/>
  <c r="E34" i="3"/>
  <c r="F34" i="3" s="1"/>
  <c r="M34" i="3"/>
  <c r="Q34" i="3" s="1"/>
  <c r="N34" i="3"/>
  <c r="O34" i="3" s="1"/>
  <c r="D35" i="3"/>
  <c r="H35" i="3" s="1"/>
  <c r="E35" i="3"/>
  <c r="F35" i="3" s="1"/>
  <c r="M35" i="3"/>
  <c r="Q35" i="3" s="1"/>
  <c r="N35" i="3"/>
  <c r="O35" i="3" s="1"/>
  <c r="D36" i="3"/>
  <c r="H36" i="3" s="1"/>
  <c r="E36" i="3"/>
  <c r="F36" i="3" s="1"/>
  <c r="M36" i="3"/>
  <c r="Q36" i="3" s="1"/>
  <c r="N36" i="3"/>
  <c r="O36" i="3" s="1"/>
  <c r="D37" i="3"/>
  <c r="H37" i="3" s="1"/>
  <c r="E37" i="3"/>
  <c r="F37" i="3" s="1"/>
  <c r="M37" i="3"/>
  <c r="Q37" i="3" s="1"/>
  <c r="N37" i="3"/>
  <c r="O37" i="3" s="1"/>
  <c r="D38" i="3"/>
  <c r="H38" i="3" s="1"/>
  <c r="E38" i="3"/>
  <c r="F38" i="3" s="1"/>
  <c r="M38" i="3"/>
  <c r="Q38" i="3" s="1"/>
  <c r="N38" i="3"/>
  <c r="O38" i="3" s="1"/>
  <c r="D39" i="3"/>
  <c r="H39" i="3" s="1"/>
  <c r="E39" i="3"/>
  <c r="F39" i="3" s="1"/>
  <c r="M39" i="3"/>
  <c r="Q39" i="3" s="1"/>
  <c r="N39" i="3"/>
  <c r="O39" i="3" s="1"/>
  <c r="D40" i="3"/>
  <c r="H40" i="3" s="1"/>
  <c r="E40" i="3"/>
  <c r="F40" i="3" s="1"/>
  <c r="M40" i="3"/>
  <c r="Q40" i="3" s="1"/>
  <c r="N40" i="3"/>
  <c r="O40" i="3" s="1"/>
  <c r="D41" i="3"/>
  <c r="H41" i="3" s="1"/>
  <c r="E41" i="3"/>
  <c r="F41" i="3" s="1"/>
  <c r="M41" i="3"/>
  <c r="Q41" i="3" s="1"/>
  <c r="N41" i="3"/>
  <c r="O41" i="3" s="1"/>
  <c r="D42" i="3"/>
  <c r="H42" i="3" s="1"/>
  <c r="E42" i="3"/>
  <c r="F42" i="3" s="1"/>
  <c r="M42" i="3"/>
  <c r="Q42" i="3" s="1"/>
  <c r="N42" i="3"/>
  <c r="O42" i="3"/>
  <c r="D43" i="3"/>
  <c r="H43" i="3" s="1"/>
  <c r="E43" i="3"/>
  <c r="F43" i="3" s="1"/>
  <c r="M43" i="3"/>
  <c r="Q43" i="3" s="1"/>
  <c r="N43" i="3"/>
  <c r="O43" i="3" s="1"/>
  <c r="D44" i="3"/>
  <c r="H44" i="3" s="1"/>
  <c r="E44" i="3"/>
  <c r="F44" i="3" s="1"/>
  <c r="M44" i="3"/>
  <c r="Q44" i="3" s="1"/>
  <c r="N44" i="3"/>
  <c r="O44" i="3" s="1"/>
  <c r="D45" i="3"/>
  <c r="H45" i="3" s="1"/>
  <c r="E45" i="3"/>
  <c r="F45" i="3" s="1"/>
  <c r="M45" i="3"/>
  <c r="Q45" i="3" s="1"/>
  <c r="N45" i="3"/>
  <c r="O45" i="3" s="1"/>
  <c r="D46" i="3"/>
  <c r="H46" i="3" s="1"/>
  <c r="E46" i="3"/>
  <c r="F46" i="3" s="1"/>
  <c r="M46" i="3"/>
  <c r="Q46" i="3"/>
  <c r="N46" i="3"/>
  <c r="O46" i="3" s="1"/>
  <c r="D47" i="3"/>
  <c r="H47" i="3" s="1"/>
  <c r="E47" i="3"/>
  <c r="F47" i="3" s="1"/>
  <c r="M47" i="3"/>
  <c r="Q47" i="3" s="1"/>
  <c r="N47" i="3"/>
  <c r="O47" i="3" s="1"/>
  <c r="D48" i="3"/>
  <c r="H48" i="3" s="1"/>
  <c r="E48" i="3"/>
  <c r="F48" i="3" s="1"/>
  <c r="M48" i="3"/>
  <c r="Q48" i="3" s="1"/>
  <c r="N48" i="3"/>
  <c r="O48" i="3" s="1"/>
  <c r="D49" i="3"/>
  <c r="H49" i="3" s="1"/>
  <c r="E49" i="3"/>
  <c r="F49" i="3" s="1"/>
  <c r="M49" i="3"/>
  <c r="Q49" i="3" s="1"/>
  <c r="N49" i="3"/>
  <c r="O49" i="3" s="1"/>
  <c r="D50" i="3"/>
  <c r="H50" i="3" s="1"/>
  <c r="E50" i="3"/>
  <c r="F50" i="3" s="1"/>
  <c r="M50" i="3"/>
  <c r="Q50" i="3" s="1"/>
  <c r="N50" i="3"/>
  <c r="O50" i="3" s="1"/>
  <c r="D51" i="3"/>
  <c r="H51" i="3" s="1"/>
  <c r="E51" i="3"/>
  <c r="F51" i="3" s="1"/>
  <c r="M51" i="3"/>
  <c r="Q51" i="3" s="1"/>
  <c r="N51" i="3"/>
  <c r="O51" i="3" s="1"/>
  <c r="F1" i="25"/>
  <c r="F2" i="25" s="1"/>
  <c r="D8" i="25"/>
  <c r="D9" i="25"/>
  <c r="D10" i="25"/>
  <c r="D11" i="25"/>
  <c r="D12" i="25"/>
  <c r="D13" i="25"/>
  <c r="D14" i="25"/>
  <c r="D15" i="25"/>
  <c r="D16" i="25"/>
  <c r="D17" i="25"/>
  <c r="D18" i="25"/>
  <c r="D19" i="25"/>
  <c r="D21" i="25"/>
  <c r="D22" i="25"/>
  <c r="D23" i="25"/>
  <c r="D24" i="25"/>
  <c r="D25" i="25"/>
  <c r="D26" i="25"/>
  <c r="D27" i="25"/>
  <c r="D28" i="25"/>
  <c r="D29" i="25"/>
  <c r="D30" i="25"/>
  <c r="D31" i="25"/>
  <c r="D32" i="25"/>
  <c r="D34" i="25"/>
  <c r="D35" i="25"/>
  <c r="D36" i="25"/>
  <c r="D37" i="25"/>
  <c r="D38" i="25"/>
  <c r="D39" i="25"/>
  <c r="D40" i="25"/>
  <c r="D41" i="25"/>
  <c r="D42" i="25"/>
  <c r="D43" i="25"/>
  <c r="D44" i="25"/>
  <c r="D45" i="25"/>
  <c r="D47" i="25"/>
  <c r="D48" i="25"/>
  <c r="D49" i="25"/>
  <c r="D50" i="25"/>
  <c r="D51" i="25"/>
  <c r="D52" i="25"/>
  <c r="D53" i="25"/>
  <c r="D54" i="25"/>
  <c r="D55" i="25"/>
  <c r="D56" i="25"/>
  <c r="D57" i="25"/>
  <c r="D58" i="25"/>
  <c r="F1" i="24"/>
  <c r="D8" i="24"/>
  <c r="D9" i="24"/>
  <c r="D10" i="24"/>
  <c r="D11" i="24"/>
  <c r="D12" i="24"/>
  <c r="D13" i="24"/>
  <c r="D14" i="24"/>
  <c r="D15" i="24"/>
  <c r="D16" i="24"/>
  <c r="D17" i="24"/>
  <c r="D18" i="24"/>
  <c r="D19" i="24"/>
  <c r="D21" i="24"/>
  <c r="D22" i="24"/>
  <c r="D23" i="24"/>
  <c r="D24" i="24"/>
  <c r="D25" i="24"/>
  <c r="D26" i="24"/>
  <c r="D27" i="24"/>
  <c r="D28" i="24"/>
  <c r="D29" i="24"/>
  <c r="D30" i="24"/>
  <c r="D31" i="24"/>
  <c r="D32" i="24"/>
  <c r="D34" i="24"/>
  <c r="D35" i="24"/>
  <c r="D36" i="24"/>
  <c r="D37" i="24"/>
  <c r="D38" i="24"/>
  <c r="D39" i="24"/>
  <c r="D40" i="24"/>
  <c r="D41" i="24"/>
  <c r="D42" i="24"/>
  <c r="D43" i="24"/>
  <c r="D44" i="24"/>
  <c r="D45" i="24"/>
  <c r="D47" i="24"/>
  <c r="D48" i="24"/>
  <c r="D49" i="24"/>
  <c r="D50" i="24"/>
  <c r="D51" i="24"/>
  <c r="D52" i="24"/>
  <c r="D53" i="24"/>
  <c r="D54" i="24"/>
  <c r="D55" i="24"/>
  <c r="D56" i="24"/>
  <c r="D57" i="24"/>
  <c r="D58" i="24"/>
  <c r="O4" i="2"/>
  <c r="A1" i="3" s="1"/>
  <c r="F6" i="30"/>
  <c r="F6" i="25" l="1"/>
  <c r="F7" i="25" s="1"/>
  <c r="F11" i="25" s="1"/>
  <c r="L7" i="3" s="1"/>
  <c r="P7" i="3" s="1"/>
  <c r="F17" i="25"/>
  <c r="L13" i="3" s="1"/>
  <c r="P13" i="3" s="1"/>
  <c r="Q423" i="1" s="1"/>
  <c r="N395" i="1"/>
  <c r="Q269" i="1"/>
  <c r="F46" i="30"/>
  <c r="F7" i="30"/>
  <c r="F33" i="30"/>
  <c r="F20" i="30"/>
  <c r="F2" i="24"/>
  <c r="F6" i="24"/>
  <c r="N357" i="1"/>
  <c r="F19" i="25"/>
  <c r="L15" i="3" s="1"/>
  <c r="P15" i="3" s="1"/>
  <c r="F9" i="25"/>
  <c r="L5" i="3" s="1"/>
  <c r="P5" i="3" s="1"/>
  <c r="Q339" i="1" s="1"/>
  <c r="F8" i="25"/>
  <c r="L4" i="3" s="1"/>
  <c r="P4" i="3" s="1"/>
  <c r="N389" i="1" s="1"/>
  <c r="N307" i="1"/>
  <c r="Q405" i="1"/>
  <c r="N225" i="1"/>
  <c r="Q375" i="1"/>
  <c r="Q235" i="1"/>
  <c r="Q241" i="1"/>
  <c r="F16" i="25"/>
  <c r="L12" i="3" s="1"/>
  <c r="P12" i="3" s="1"/>
  <c r="Q390" i="1" s="1"/>
  <c r="F15" i="25"/>
  <c r="L11" i="3" s="1"/>
  <c r="P11" i="3" s="1"/>
  <c r="N245" i="1" s="1"/>
  <c r="F12" i="25" l="1"/>
  <c r="L8" i="3" s="1"/>
  <c r="P8" i="3" s="1"/>
  <c r="Q335" i="1" s="1"/>
  <c r="F14" i="25"/>
  <c r="L10" i="3" s="1"/>
  <c r="P10" i="3" s="1"/>
  <c r="N253" i="1" s="1"/>
  <c r="F46" i="25"/>
  <c r="F10" i="25"/>
  <c r="L6" i="3" s="1"/>
  <c r="P6" i="3" s="1"/>
  <c r="F18" i="25"/>
  <c r="L14" i="3" s="1"/>
  <c r="P14" i="3" s="1"/>
  <c r="F20" i="25"/>
  <c r="F30" i="25" s="1"/>
  <c r="L25" i="3" s="1"/>
  <c r="P25" i="3" s="1"/>
  <c r="Q327" i="1"/>
  <c r="Q343" i="1"/>
  <c r="N282" i="1"/>
  <c r="Q364" i="1"/>
  <c r="N381" i="1"/>
  <c r="Q334" i="1"/>
  <c r="N393" i="1"/>
  <c r="N229" i="1"/>
  <c r="N289" i="1"/>
  <c r="Q378" i="1"/>
  <c r="Q223" i="1"/>
  <c r="Q348" i="1"/>
  <c r="N239" i="1"/>
  <c r="N312" i="1"/>
  <c r="Q246" i="1"/>
  <c r="N361" i="1"/>
  <c r="N421" i="1"/>
  <c r="N409" i="1"/>
  <c r="N392" i="1"/>
  <c r="Q305" i="1"/>
  <c r="F13" i="25"/>
  <c r="L9" i="3" s="1"/>
  <c r="P9" i="3" s="1"/>
  <c r="N419" i="1" s="1"/>
  <c r="F33" i="25"/>
  <c r="Q367" i="1"/>
  <c r="N323" i="1"/>
  <c r="Q329" i="1"/>
  <c r="N301" i="1"/>
  <c r="Q219" i="1"/>
  <c r="N408" i="1"/>
  <c r="N426" i="1"/>
  <c r="Q413" i="1"/>
  <c r="N234" i="1"/>
  <c r="N309" i="1"/>
  <c r="N315" i="1"/>
  <c r="Q350" i="1"/>
  <c r="Q381" i="1"/>
  <c r="N327" i="1"/>
  <c r="N433" i="1"/>
  <c r="Q273" i="1"/>
  <c r="Q291" i="1"/>
  <c r="N339" i="1"/>
  <c r="R339" i="1" s="1"/>
  <c r="N347" i="1"/>
  <c r="N285" i="1"/>
  <c r="Q249" i="1"/>
  <c r="Q351" i="1"/>
  <c r="Q389" i="1"/>
  <c r="R389" i="1" s="1"/>
  <c r="N417" i="1"/>
  <c r="Q243" i="1"/>
  <c r="Q257" i="1"/>
  <c r="N321" i="1"/>
  <c r="Q281" i="1"/>
  <c r="N243" i="1"/>
  <c r="N416" i="1"/>
  <c r="Q373" i="1"/>
  <c r="N263" i="1"/>
  <c r="Q300" i="1"/>
  <c r="Q238" i="1"/>
  <c r="N276" i="1"/>
  <c r="N335" i="1"/>
  <c r="R335" i="1" s="1"/>
  <c r="Q401" i="1"/>
  <c r="N255" i="1"/>
  <c r="N246" i="1"/>
  <c r="Q374" i="1"/>
  <c r="Q326" i="1"/>
  <c r="N277" i="1"/>
  <c r="N430" i="1"/>
  <c r="N260" i="1"/>
  <c r="Q355" i="1"/>
  <c r="Q295" i="1"/>
  <c r="N261" i="1"/>
  <c r="Q427" i="1"/>
  <c r="N268" i="1"/>
  <c r="N249" i="1"/>
  <c r="N298" i="1"/>
  <c r="Q232" i="1"/>
  <c r="N371" i="1"/>
  <c r="N414" i="1"/>
  <c r="N400" i="1"/>
  <c r="Q315" i="1"/>
  <c r="Q361" i="1"/>
  <c r="N412" i="1"/>
  <c r="N337" i="1"/>
  <c r="N293" i="1"/>
  <c r="Q231" i="1"/>
  <c r="N275" i="1"/>
  <c r="Q285" i="1"/>
  <c r="Q251" i="1"/>
  <c r="N343" i="1"/>
  <c r="Q265" i="1"/>
  <c r="N317" i="1"/>
  <c r="Q313" i="1"/>
  <c r="Q384" i="1"/>
  <c r="Q358" i="1"/>
  <c r="Q226" i="1"/>
  <c r="F55" i="25"/>
  <c r="L48" i="3" s="1"/>
  <c r="P48" i="3" s="1"/>
  <c r="F48" i="25"/>
  <c r="L41" i="3" s="1"/>
  <c r="P41" i="3" s="1"/>
  <c r="F54" i="25"/>
  <c r="L47" i="3" s="1"/>
  <c r="P47" i="3" s="1"/>
  <c r="F47" i="25"/>
  <c r="L40" i="3" s="1"/>
  <c r="P40" i="3" s="1"/>
  <c r="F52" i="25"/>
  <c r="L45" i="3" s="1"/>
  <c r="P45" i="3" s="1"/>
  <c r="F58" i="25"/>
  <c r="L51" i="3" s="1"/>
  <c r="P51" i="3" s="1"/>
  <c r="F49" i="25"/>
  <c r="L42" i="3" s="1"/>
  <c r="P42" i="3" s="1"/>
  <c r="F50" i="25"/>
  <c r="L43" i="3" s="1"/>
  <c r="P43" i="3" s="1"/>
  <c r="F51" i="25"/>
  <c r="L44" i="3" s="1"/>
  <c r="P44" i="3" s="1"/>
  <c r="F53" i="25"/>
  <c r="L46" i="3" s="1"/>
  <c r="P46" i="3" s="1"/>
  <c r="F57" i="25"/>
  <c r="L50" i="3" s="1"/>
  <c r="P50" i="3" s="1"/>
  <c r="F56" i="25"/>
  <c r="L49" i="3" s="1"/>
  <c r="P49" i="3" s="1"/>
  <c r="F29" i="25"/>
  <c r="L24" i="3" s="1"/>
  <c r="P24" i="3" s="1"/>
  <c r="F24" i="25"/>
  <c r="L19" i="3" s="1"/>
  <c r="P19" i="3" s="1"/>
  <c r="F27" i="25"/>
  <c r="L22" i="3" s="1"/>
  <c r="P22" i="3" s="1"/>
  <c r="F32" i="25"/>
  <c r="L27" i="3" s="1"/>
  <c r="P27" i="3" s="1"/>
  <c r="F26" i="25"/>
  <c r="L21" i="3" s="1"/>
  <c r="P21" i="3" s="1"/>
  <c r="F21" i="25"/>
  <c r="L16" i="3" s="1"/>
  <c r="P16" i="3" s="1"/>
  <c r="N415" i="1"/>
  <c r="N407" i="1"/>
  <c r="Q363" i="1"/>
  <c r="Q430" i="1"/>
  <c r="N365" i="1"/>
  <c r="N338" i="1"/>
  <c r="N410" i="1"/>
  <c r="Q332" i="1"/>
  <c r="N386" i="1"/>
  <c r="N223" i="1"/>
  <c r="R223" i="1" s="1"/>
  <c r="Q272" i="1"/>
  <c r="N369" i="1"/>
  <c r="N237" i="1"/>
  <c r="Q303" i="1"/>
  <c r="N228" i="1"/>
  <c r="N413" i="1"/>
  <c r="N391" i="1"/>
  <c r="N254" i="1"/>
  <c r="N266" i="1"/>
  <c r="Q299" i="1"/>
  <c r="Q421" i="1"/>
  <c r="N281" i="1"/>
  <c r="N233" i="1"/>
  <c r="Q289" i="1"/>
  <c r="N398" i="1"/>
  <c r="Q426" i="1"/>
  <c r="Q344" i="1"/>
  <c r="Q320" i="1"/>
  <c r="N360" i="1"/>
  <c r="N278" i="1"/>
  <c r="Q431" i="1"/>
  <c r="Q347" i="1"/>
  <c r="N355" i="1"/>
  <c r="Q294" i="1"/>
  <c r="N259" i="1"/>
  <c r="Q247" i="1"/>
  <c r="Q325" i="1"/>
  <c r="N313" i="1"/>
  <c r="Q379" i="1"/>
  <c r="Q404" i="1"/>
  <c r="Q288" i="1"/>
  <c r="Q369" i="1"/>
  <c r="N354" i="1"/>
  <c r="Q293" i="1"/>
  <c r="N257" i="1"/>
  <c r="N272" i="1"/>
  <c r="N359" i="1"/>
  <c r="N279" i="1"/>
  <c r="N406" i="1"/>
  <c r="Q318" i="1"/>
  <c r="N363" i="1"/>
  <c r="Q323" i="1"/>
  <c r="Q330" i="1"/>
  <c r="N231" i="1"/>
  <c r="Q297" i="1"/>
  <c r="Q308" i="1"/>
  <c r="Q429" i="1"/>
  <c r="N404" i="1"/>
  <c r="N411" i="1"/>
  <c r="N274" i="1"/>
  <c r="N378" i="1"/>
  <c r="N374" i="1"/>
  <c r="Q338" i="1"/>
  <c r="N252" i="1"/>
  <c r="Q340" i="1"/>
  <c r="N384" i="1"/>
  <c r="Q419" i="1"/>
  <c r="N242" i="1"/>
  <c r="N396" i="1"/>
  <c r="N227" i="1"/>
  <c r="N353" i="1"/>
  <c r="Q287" i="1"/>
  <c r="N264" i="1"/>
  <c r="Q312" i="1"/>
  <c r="F20" i="24"/>
  <c r="F46" i="24"/>
  <c r="F33" i="24"/>
  <c r="F7" i="24"/>
  <c r="N370" i="1"/>
  <c r="F13" i="30"/>
  <c r="U9" i="3" s="1"/>
  <c r="Y9" i="3" s="1"/>
  <c r="F15" i="30"/>
  <c r="U11" i="3" s="1"/>
  <c r="Y11" i="3" s="1"/>
  <c r="F10" i="30"/>
  <c r="U6" i="3" s="1"/>
  <c r="Y6" i="3" s="1"/>
  <c r="F16" i="30"/>
  <c r="U12" i="3" s="1"/>
  <c r="Y12" i="3" s="1"/>
  <c r="F17" i="30"/>
  <c r="U13" i="3" s="1"/>
  <c r="Y13" i="3" s="1"/>
  <c r="F8" i="30"/>
  <c r="U4" i="3" s="1"/>
  <c r="Y4" i="3" s="1"/>
  <c r="F9" i="30"/>
  <c r="U5" i="3" s="1"/>
  <c r="Y5" i="3" s="1"/>
  <c r="F12" i="30"/>
  <c r="U8" i="3" s="1"/>
  <c r="Y8" i="3" s="1"/>
  <c r="F11" i="30"/>
  <c r="U7" i="3" s="1"/>
  <c r="Y7" i="3" s="1"/>
  <c r="F14" i="30"/>
  <c r="U10" i="3" s="1"/>
  <c r="Y10" i="3" s="1"/>
  <c r="F19" i="30"/>
  <c r="U15" i="3" s="1"/>
  <c r="Y15" i="3" s="1"/>
  <c r="F18" i="30"/>
  <c r="U14" i="3" s="1"/>
  <c r="Y14" i="3" s="1"/>
  <c r="N394" i="1"/>
  <c r="N382" i="1"/>
  <c r="N295" i="1"/>
  <c r="N226" i="1"/>
  <c r="Q341" i="1"/>
  <c r="Q337" i="1"/>
  <c r="N244" i="1"/>
  <c r="Q392" i="1"/>
  <c r="N224" i="1"/>
  <c r="N356" i="1"/>
  <c r="N332" i="1"/>
  <c r="Q433" i="1"/>
  <c r="Q242" i="1"/>
  <c r="N403" i="1"/>
  <c r="N235" i="1"/>
  <c r="R235" i="1" s="1"/>
  <c r="N385" i="1"/>
  <c r="Q398" i="1"/>
  <c r="Q319" i="1"/>
  <c r="Q310" i="1"/>
  <c r="Q284" i="1"/>
  <c r="N308" i="1"/>
  <c r="Q275" i="1"/>
  <c r="N350" i="1"/>
  <c r="N376" i="1"/>
  <c r="Q422" i="1"/>
  <c r="N341" i="1"/>
  <c r="Q407" i="1"/>
  <c r="Q260" i="1"/>
  <c r="N273" i="1"/>
  <c r="N269" i="1"/>
  <c r="R269" i="1" s="1"/>
  <c r="Q424" i="1"/>
  <c r="Q314" i="1"/>
  <c r="Q354" i="1"/>
  <c r="Q301" i="1"/>
  <c r="N248" i="1"/>
  <c r="N377" i="1"/>
  <c r="Q333" i="1"/>
  <c r="Q222" i="1"/>
  <c r="N250" i="1"/>
  <c r="N387" i="1"/>
  <c r="N388" i="1"/>
  <c r="Q248" i="1"/>
  <c r="Q395" i="1"/>
  <c r="R395" i="1" s="1"/>
  <c r="Q263" i="1"/>
  <c r="Q362" i="1"/>
  <c r="N422" i="1"/>
  <c r="Q412" i="1"/>
  <c r="Q400" i="1"/>
  <c r="Q224" i="1"/>
  <c r="N432" i="1"/>
  <c r="N346" i="1"/>
  <c r="Q380" i="1"/>
  <c r="Q254" i="1"/>
  <c r="N296" i="1"/>
  <c r="N306" i="1"/>
  <c r="N300" i="1"/>
  <c r="R300" i="1" s="1"/>
  <c r="Q406" i="1"/>
  <c r="Q322" i="1"/>
  <c r="N340" i="1"/>
  <c r="Q240" i="1"/>
  <c r="Q268" i="1"/>
  <c r="N290" i="1"/>
  <c r="Q280" i="1"/>
  <c r="Q366" i="1"/>
  <c r="N334" i="1"/>
  <c r="Q356" i="1"/>
  <c r="Q274" i="1"/>
  <c r="N256" i="1"/>
  <c r="N329" i="1"/>
  <c r="Q386" i="1"/>
  <c r="Q234" i="1"/>
  <c r="N320" i="1"/>
  <c r="N428" i="1"/>
  <c r="N314" i="1"/>
  <c r="Q230" i="1"/>
  <c r="Q372" i="1"/>
  <c r="N325" i="1"/>
  <c r="N240" i="1"/>
  <c r="Q417" i="1"/>
  <c r="Q311" i="1"/>
  <c r="N349" i="1"/>
  <c r="Q277" i="1"/>
  <c r="Q259" i="1"/>
  <c r="N425" i="1"/>
  <c r="Q283" i="1"/>
  <c r="N351" i="1"/>
  <c r="N236" i="1"/>
  <c r="Q391" i="1"/>
  <c r="Q271" i="1"/>
  <c r="Q403" i="1"/>
  <c r="Q302" i="1"/>
  <c r="Q415" i="1"/>
  <c r="Q409" i="1"/>
  <c r="N372" i="1"/>
  <c r="N331" i="1"/>
  <c r="Q359" i="1"/>
  <c r="Q227" i="1"/>
  <c r="N368" i="1"/>
  <c r="N219" i="1"/>
  <c r="Q434" i="1"/>
  <c r="Q306" i="1"/>
  <c r="Q290" i="1"/>
  <c r="Q397" i="1"/>
  <c r="Q229" i="1"/>
  <c r="Q262" i="1"/>
  <c r="Q394" i="1"/>
  <c r="Q352" i="1"/>
  <c r="N345" i="1"/>
  <c r="N328" i="1"/>
  <c r="Q256" i="1"/>
  <c r="N418" i="1"/>
  <c r="Q365" i="1"/>
  <c r="N342" i="1"/>
  <c r="Q245" i="1"/>
  <c r="R245" i="1" s="1"/>
  <c r="Q220" i="1"/>
  <c r="Q267" i="1"/>
  <c r="N333" i="1"/>
  <c r="N423" i="1"/>
  <c r="R423" i="1" s="1"/>
  <c r="N322" i="1"/>
  <c r="Q276" i="1"/>
  <c r="Q225" i="1"/>
  <c r="R225" i="1" s="1"/>
  <c r="Q399" i="1"/>
  <c r="N431" i="1"/>
  <c r="Q408" i="1"/>
  <c r="N291" i="1"/>
  <c r="R291" i="1" s="1"/>
  <c r="Q411" i="1"/>
  <c r="Q233" i="1"/>
  <c r="N286" i="1"/>
  <c r="Q357" i="1"/>
  <c r="R357" i="1" s="1"/>
  <c r="Q377" i="1"/>
  <c r="Q279" i="1"/>
  <c r="N305" i="1"/>
  <c r="N299" i="1"/>
  <c r="Q253" i="1"/>
  <c r="Q371" i="1"/>
  <c r="Q388" i="1"/>
  <c r="N319" i="1"/>
  <c r="Q385" i="1"/>
  <c r="N311" i="1"/>
  <c r="Q383" i="1"/>
  <c r="Q425" i="1"/>
  <c r="N288" i="1"/>
  <c r="N297" i="1"/>
  <c r="N303" i="1"/>
  <c r="N427" i="1"/>
  <c r="Q349" i="1"/>
  <c r="N401" i="1"/>
  <c r="N420" i="1"/>
  <c r="Q237" i="1"/>
  <c r="N262" i="1"/>
  <c r="Q321" i="1"/>
  <c r="Q328" i="1"/>
  <c r="Q316" i="1"/>
  <c r="N429" i="1"/>
  <c r="N238" i="1"/>
  <c r="Q298" i="1"/>
  <c r="N405" i="1"/>
  <c r="R405" i="1" s="1"/>
  <c r="N267" i="1"/>
  <c r="Q252" i="1"/>
  <c r="N318" i="1"/>
  <c r="N247" i="1"/>
  <c r="N232" i="1"/>
  <c r="N280" i="1"/>
  <c r="R280" i="1" s="1"/>
  <c r="Q331" i="1"/>
  <c r="N397" i="1"/>
  <c r="Q324" i="1"/>
  <c r="N222" i="1"/>
  <c r="N358" i="1"/>
  <c r="Q292" i="1"/>
  <c r="N364" i="1"/>
  <c r="N265" i="1"/>
  <c r="N399" i="1"/>
  <c r="N379" i="1"/>
  <c r="Q346" i="1"/>
  <c r="Q304" i="1"/>
  <c r="N390" i="1"/>
  <c r="R390" i="1" s="1"/>
  <c r="Q420" i="1"/>
  <c r="Q345" i="1"/>
  <c r="N352" i="1"/>
  <c r="N348" i="1"/>
  <c r="Q278" i="1"/>
  <c r="Q282" i="1"/>
  <c r="R282" i="1" s="1"/>
  <c r="Q264" i="1"/>
  <c r="N220" i="1"/>
  <c r="Q244" i="1"/>
  <c r="N310" i="1"/>
  <c r="N434" i="1"/>
  <c r="N230" i="1"/>
  <c r="Q414" i="1"/>
  <c r="Q307" i="1"/>
  <c r="R307" i="1" s="1"/>
  <c r="N373" i="1"/>
  <c r="N302" i="1"/>
  <c r="N241" i="1"/>
  <c r="R241" i="1" s="1"/>
  <c r="N316" i="1"/>
  <c r="Q296" i="1"/>
  <c r="N344" i="1"/>
  <c r="R344" i="1" s="1"/>
  <c r="Q410" i="1"/>
  <c r="Q382" i="1"/>
  <c r="Q258" i="1"/>
  <c r="N330" i="1"/>
  <c r="Q396" i="1"/>
  <c r="Q250" i="1"/>
  <c r="Q236" i="1"/>
  <c r="N324" i="1"/>
  <c r="N336" i="1"/>
  <c r="Q286" i="1"/>
  <c r="Q428" i="1"/>
  <c r="Q368" i="1"/>
  <c r="Q402" i="1"/>
  <c r="Q270" i="1"/>
  <c r="Q418" i="1"/>
  <c r="N258" i="1"/>
  <c r="N380" i="1"/>
  <c r="N283" i="1"/>
  <c r="N221" i="1"/>
  <c r="N367" i="1"/>
  <c r="Q376" i="1"/>
  <c r="N362" i="1"/>
  <c r="Q239" i="1"/>
  <c r="R239" i="1" s="1"/>
  <c r="F21" i="30"/>
  <c r="U16" i="3" s="1"/>
  <c r="Y16" i="3" s="1"/>
  <c r="F31" i="30"/>
  <c r="U26" i="3" s="1"/>
  <c r="Y26" i="3" s="1"/>
  <c r="F23" i="30"/>
  <c r="U18" i="3" s="1"/>
  <c r="Y18" i="3" s="1"/>
  <c r="F25" i="30"/>
  <c r="U20" i="3" s="1"/>
  <c r="Y20" i="3" s="1"/>
  <c r="F29" i="30"/>
  <c r="U24" i="3" s="1"/>
  <c r="Y24" i="3" s="1"/>
  <c r="F28" i="30"/>
  <c r="U23" i="3" s="1"/>
  <c r="Y23" i="3" s="1"/>
  <c r="F32" i="30"/>
  <c r="U27" i="3" s="1"/>
  <c r="Y27" i="3" s="1"/>
  <c r="F24" i="30"/>
  <c r="U19" i="3" s="1"/>
  <c r="Y19" i="3" s="1"/>
  <c r="F22" i="30"/>
  <c r="U17" i="3" s="1"/>
  <c r="Y17" i="3" s="1"/>
  <c r="F30" i="30"/>
  <c r="U25" i="3" s="1"/>
  <c r="Y25" i="3" s="1"/>
  <c r="F26" i="30"/>
  <c r="U21" i="3" s="1"/>
  <c r="Y21" i="3" s="1"/>
  <c r="F27" i="30"/>
  <c r="U22" i="3" s="1"/>
  <c r="Y22" i="3" s="1"/>
  <c r="F42" i="30"/>
  <c r="U36" i="3" s="1"/>
  <c r="Y36" i="3" s="1"/>
  <c r="F37" i="30"/>
  <c r="U31" i="3" s="1"/>
  <c r="Y31" i="3" s="1"/>
  <c r="F44" i="30"/>
  <c r="U38" i="3" s="1"/>
  <c r="Y38" i="3" s="1"/>
  <c r="F40" i="30"/>
  <c r="U34" i="3" s="1"/>
  <c r="Y34" i="3" s="1"/>
  <c r="F43" i="30"/>
  <c r="U37" i="3" s="1"/>
  <c r="Y37" i="3" s="1"/>
  <c r="F34" i="30"/>
  <c r="U28" i="3" s="1"/>
  <c r="Y28" i="3" s="1"/>
  <c r="F38" i="30"/>
  <c r="U32" i="3" s="1"/>
  <c r="Y32" i="3" s="1"/>
  <c r="F35" i="30"/>
  <c r="U29" i="3" s="1"/>
  <c r="Y29" i="3" s="1"/>
  <c r="F39" i="30"/>
  <c r="U33" i="3" s="1"/>
  <c r="Y33" i="3" s="1"/>
  <c r="F45" i="30"/>
  <c r="U39" i="3" s="1"/>
  <c r="Y39" i="3" s="1"/>
  <c r="F36" i="30"/>
  <c r="U30" i="3" s="1"/>
  <c r="Y30" i="3" s="1"/>
  <c r="F41" i="30"/>
  <c r="U35" i="3" s="1"/>
  <c r="Y35" i="3" s="1"/>
  <c r="F53" i="30"/>
  <c r="U46" i="3" s="1"/>
  <c r="Y46" i="3" s="1"/>
  <c r="F57" i="30"/>
  <c r="U50" i="3" s="1"/>
  <c r="Y50" i="3" s="1"/>
  <c r="F52" i="30"/>
  <c r="U45" i="3" s="1"/>
  <c r="Y45" i="3" s="1"/>
  <c r="F50" i="30"/>
  <c r="U43" i="3" s="1"/>
  <c r="Y43" i="3" s="1"/>
  <c r="F47" i="30"/>
  <c r="U40" i="3" s="1"/>
  <c r="Y40" i="3" s="1"/>
  <c r="F51" i="30"/>
  <c r="U44" i="3" s="1"/>
  <c r="Y44" i="3" s="1"/>
  <c r="F55" i="30"/>
  <c r="U48" i="3" s="1"/>
  <c r="Y48" i="3" s="1"/>
  <c r="F48" i="30"/>
  <c r="U41" i="3" s="1"/>
  <c r="Y41" i="3" s="1"/>
  <c r="F58" i="30"/>
  <c r="U51" i="3" s="1"/>
  <c r="Y51" i="3" s="1"/>
  <c r="F54" i="30"/>
  <c r="U47" i="3" s="1"/>
  <c r="Y47" i="3" s="1"/>
  <c r="F49" i="30"/>
  <c r="U42" i="3" s="1"/>
  <c r="Y42" i="3" s="1"/>
  <c r="F56" i="30"/>
  <c r="U49" i="3" s="1"/>
  <c r="Y49" i="3" s="1"/>
  <c r="R295" i="1" l="1"/>
  <c r="R246" i="1"/>
  <c r="R421" i="1"/>
  <c r="R381" i="1"/>
  <c r="R350" i="1"/>
  <c r="R312" i="1"/>
  <c r="R281" i="1"/>
  <c r="R285" i="1"/>
  <c r="R232" i="1"/>
  <c r="R427" i="1"/>
  <c r="R289" i="1"/>
  <c r="R327" i="1"/>
  <c r="R276" i="1"/>
  <c r="R351" i="1"/>
  <c r="R320" i="1"/>
  <c r="R422" i="1"/>
  <c r="R301" i="1"/>
  <c r="R378" i="1"/>
  <c r="R409" i="1"/>
  <c r="R334" i="1"/>
  <c r="R273" i="1"/>
  <c r="R343" i="1"/>
  <c r="F22" i="25"/>
  <c r="L17" i="3" s="1"/>
  <c r="P17" i="3" s="1"/>
  <c r="F28" i="25"/>
  <c r="L23" i="3" s="1"/>
  <c r="P23" i="3" s="1"/>
  <c r="F31" i="25"/>
  <c r="L26" i="3" s="1"/>
  <c r="P26" i="3" s="1"/>
  <c r="N424" i="1"/>
  <c r="Q261" i="1"/>
  <c r="R261" i="1" s="1"/>
  <c r="N284" i="1"/>
  <c r="R284" i="1" s="1"/>
  <c r="Q370" i="1"/>
  <c r="R370" i="1" s="1"/>
  <c r="N304" i="1"/>
  <c r="R304" i="1" s="1"/>
  <c r="N270" i="1"/>
  <c r="R270" i="1" s="1"/>
  <c r="Q266" i="1"/>
  <c r="R266" i="1" s="1"/>
  <c r="N271" i="1"/>
  <c r="R271" i="1" s="1"/>
  <c r="Q416" i="1"/>
  <c r="R416" i="1" s="1"/>
  <c r="F25" i="25"/>
  <c r="L20" i="3" s="1"/>
  <c r="P20" i="3" s="1"/>
  <c r="F23" i="25"/>
  <c r="L18" i="3" s="1"/>
  <c r="P18" i="3" s="1"/>
  <c r="N326" i="1"/>
  <c r="R326" i="1" s="1"/>
  <c r="N292" i="1"/>
  <c r="R292" i="1" s="1"/>
  <c r="Q336" i="1"/>
  <c r="R336" i="1" s="1"/>
  <c r="Q387" i="1"/>
  <c r="R387" i="1" s="1"/>
  <c r="R417" i="1"/>
  <c r="R330" i="1"/>
  <c r="R373" i="1"/>
  <c r="R401" i="1"/>
  <c r="R219" i="1"/>
  <c r="R220" i="1"/>
  <c r="R392" i="1"/>
  <c r="R419" i="1"/>
  <c r="R358" i="1"/>
  <c r="R303" i="1"/>
  <c r="R408" i="1"/>
  <c r="R263" i="1"/>
  <c r="R323" i="1"/>
  <c r="R238" i="1"/>
  <c r="R314" i="1"/>
  <c r="R341" i="1"/>
  <c r="R384" i="1"/>
  <c r="R299" i="1"/>
  <c r="R257" i="1"/>
  <c r="R222" i="1"/>
  <c r="R332" i="1"/>
  <c r="R322" i="1"/>
  <c r="R302" i="1"/>
  <c r="R348" i="1"/>
  <c r="R364" i="1"/>
  <c r="R229" i="1"/>
  <c r="R329" i="1"/>
  <c r="R433" i="1"/>
  <c r="R361" i="1"/>
  <c r="R347" i="1"/>
  <c r="F38" i="25"/>
  <c r="L32" i="3" s="1"/>
  <c r="P32" i="3" s="1"/>
  <c r="F34" i="25"/>
  <c r="L28" i="3" s="1"/>
  <c r="P28" i="3" s="1"/>
  <c r="F39" i="25"/>
  <c r="L33" i="3" s="1"/>
  <c r="P33" i="3" s="1"/>
  <c r="F42" i="25"/>
  <c r="L36" i="3" s="1"/>
  <c r="P36" i="3" s="1"/>
  <c r="F41" i="25"/>
  <c r="L35" i="3" s="1"/>
  <c r="P35" i="3" s="1"/>
  <c r="F45" i="25"/>
  <c r="L39" i="3" s="1"/>
  <c r="P39" i="3" s="1"/>
  <c r="F36" i="25"/>
  <c r="L30" i="3" s="1"/>
  <c r="P30" i="3" s="1"/>
  <c r="F37" i="25"/>
  <c r="L31" i="3" s="1"/>
  <c r="P31" i="3" s="1"/>
  <c r="F40" i="25"/>
  <c r="L34" i="3" s="1"/>
  <c r="P34" i="3" s="1"/>
  <c r="F35" i="25"/>
  <c r="L29" i="3" s="1"/>
  <c r="P29" i="3" s="1"/>
  <c r="F44" i="25"/>
  <c r="L38" i="3" s="1"/>
  <c r="P38" i="3" s="1"/>
  <c r="F43" i="25"/>
  <c r="L37" i="3" s="1"/>
  <c r="P37" i="3" s="1"/>
  <c r="R265" i="1"/>
  <c r="R297" i="1"/>
  <c r="R305" i="1"/>
  <c r="N402" i="1"/>
  <c r="R402" i="1" s="1"/>
  <c r="Q360" i="1"/>
  <c r="R360" i="1" s="1"/>
  <c r="Q221" i="1"/>
  <c r="R221" i="1" s="1"/>
  <c r="Q393" i="1"/>
  <c r="R393" i="1" s="1"/>
  <c r="N294" i="1"/>
  <c r="R294" i="1" s="1"/>
  <c r="Q228" i="1"/>
  <c r="R228" i="1" s="1"/>
  <c r="N375" i="1"/>
  <c r="R375" i="1" s="1"/>
  <c r="Q353" i="1"/>
  <c r="R353" i="1" s="1"/>
  <c r="Q342" i="1"/>
  <c r="R342" i="1" s="1"/>
  <c r="Q255" i="1"/>
  <c r="R255" i="1" s="1"/>
  <c r="Q432" i="1"/>
  <c r="R432" i="1" s="1"/>
  <c r="N251" i="1"/>
  <c r="R251" i="1" s="1"/>
  <c r="N366" i="1"/>
  <c r="R366" i="1" s="1"/>
  <c r="Q317" i="1"/>
  <c r="R317" i="1" s="1"/>
  <c r="Q309" i="1"/>
  <c r="R309" i="1" s="1"/>
  <c r="N383" i="1"/>
  <c r="R383" i="1" s="1"/>
  <c r="N287" i="1"/>
  <c r="R287" i="1" s="1"/>
  <c r="R352" i="1"/>
  <c r="R397" i="1"/>
  <c r="R249" i="1"/>
  <c r="R234" i="1"/>
  <c r="R340" i="1"/>
  <c r="R321" i="1"/>
  <c r="R380" i="1"/>
  <c r="R310" i="1"/>
  <c r="R429" i="1"/>
  <c r="R262" i="1"/>
  <c r="R313" i="1"/>
  <c r="R426" i="1"/>
  <c r="R367" i="1"/>
  <c r="R247" i="1"/>
  <c r="R362" i="1"/>
  <c r="R316" i="1"/>
  <c r="R288" i="1"/>
  <c r="R311" i="1"/>
  <c r="R399" i="1"/>
  <c r="R318" i="1"/>
  <c r="R420" i="1"/>
  <c r="R267" i="1"/>
  <c r="R431" i="1"/>
  <c r="R418" i="1"/>
  <c r="R308" i="1"/>
  <c r="R379" i="1"/>
  <c r="R425" i="1"/>
  <c r="R428" i="1"/>
  <c r="R388" i="1"/>
  <c r="R226" i="1"/>
  <c r="R227" i="1"/>
  <c r="R374" i="1"/>
  <c r="R231" i="1"/>
  <c r="R272" i="1"/>
  <c r="R365" i="1"/>
  <c r="R243" i="1"/>
  <c r="R258" i="1"/>
  <c r="R230" i="1"/>
  <c r="R319" i="1"/>
  <c r="R331" i="1"/>
  <c r="R413" i="1"/>
  <c r="R293" i="1"/>
  <c r="R315" i="1"/>
  <c r="R237" i="1"/>
  <c r="R253" i="1"/>
  <c r="R333" i="1"/>
  <c r="R328" i="1"/>
  <c r="R377" i="1"/>
  <c r="R396" i="1"/>
  <c r="R369" i="1"/>
  <c r="R275" i="1"/>
  <c r="R337" i="1"/>
  <c r="R268" i="1"/>
  <c r="R324" i="1"/>
  <c r="R434" i="1"/>
  <c r="R345" i="1"/>
  <c r="R368" i="1"/>
  <c r="R306" i="1"/>
  <c r="R356" i="1"/>
  <c r="R382" i="1"/>
  <c r="R242" i="1"/>
  <c r="R274" i="1"/>
  <c r="R259" i="1"/>
  <c r="R412" i="1"/>
  <c r="R400" i="1"/>
  <c r="R260" i="1"/>
  <c r="R349" i="1"/>
  <c r="R290" i="1"/>
  <c r="R296" i="1"/>
  <c r="R248" i="1"/>
  <c r="R224" i="1"/>
  <c r="R411" i="1"/>
  <c r="R363" i="1"/>
  <c r="R354" i="1"/>
  <c r="R254" i="1"/>
  <c r="R414" i="1"/>
  <c r="R371" i="1"/>
  <c r="R430" i="1"/>
  <c r="R283" i="1"/>
  <c r="R325" i="1"/>
  <c r="R250" i="1"/>
  <c r="R376" i="1"/>
  <c r="R385" i="1"/>
  <c r="R394" i="1"/>
  <c r="R404" i="1"/>
  <c r="R355" i="1"/>
  <c r="R398" i="1"/>
  <c r="R391" i="1"/>
  <c r="R386" i="1"/>
  <c r="R277" i="1"/>
  <c r="R236" i="1"/>
  <c r="R256" i="1"/>
  <c r="R244" i="1"/>
  <c r="R264" i="1"/>
  <c r="R406" i="1"/>
  <c r="R424" i="1"/>
  <c r="R298" i="1"/>
  <c r="R286" i="1"/>
  <c r="R372" i="1"/>
  <c r="R240" i="1"/>
  <c r="R346" i="1"/>
  <c r="R403" i="1"/>
  <c r="R252" i="1"/>
  <c r="R279" i="1"/>
  <c r="R233" i="1"/>
  <c r="R410" i="1"/>
  <c r="R407" i="1"/>
  <c r="R359" i="1"/>
  <c r="R278" i="1"/>
  <c r="R338" i="1"/>
  <c r="R415" i="1"/>
  <c r="N248" i="34"/>
  <c r="N420" i="34"/>
  <c r="N427" i="34"/>
  <c r="N387" i="34"/>
  <c r="Q231" i="34"/>
  <c r="Q335" i="34"/>
  <c r="N380" i="34"/>
  <c r="N382" i="34"/>
  <c r="N262" i="34"/>
  <c r="Q341" i="34"/>
  <c r="N401" i="34"/>
  <c r="Q222" i="34"/>
  <c r="N250" i="34"/>
  <c r="N407" i="34"/>
  <c r="N429" i="34"/>
  <c r="Q237" i="34"/>
  <c r="Q349" i="34"/>
  <c r="N275" i="34"/>
  <c r="Q354" i="34"/>
  <c r="N415" i="34"/>
  <c r="N295" i="34"/>
  <c r="Q316" i="34"/>
  <c r="Q361" i="34"/>
  <c r="N303" i="34"/>
  <c r="Q369" i="34"/>
  <c r="N269" i="34"/>
  <c r="N394" i="34"/>
  <c r="N283" i="34"/>
  <c r="N288" i="34"/>
  <c r="N297" i="34"/>
  <c r="Q328" i="34"/>
  <c r="Q314" i="34"/>
  <c r="N255" i="34"/>
  <c r="Q321" i="34"/>
  <c r="Q363" i="34"/>
  <c r="Q229" i="34"/>
  <c r="Q329" i="34"/>
  <c r="N309" i="34"/>
  <c r="Q423" i="34"/>
  <c r="Q381" i="34"/>
  <c r="Q367" i="34"/>
  <c r="N285" i="34"/>
  <c r="Q375" i="34"/>
  <c r="Q351" i="34"/>
  <c r="N417" i="34"/>
  <c r="Q219" i="34"/>
  <c r="Q291" i="34"/>
  <c r="Q281" i="34"/>
  <c r="Q243" i="34"/>
  <c r="N347" i="34"/>
  <c r="Q257" i="34"/>
  <c r="Q249" i="34"/>
  <c r="N315" i="34"/>
  <c r="Q405" i="34"/>
  <c r="N335" i="34"/>
  <c r="N357" i="34"/>
  <c r="Q273" i="34"/>
  <c r="N323" i="34"/>
  <c r="Q269" i="34"/>
  <c r="N225" i="34"/>
  <c r="Q401" i="34"/>
  <c r="N263" i="34"/>
  <c r="N301" i="34"/>
  <c r="N307" i="34"/>
  <c r="N339" i="34"/>
  <c r="Q241" i="34"/>
  <c r="Q373" i="34"/>
  <c r="Q413" i="34"/>
  <c r="Q235" i="34"/>
  <c r="N395" i="34"/>
  <c r="Q389" i="34"/>
  <c r="N433" i="34"/>
  <c r="N237" i="36"/>
  <c r="N360" i="36"/>
  <c r="N223" i="36"/>
  <c r="N365" i="36"/>
  <c r="Q303" i="36"/>
  <c r="Q299" i="36"/>
  <c r="Q289" i="36"/>
  <c r="N338" i="36"/>
  <c r="N413" i="36"/>
  <c r="Q379" i="36"/>
  <c r="Q344" i="36"/>
  <c r="Q426" i="36"/>
  <c r="N259" i="36"/>
  <c r="Q347" i="36"/>
  <c r="N266" i="36"/>
  <c r="Q294" i="36"/>
  <c r="N313" i="36"/>
  <c r="N233" i="36"/>
  <c r="Q272" i="36"/>
  <c r="Q332" i="36"/>
  <c r="N369" i="36"/>
  <c r="Q325" i="36"/>
  <c r="N278" i="36"/>
  <c r="N398" i="36"/>
  <c r="N391" i="36"/>
  <c r="N254" i="36"/>
  <c r="N386" i="36"/>
  <c r="N355" i="36"/>
  <c r="N228" i="36"/>
  <c r="Q421" i="36"/>
  <c r="N281" i="36"/>
  <c r="Q431" i="36"/>
  <c r="Q247" i="36"/>
  <c r="Q404" i="36"/>
  <c r="Q320" i="36"/>
  <c r="N410" i="36"/>
  <c r="Q397" i="34"/>
  <c r="Q285" i="34"/>
  <c r="Q277" i="34"/>
  <c r="Q359" i="34"/>
  <c r="Q391" i="34"/>
  <c r="N245" i="34"/>
  <c r="N351" i="34"/>
  <c r="N325" i="34"/>
  <c r="N236" i="34"/>
  <c r="Q403" i="34"/>
  <c r="Q271" i="34"/>
  <c r="N372" i="34"/>
  <c r="Q311" i="34"/>
  <c r="Q383" i="34"/>
  <c r="Q415" i="34"/>
  <c r="Q283" i="34"/>
  <c r="N343" i="34"/>
  <c r="Q409" i="34"/>
  <c r="Q417" i="34"/>
  <c r="Q251" i="34"/>
  <c r="Q265" i="34"/>
  <c r="N425" i="34"/>
  <c r="N240" i="34"/>
  <c r="N337" i="34"/>
  <c r="Q302" i="34"/>
  <c r="Q434" i="34"/>
  <c r="Q259" i="34"/>
  <c r="N331" i="34"/>
  <c r="N293" i="34"/>
  <c r="Q306" i="34"/>
  <c r="N377" i="34"/>
  <c r="N219" i="34"/>
  <c r="Q227" i="34"/>
  <c r="N317" i="34"/>
  <c r="N349" i="34"/>
  <c r="N368" i="34"/>
  <c r="Q352" i="36"/>
  <c r="N328" i="36"/>
  <c r="Q220" i="36"/>
  <c r="N333" i="36"/>
  <c r="N418" i="36"/>
  <c r="N423" i="36"/>
  <c r="Q365" i="36"/>
  <c r="Q225" i="36"/>
  <c r="N345" i="36"/>
  <c r="Q385" i="36"/>
  <c r="Q408" i="36"/>
  <c r="Q377" i="36"/>
  <c r="N319" i="36"/>
  <c r="N286" i="36"/>
  <c r="Q411" i="36"/>
  <c r="Q253" i="36"/>
  <c r="N342" i="36"/>
  <c r="Q233" i="36"/>
  <c r="Q256" i="36"/>
  <c r="N291" i="36"/>
  <c r="N431" i="36"/>
  <c r="Q279" i="36"/>
  <c r="N322" i="36"/>
  <c r="N305" i="36"/>
  <c r="Q239" i="36"/>
  <c r="Q399" i="36"/>
  <c r="Q262" i="36"/>
  <c r="N311" i="36"/>
  <c r="Q245" i="36"/>
  <c r="Q388" i="36"/>
  <c r="N299" i="36"/>
  <c r="Q276" i="36"/>
  <c r="Q371" i="36"/>
  <c r="Q357" i="36"/>
  <c r="Q394" i="36"/>
  <c r="Q267" i="36"/>
  <c r="N292" i="34"/>
  <c r="N356" i="34"/>
  <c r="Q301" i="34"/>
  <c r="N253" i="34"/>
  <c r="N424" i="34"/>
  <c r="N332" i="34"/>
  <c r="N244" i="34"/>
  <c r="N308" i="34"/>
  <c r="Q407" i="34"/>
  <c r="Q319" i="34"/>
  <c r="Q392" i="34"/>
  <c r="Q433" i="34"/>
  <c r="Q358" i="34"/>
  <c r="N341" i="34"/>
  <c r="R341" i="34" s="1"/>
  <c r="Q422" i="34"/>
  <c r="Q398" i="34"/>
  <c r="N367" i="34"/>
  <c r="R367" i="34" s="1"/>
  <c r="Q226" i="34"/>
  <c r="Q284" i="34"/>
  <c r="N235" i="34"/>
  <c r="N224" i="34"/>
  <c r="N350" i="34"/>
  <c r="N326" i="34"/>
  <c r="Q290" i="34"/>
  <c r="Q266" i="34"/>
  <c r="N403" i="34"/>
  <c r="R403" i="34" s="1"/>
  <c r="Q275" i="34"/>
  <c r="N385" i="34"/>
  <c r="Q374" i="34"/>
  <c r="N376" i="34"/>
  <c r="Q416" i="34"/>
  <c r="Q337" i="34"/>
  <c r="Q260" i="34"/>
  <c r="Q310" i="34"/>
  <c r="Q242" i="34"/>
  <c r="N271" i="34"/>
  <c r="N263" i="36"/>
  <c r="N309" i="36"/>
  <c r="Q405" i="36"/>
  <c r="Q273" i="36"/>
  <c r="Q401" i="36"/>
  <c r="Q375" i="36"/>
  <c r="N433" i="36"/>
  <c r="N335" i="36"/>
  <c r="Q281" i="36"/>
  <c r="N357" i="36"/>
  <c r="R357" i="36" s="1"/>
  <c r="N395" i="36"/>
  <c r="N315" i="36"/>
  <c r="Q243" i="36"/>
  <c r="N225" i="36"/>
  <c r="Q389" i="36"/>
  <c r="Q291" i="36"/>
  <c r="Q219" i="36"/>
  <c r="Q269" i="36"/>
  <c r="N339" i="36"/>
  <c r="Q329" i="36"/>
  <c r="Q235" i="36"/>
  <c r="N301" i="36"/>
  <c r="Q423" i="36"/>
  <c r="Q413" i="36"/>
  <c r="N307" i="36"/>
  <c r="N417" i="36"/>
  <c r="Q373" i="36"/>
  <c r="Q241" i="36"/>
  <c r="Q367" i="36"/>
  <c r="Q249" i="36"/>
  <c r="Q381" i="36"/>
  <c r="N347" i="36"/>
  <c r="Q257" i="36"/>
  <c r="Q351" i="36"/>
  <c r="N285" i="36"/>
  <c r="N323" i="36"/>
  <c r="N363" i="36"/>
  <c r="N264" i="36"/>
  <c r="N246" i="36"/>
  <c r="Q429" i="36"/>
  <c r="N279" i="36"/>
  <c r="N257" i="36"/>
  <c r="Q312" i="36"/>
  <c r="Q293" i="36"/>
  <c r="Q323" i="36"/>
  <c r="Q340" i="36"/>
  <c r="N374" i="36"/>
  <c r="Q345" i="36"/>
  <c r="N384" i="36"/>
  <c r="N389" i="36"/>
  <c r="Q425" i="36"/>
  <c r="N227" i="36"/>
  <c r="Q308" i="36"/>
  <c r="Q419" i="36"/>
  <c r="N411" i="36"/>
  <c r="R411" i="36" s="1"/>
  <c r="N272" i="36"/>
  <c r="Q338" i="36"/>
  <c r="Q297" i="36"/>
  <c r="N231" i="36"/>
  <c r="Q330" i="36"/>
  <c r="N252" i="36"/>
  <c r="N378" i="36"/>
  <c r="N406" i="36"/>
  <c r="N404" i="36"/>
  <c r="Q287" i="36"/>
  <c r="N242" i="36"/>
  <c r="N274" i="36"/>
  <c r="N221" i="36"/>
  <c r="N359" i="36"/>
  <c r="Q318" i="36"/>
  <c r="N353" i="36"/>
  <c r="N396" i="36"/>
  <c r="N311" i="34"/>
  <c r="R311" i="34" s="1"/>
  <c r="Q253" i="34"/>
  <c r="N328" i="34"/>
  <c r="R328" i="34" s="1"/>
  <c r="Q352" i="34"/>
  <c r="Q245" i="34"/>
  <c r="N431" i="34"/>
  <c r="Q385" i="34"/>
  <c r="Q239" i="34"/>
  <c r="Q399" i="34"/>
  <c r="Q411" i="34"/>
  <c r="Q279" i="34"/>
  <c r="Q225" i="34"/>
  <c r="Q408" i="34"/>
  <c r="Q377" i="34"/>
  <c r="Q371" i="34"/>
  <c r="N333" i="34"/>
  <c r="Q256" i="34"/>
  <c r="N322" i="34"/>
  <c r="Q357" i="34"/>
  <c r="N305" i="34"/>
  <c r="Q220" i="34"/>
  <c r="N299" i="34"/>
  <c r="Q388" i="34"/>
  <c r="N345" i="34"/>
  <c r="N319" i="34"/>
  <c r="Q233" i="34"/>
  <c r="N423" i="34"/>
  <c r="R423" i="34" s="1"/>
  <c r="Q262" i="34"/>
  <c r="Q365" i="34"/>
  <c r="N286" i="34"/>
  <c r="Q394" i="34"/>
  <c r="N342" i="34"/>
  <c r="Q276" i="34"/>
  <c r="Q267" i="34"/>
  <c r="N418" i="34"/>
  <c r="N291" i="34"/>
  <c r="Q387" i="36"/>
  <c r="Q393" i="36"/>
  <c r="Q309" i="36"/>
  <c r="Q261" i="36"/>
  <c r="Q238" i="36"/>
  <c r="N327" i="36"/>
  <c r="N419" i="36"/>
  <c r="N287" i="36"/>
  <c r="N321" i="36"/>
  <c r="Q221" i="36"/>
  <c r="N426" i="36"/>
  <c r="N402" i="36"/>
  <c r="N251" i="36"/>
  <c r="Q336" i="36"/>
  <c r="Q317" i="36"/>
  <c r="N304" i="36"/>
  <c r="N383" i="36"/>
  <c r="N416" i="36"/>
  <c r="N294" i="36"/>
  <c r="Q350" i="36"/>
  <c r="Q353" i="36"/>
  <c r="N234" i="36"/>
  <c r="Q255" i="36"/>
  <c r="N284" i="36"/>
  <c r="N366" i="36"/>
  <c r="Q360" i="36"/>
  <c r="N243" i="36"/>
  <c r="Q342" i="36"/>
  <c r="Q228" i="36"/>
  <c r="N270" i="36"/>
  <c r="Q300" i="36"/>
  <c r="Q370" i="36"/>
  <c r="N276" i="36"/>
  <c r="N408" i="36"/>
  <c r="Q432" i="36"/>
  <c r="N375" i="36"/>
  <c r="N228" i="34"/>
  <c r="N398" i="34"/>
  <c r="Q421" i="34"/>
  <c r="N365" i="34"/>
  <c r="Q303" i="34"/>
  <c r="Q431" i="34"/>
  <c r="N360" i="34"/>
  <c r="Q247" i="34"/>
  <c r="N386" i="34"/>
  <c r="Q347" i="34"/>
  <c r="Q272" i="34"/>
  <c r="N391" i="34"/>
  <c r="Q294" i="34"/>
  <c r="Q325" i="34"/>
  <c r="N266" i="34"/>
  <c r="N237" i="34"/>
  <c r="R237" i="34" s="1"/>
  <c r="N254" i="34"/>
  <c r="Q320" i="34"/>
  <c r="Q379" i="34"/>
  <c r="N223" i="34"/>
  <c r="N410" i="34"/>
  <c r="Q344" i="34"/>
  <c r="N413" i="34"/>
  <c r="Q426" i="34"/>
  <c r="Q332" i="34"/>
  <c r="N233" i="34"/>
  <c r="R233" i="34" s="1"/>
  <c r="N369" i="34"/>
  <c r="N259" i="34"/>
  <c r="Q289" i="34"/>
  <c r="N278" i="34"/>
  <c r="N355" i="34"/>
  <c r="N338" i="34"/>
  <c r="Q299" i="34"/>
  <c r="Q404" i="34"/>
  <c r="N281" i="34"/>
  <c r="N313" i="34"/>
  <c r="N256" i="36"/>
  <c r="N346" i="36"/>
  <c r="N290" i="36"/>
  <c r="Q366" i="36"/>
  <c r="Q248" i="36"/>
  <c r="Q254" i="36"/>
  <c r="Q224" i="36"/>
  <c r="Q268" i="36"/>
  <c r="Q356" i="36"/>
  <c r="Q412" i="36"/>
  <c r="Q240" i="36"/>
  <c r="Q372" i="36"/>
  <c r="N296" i="36"/>
  <c r="N306" i="36"/>
  <c r="Q395" i="36"/>
  <c r="Q406" i="36"/>
  <c r="Q386" i="36"/>
  <c r="Q322" i="36"/>
  <c r="N334" i="36"/>
  <c r="Q263" i="36"/>
  <c r="N432" i="36"/>
  <c r="N300" i="36"/>
  <c r="N340" i="36"/>
  <c r="N428" i="36"/>
  <c r="Q400" i="36"/>
  <c r="Q230" i="36"/>
  <c r="Q362" i="36"/>
  <c r="Q234" i="36"/>
  <c r="Q380" i="36"/>
  <c r="Q280" i="36"/>
  <c r="Q274" i="36"/>
  <c r="N422" i="36"/>
  <c r="N314" i="36"/>
  <c r="N320" i="36"/>
  <c r="N329" i="36"/>
  <c r="N388" i="36"/>
  <c r="N337" i="36"/>
  <c r="N368" i="36"/>
  <c r="Q397" i="36"/>
  <c r="N325" i="36"/>
  <c r="N240" i="36"/>
  <c r="N343" i="36"/>
  <c r="Q285" i="36"/>
  <c r="Q259" i="36"/>
  <c r="N377" i="36"/>
  <c r="Q434" i="36"/>
  <c r="Q403" i="36"/>
  <c r="N245" i="36"/>
  <c r="Q227" i="36"/>
  <c r="N425" i="36"/>
  <c r="Q265" i="36"/>
  <c r="Q251" i="36"/>
  <c r="Q302" i="36"/>
  <c r="Q409" i="36"/>
  <c r="Q391" i="36"/>
  <c r="N372" i="36"/>
  <c r="R372" i="36" s="1"/>
  <c r="N293" i="36"/>
  <c r="Q415" i="36"/>
  <c r="Q271" i="36"/>
  <c r="Q277" i="36"/>
  <c r="Q417" i="36"/>
  <c r="N331" i="36"/>
  <c r="Q383" i="36"/>
  <c r="Q306" i="36"/>
  <c r="Q283" i="36"/>
  <c r="N317" i="36"/>
  <c r="N349" i="36"/>
  <c r="N219" i="36"/>
  <c r="N351" i="36"/>
  <c r="N236" i="36"/>
  <c r="Q311" i="36"/>
  <c r="Q359" i="36"/>
  <c r="Q304" i="34"/>
  <c r="N247" i="34"/>
  <c r="Q288" i="34"/>
  <c r="N232" i="34"/>
  <c r="N364" i="34"/>
  <c r="N265" i="34"/>
  <c r="N412" i="34"/>
  <c r="N405" i="34"/>
  <c r="Q331" i="34"/>
  <c r="N390" i="34"/>
  <c r="Q324" i="34"/>
  <c r="N238" i="34"/>
  <c r="N397" i="34"/>
  <c r="R397" i="34" s="1"/>
  <c r="Q292" i="34"/>
  <c r="N358" i="34"/>
  <c r="Q430" i="34"/>
  <c r="Q346" i="34"/>
  <c r="N280" i="34"/>
  <c r="Q424" i="34"/>
  <c r="N258" i="34"/>
  <c r="Q298" i="34"/>
  <c r="Q313" i="34"/>
  <c r="Q252" i="34"/>
  <c r="Q339" i="34"/>
  <c r="N226" i="34"/>
  <c r="N222" i="34"/>
  <c r="N318" i="34"/>
  <c r="Q333" i="34"/>
  <c r="N354" i="34"/>
  <c r="N399" i="34"/>
  <c r="N273" i="34"/>
  <c r="Q420" i="34"/>
  <c r="Q384" i="34"/>
  <c r="N370" i="34"/>
  <c r="N267" i="34"/>
  <c r="N379" i="34"/>
  <c r="N388" i="34"/>
  <c r="N306" i="34"/>
  <c r="R306" i="34" s="1"/>
  <c r="Q263" i="34"/>
  <c r="N314" i="34"/>
  <c r="R314" i="34" s="1"/>
  <c r="N300" i="34"/>
  <c r="N428" i="34"/>
  <c r="N340" i="34"/>
  <c r="Q412" i="34"/>
  <c r="Q400" i="34"/>
  <c r="N334" i="34"/>
  <c r="N432" i="34"/>
  <c r="Q224" i="34"/>
  <c r="Q268" i="34"/>
  <c r="N296" i="34"/>
  <c r="Q234" i="34"/>
  <c r="Q356" i="34"/>
  <c r="N329" i="34"/>
  <c r="R329" i="34" s="1"/>
  <c r="Q254" i="34"/>
  <c r="N422" i="34"/>
  <c r="R422" i="34" s="1"/>
  <c r="Q372" i="34"/>
  <c r="Q395" i="34"/>
  <c r="Q366" i="34"/>
  <c r="Q280" i="34"/>
  <c r="Q240" i="34"/>
  <c r="Q380" i="34"/>
  <c r="Q386" i="34"/>
  <c r="N320" i="34"/>
  <c r="Q322" i="34"/>
  <c r="Q248" i="34"/>
  <c r="N290" i="34"/>
  <c r="Q230" i="34"/>
  <c r="Q362" i="34"/>
  <c r="Q274" i="34"/>
  <c r="N256" i="34"/>
  <c r="N346" i="34"/>
  <c r="Q406" i="34"/>
  <c r="Q260" i="36"/>
  <c r="N376" i="36"/>
  <c r="Q398" i="36"/>
  <c r="Q290" i="36"/>
  <c r="N367" i="36"/>
  <c r="R367" i="36" s="1"/>
  <c r="N385" i="36"/>
  <c r="R385" i="36" s="1"/>
  <c r="N235" i="36"/>
  <c r="N341" i="36"/>
  <c r="Q242" i="36"/>
  <c r="Q310" i="36"/>
  <c r="N403" i="36"/>
  <c r="Q422" i="36"/>
  <c r="Q266" i="36"/>
  <c r="N253" i="36"/>
  <c r="N271" i="36"/>
  <c r="R271" i="36" s="1"/>
  <c r="Q358" i="36"/>
  <c r="Q392" i="36"/>
  <c r="Q226" i="36"/>
  <c r="N424" i="36"/>
  <c r="Q337" i="36"/>
  <c r="Q275" i="36"/>
  <c r="Q433" i="36"/>
  <c r="Q284" i="36"/>
  <c r="Q374" i="36"/>
  <c r="N308" i="36"/>
  <c r="R308" i="36" s="1"/>
  <c r="Q407" i="36"/>
  <c r="N326" i="36"/>
  <c r="N350" i="36"/>
  <c r="N244" i="36"/>
  <c r="Q319" i="36"/>
  <c r="N224" i="36"/>
  <c r="N292" i="36"/>
  <c r="N356" i="36"/>
  <c r="R356" i="36" s="1"/>
  <c r="Q416" i="36"/>
  <c r="Q301" i="36"/>
  <c r="N332" i="36"/>
  <c r="R332" i="36" s="1"/>
  <c r="N226" i="36"/>
  <c r="N222" i="36"/>
  <c r="Q339" i="36"/>
  <c r="N399" i="36"/>
  <c r="Q292" i="36"/>
  <c r="Q424" i="36"/>
  <c r="N397" i="36"/>
  <c r="N358" i="36"/>
  <c r="R358" i="36" s="1"/>
  <c r="Q333" i="36"/>
  <c r="Q304" i="36"/>
  <c r="Q252" i="36"/>
  <c r="Q346" i="36"/>
  <c r="N273" i="36"/>
  <c r="N238" i="36"/>
  <c r="N265" i="36"/>
  <c r="R265" i="36" s="1"/>
  <c r="Q384" i="36"/>
  <c r="N247" i="36"/>
  <c r="R247" i="36" s="1"/>
  <c r="Q313" i="36"/>
  <c r="N379" i="36"/>
  <c r="N354" i="36"/>
  <c r="N232" i="36"/>
  <c r="N405" i="36"/>
  <c r="N267" i="36"/>
  <c r="N370" i="36"/>
  <c r="R370" i="36" s="1"/>
  <c r="Q288" i="36"/>
  <c r="Q420" i="36"/>
  <c r="Q324" i="36"/>
  <c r="N258" i="36"/>
  <c r="Q331" i="36"/>
  <c r="Q430" i="36"/>
  <c r="N412" i="36"/>
  <c r="N390" i="36"/>
  <c r="Q298" i="36"/>
  <c r="N280" i="36"/>
  <c r="R280" i="36" s="1"/>
  <c r="N318" i="36"/>
  <c r="N364" i="36"/>
  <c r="Q293" i="34"/>
  <c r="N279" i="34"/>
  <c r="N396" i="34"/>
  <c r="N404" i="34"/>
  <c r="N252" i="34"/>
  <c r="Q287" i="34"/>
  <c r="Q330" i="34"/>
  <c r="Q345" i="34"/>
  <c r="N272" i="34"/>
  <c r="Q308" i="34"/>
  <c r="Q419" i="34"/>
  <c r="N384" i="34"/>
  <c r="N221" i="34"/>
  <c r="Q340" i="34"/>
  <c r="N359" i="34"/>
  <c r="N378" i="34"/>
  <c r="N406" i="34"/>
  <c r="N264" i="34"/>
  <c r="Q338" i="34"/>
  <c r="N353" i="34"/>
  <c r="N227" i="34"/>
  <c r="R227" i="34" s="1"/>
  <c r="Q429" i="34"/>
  <c r="Q323" i="34"/>
  <c r="N389" i="34"/>
  <c r="N242" i="34"/>
  <c r="N363" i="34"/>
  <c r="N374" i="34"/>
  <c r="N274" i="34"/>
  <c r="Q425" i="34"/>
  <c r="Q297" i="34"/>
  <c r="N231" i="34"/>
  <c r="Q318" i="34"/>
  <c r="Q312" i="34"/>
  <c r="N411" i="34"/>
  <c r="R411" i="34" s="1"/>
  <c r="N257" i="34"/>
  <c r="R257" i="34" s="1"/>
  <c r="N246" i="34"/>
  <c r="N260" i="34"/>
  <c r="R260" i="34" s="1"/>
  <c r="N430" i="34"/>
  <c r="N298" i="34"/>
  <c r="Q295" i="34"/>
  <c r="Q327" i="34"/>
  <c r="Q427" i="34"/>
  <c r="N268" i="34"/>
  <c r="Q343" i="34"/>
  <c r="Q223" i="34"/>
  <c r="N312" i="34"/>
  <c r="Q355" i="34"/>
  <c r="Q246" i="34"/>
  <c r="N392" i="34"/>
  <c r="N277" i="34"/>
  <c r="Q348" i="34"/>
  <c r="N361" i="34"/>
  <c r="Q326" i="34"/>
  <c r="Q334" i="34"/>
  <c r="N400" i="34"/>
  <c r="N381" i="34"/>
  <c r="R381" i="34" s="1"/>
  <c r="N414" i="34"/>
  <c r="Q232" i="34"/>
  <c r="N371" i="34"/>
  <c r="R371" i="34" s="1"/>
  <c r="N261" i="34"/>
  <c r="Q378" i="34"/>
  <c r="N239" i="34"/>
  <c r="N282" i="34"/>
  <c r="N249" i="34"/>
  <c r="R249" i="34" s="1"/>
  <c r="N409" i="34"/>
  <c r="N229" i="34"/>
  <c r="Q315" i="34"/>
  <c r="N393" i="34"/>
  <c r="Q364" i="34"/>
  <c r="N421" i="34"/>
  <c r="Q305" i="34"/>
  <c r="N289" i="34"/>
  <c r="N295" i="36"/>
  <c r="N269" i="36"/>
  <c r="R269" i="36" s="1"/>
  <c r="Q314" i="36"/>
  <c r="N275" i="36"/>
  <c r="N255" i="36"/>
  <c r="N248" i="36"/>
  <c r="Q229" i="36"/>
  <c r="Q316" i="36"/>
  <c r="Q361" i="36"/>
  <c r="Q349" i="36"/>
  <c r="N415" i="36"/>
  <c r="Q321" i="36"/>
  <c r="N427" i="36"/>
  <c r="N382" i="36"/>
  <c r="N387" i="36"/>
  <c r="N429" i="36"/>
  <c r="R429" i="36" s="1"/>
  <c r="N401" i="36"/>
  <c r="R401" i="36" s="1"/>
  <c r="N303" i="36"/>
  <c r="N407" i="36"/>
  <c r="N262" i="36"/>
  <c r="Q354" i="36"/>
  <c r="N394" i="36"/>
  <c r="N380" i="36"/>
  <c r="Q328" i="36"/>
  <c r="Q363" i="36"/>
  <c r="Q369" i="36"/>
  <c r="N288" i="36"/>
  <c r="N297" i="36"/>
  <c r="N283" i="36"/>
  <c r="R283" i="36" s="1"/>
  <c r="Q222" i="36"/>
  <c r="Q237" i="36"/>
  <c r="Q335" i="36"/>
  <c r="N420" i="36"/>
  <c r="Q231" i="36"/>
  <c r="Q341" i="36"/>
  <c r="N250" i="36"/>
  <c r="Q286" i="36"/>
  <c r="Q428" i="36"/>
  <c r="N362" i="36"/>
  <c r="R362" i="36" s="1"/>
  <c r="Q282" i="36"/>
  <c r="Q250" i="36"/>
  <c r="Q264" i="36"/>
  <c r="Q396" i="36"/>
  <c r="Q382" i="36"/>
  <c r="N310" i="36"/>
  <c r="N330" i="36"/>
  <c r="N344" i="36"/>
  <c r="R344" i="36" s="1"/>
  <c r="N241" i="36"/>
  <c r="R241" i="36" s="1"/>
  <c r="Q258" i="36"/>
  <c r="Q244" i="36"/>
  <c r="Q368" i="36"/>
  <c r="N316" i="36"/>
  <c r="R316" i="36" s="1"/>
  <c r="N220" i="36"/>
  <c r="Q418" i="36"/>
  <c r="Q296" i="36"/>
  <c r="N434" i="36"/>
  <c r="Q410" i="36"/>
  <c r="Q236" i="36"/>
  <c r="Q278" i="36"/>
  <c r="Q390" i="36"/>
  <c r="Q376" i="36"/>
  <c r="N230" i="36"/>
  <c r="Q414" i="36"/>
  <c r="Q307" i="36"/>
  <c r="N348" i="36"/>
  <c r="Q270" i="36"/>
  <c r="N336" i="36"/>
  <c r="N373" i="36"/>
  <c r="N352" i="36"/>
  <c r="R352" i="36" s="1"/>
  <c r="Q402" i="36"/>
  <c r="N302" i="36"/>
  <c r="N324" i="36"/>
  <c r="Q221" i="34"/>
  <c r="Q432" i="34"/>
  <c r="N270" i="34"/>
  <c r="N287" i="34"/>
  <c r="N426" i="34"/>
  <c r="N234" i="34"/>
  <c r="N375" i="34"/>
  <c r="R375" i="34" s="1"/>
  <c r="Q393" i="34"/>
  <c r="N276" i="34"/>
  <c r="R276" i="34" s="1"/>
  <c r="N284" i="34"/>
  <c r="Q255" i="34"/>
  <c r="N304" i="34"/>
  <c r="Q387" i="34"/>
  <c r="Q300" i="34"/>
  <c r="N408" i="34"/>
  <c r="N321" i="34"/>
  <c r="N243" i="34"/>
  <c r="R243" i="34" s="1"/>
  <c r="Q370" i="34"/>
  <c r="N402" i="34"/>
  <c r="N383" i="34"/>
  <c r="N419" i="34"/>
  <c r="N294" i="34"/>
  <c r="Q360" i="34"/>
  <c r="Q261" i="34"/>
  <c r="N327" i="34"/>
  <c r="R327" i="34" s="1"/>
  <c r="N366" i="34"/>
  <c r="R366" i="34" s="1"/>
  <c r="Q317" i="34"/>
  <c r="N416" i="34"/>
  <c r="Q342" i="34"/>
  <c r="Q353" i="34"/>
  <c r="Q309" i="34"/>
  <c r="Q238" i="34"/>
  <c r="Q350" i="34"/>
  <c r="Q336" i="34"/>
  <c r="Q228" i="34"/>
  <c r="N251" i="34"/>
  <c r="R251" i="34" s="1"/>
  <c r="N324" i="34"/>
  <c r="Q258" i="34"/>
  <c r="Q307" i="34"/>
  <c r="N362" i="34"/>
  <c r="R362" i="34" s="1"/>
  <c r="Q402" i="34"/>
  <c r="N352" i="34"/>
  <c r="N302" i="34"/>
  <c r="Q396" i="34"/>
  <c r="N220" i="34"/>
  <c r="R220" i="34" s="1"/>
  <c r="N316" i="34"/>
  <c r="R316" i="34" s="1"/>
  <c r="N348" i="34"/>
  <c r="R348" i="34" s="1"/>
  <c r="Q250" i="34"/>
  <c r="N336" i="34"/>
  <c r="Q264" i="34"/>
  <c r="N344" i="34"/>
  <c r="Q270" i="34"/>
  <c r="Q390" i="34"/>
  <c r="N310" i="34"/>
  <c r="R310" i="34" s="1"/>
  <c r="Q428" i="34"/>
  <c r="Q414" i="34"/>
  <c r="Q296" i="34"/>
  <c r="N434" i="34"/>
  <c r="R434" i="34" s="1"/>
  <c r="Q236" i="34"/>
  <c r="Q368" i="34"/>
  <c r="Q282" i="34"/>
  <c r="N241" i="34"/>
  <c r="R241" i="34" s="1"/>
  <c r="Q278" i="34"/>
  <c r="Q418" i="34"/>
  <c r="Q376" i="34"/>
  <c r="Q286" i="34"/>
  <c r="N230" i="34"/>
  <c r="N330" i="34"/>
  <c r="N373" i="34"/>
  <c r="Q410" i="34"/>
  <c r="Q244" i="34"/>
  <c r="Q382" i="34"/>
  <c r="Q315" i="36"/>
  <c r="N414" i="36"/>
  <c r="N421" i="36"/>
  <c r="N392" i="36"/>
  <c r="N298" i="36"/>
  <c r="R298" i="36" s="1"/>
  <c r="Q364" i="36"/>
  <c r="N400" i="36"/>
  <c r="N249" i="36"/>
  <c r="Q355" i="36"/>
  <c r="Q334" i="36"/>
  <c r="N361" i="36"/>
  <c r="Q232" i="36"/>
  <c r="N430" i="36"/>
  <c r="N229" i="36"/>
  <c r="N312" i="36"/>
  <c r="R312" i="36" s="1"/>
  <c r="N393" i="36"/>
  <c r="N289" i="36"/>
  <c r="Q326" i="36"/>
  <c r="N268" i="36"/>
  <c r="Q427" i="36"/>
  <c r="Q223" i="36"/>
  <c r="N282" i="36"/>
  <c r="Q378" i="36"/>
  <c r="N381" i="36"/>
  <c r="Q343" i="36"/>
  <c r="N261" i="36"/>
  <c r="Q348" i="36"/>
  <c r="N371" i="36"/>
  <c r="Q246" i="36"/>
  <c r="Q327" i="36"/>
  <c r="N277" i="36"/>
  <c r="Q305" i="36"/>
  <c r="N239" i="36"/>
  <c r="R239" i="36" s="1"/>
  <c r="N260" i="36"/>
  <c r="N409" i="36"/>
  <c r="Q295" i="36"/>
  <c r="Q440" i="34"/>
  <c r="N476" i="34"/>
  <c r="N470" i="34"/>
  <c r="Q452" i="34"/>
  <c r="N482" i="34"/>
  <c r="N457" i="34"/>
  <c r="Q446" i="34"/>
  <c r="N462" i="34"/>
  <c r="N449" i="1"/>
  <c r="Q442" i="1"/>
  <c r="N465" i="1"/>
  <c r="N460" i="1"/>
  <c r="Q479" i="1"/>
  <c r="Q453" i="1"/>
  <c r="Q435" i="1"/>
  <c r="N472" i="1"/>
  <c r="N441" i="36"/>
  <c r="Q448" i="36"/>
  <c r="N436" i="36"/>
  <c r="Q454" i="36"/>
  <c r="N478" i="36"/>
  <c r="Q471" i="36"/>
  <c r="Q466" i="36"/>
  <c r="Q460" i="36"/>
  <c r="Q477" i="36"/>
  <c r="Q459" i="36"/>
  <c r="Q472" i="36"/>
  <c r="N455" i="36"/>
  <c r="N447" i="36"/>
  <c r="N442" i="36"/>
  <c r="Q436" i="36"/>
  <c r="N466" i="36"/>
  <c r="Q472" i="35"/>
  <c r="N442" i="35"/>
  <c r="N455" i="35"/>
  <c r="Q477" i="35"/>
  <c r="N447" i="35"/>
  <c r="N466" i="35"/>
  <c r="Q459" i="35"/>
  <c r="Q436" i="35"/>
  <c r="Q469" i="35"/>
  <c r="Q474" i="35"/>
  <c r="Q451" i="35"/>
  <c r="Q463" i="35"/>
  <c r="N481" i="35"/>
  <c r="N439" i="35"/>
  <c r="N444" i="35"/>
  <c r="Q457" i="35"/>
  <c r="N448" i="34"/>
  <c r="Q461" i="34"/>
  <c r="Q465" i="34"/>
  <c r="N435" i="34"/>
  <c r="N443" i="34"/>
  <c r="Q478" i="34"/>
  <c r="Q455" i="34"/>
  <c r="Q473" i="34"/>
  <c r="Q453" i="34"/>
  <c r="N472" i="34"/>
  <c r="N460" i="34"/>
  <c r="Q442" i="34"/>
  <c r="Q479" i="34"/>
  <c r="N449" i="34"/>
  <c r="N465" i="34"/>
  <c r="Q435" i="34"/>
  <c r="N440" i="1"/>
  <c r="Q444" i="1"/>
  <c r="Q475" i="1"/>
  <c r="N480" i="1"/>
  <c r="Q470" i="1"/>
  <c r="N456" i="1"/>
  <c r="N464" i="1"/>
  <c r="N474" i="1"/>
  <c r="Q450" i="1"/>
  <c r="N462" i="35"/>
  <c r="N470" i="35"/>
  <c r="Q452" i="35"/>
  <c r="Q446" i="35"/>
  <c r="N476" i="35"/>
  <c r="N482" i="35"/>
  <c r="Q440" i="35"/>
  <c r="N457" i="35"/>
  <c r="Q460" i="34"/>
  <c r="Q471" i="34"/>
  <c r="N478" i="34"/>
  <c r="N436" i="34"/>
  <c r="Q448" i="34"/>
  <c r="N441" i="34"/>
  <c r="Q466" i="34"/>
  <c r="Q454" i="34"/>
  <c r="N440" i="34"/>
  <c r="N456" i="34"/>
  <c r="Q475" i="34"/>
  <c r="N474" i="34"/>
  <c r="Q444" i="34"/>
  <c r="N480" i="34"/>
  <c r="Q470" i="34"/>
  <c r="N464" i="34"/>
  <c r="Q450" i="34"/>
  <c r="Q464" i="36"/>
  <c r="Q481" i="36"/>
  <c r="N438" i="36"/>
  <c r="Q468" i="36"/>
  <c r="Q476" i="36"/>
  <c r="Q458" i="36"/>
  <c r="N451" i="36"/>
  <c r="N446" i="36"/>
  <c r="Q452" i="36"/>
  <c r="N470" i="36"/>
  <c r="N457" i="36"/>
  <c r="Q446" i="36"/>
  <c r="Q440" i="36"/>
  <c r="N462" i="36"/>
  <c r="N482" i="36"/>
  <c r="N476" i="36"/>
  <c r="Q465" i="35"/>
  <c r="N448" i="35"/>
  <c r="N435" i="35"/>
  <c r="Q461" i="35"/>
  <c r="N443" i="35"/>
  <c r="Q478" i="35"/>
  <c r="Q455" i="35"/>
  <c r="Q473" i="35"/>
  <c r="Q467" i="34"/>
  <c r="Q441" i="34"/>
  <c r="N471" i="34"/>
  <c r="N461" i="34"/>
  <c r="R461" i="34" s="1"/>
  <c r="N477" i="34"/>
  <c r="N453" i="34"/>
  <c r="N437" i="34"/>
  <c r="Q447" i="34"/>
  <c r="Q452" i="1"/>
  <c r="N470" i="1"/>
  <c r="Q440" i="1"/>
  <c r="N482" i="1"/>
  <c r="N457" i="1"/>
  <c r="N462" i="1"/>
  <c r="Q446" i="1"/>
  <c r="N476" i="1"/>
  <c r="N439" i="1"/>
  <c r="Q451" i="1"/>
  <c r="Q457" i="1"/>
  <c r="Q469" i="1"/>
  <c r="N444" i="1"/>
  <c r="N481" i="1"/>
  <c r="Q474" i="1"/>
  <c r="Q463" i="1"/>
  <c r="N465" i="36"/>
  <c r="Q453" i="36"/>
  <c r="N449" i="36"/>
  <c r="N472" i="36"/>
  <c r="Q442" i="36"/>
  <c r="N460" i="36"/>
  <c r="R460" i="36" s="1"/>
  <c r="Q479" i="36"/>
  <c r="Q435" i="36"/>
  <c r="Q470" i="36"/>
  <c r="N474" i="36"/>
  <c r="Q444" i="36"/>
  <c r="Q450" i="36"/>
  <c r="N456" i="36"/>
  <c r="N464" i="36"/>
  <c r="N480" i="36"/>
  <c r="Q475" i="36"/>
  <c r="N440" i="36"/>
  <c r="R440" i="36" s="1"/>
  <c r="Q441" i="35"/>
  <c r="Q447" i="35"/>
  <c r="N461" i="35"/>
  <c r="R461" i="35" s="1"/>
  <c r="Q467" i="35"/>
  <c r="N437" i="35"/>
  <c r="N471" i="35"/>
  <c r="N477" i="35"/>
  <c r="N453" i="35"/>
  <c r="Q448" i="1"/>
  <c r="Q471" i="1"/>
  <c r="Q466" i="1"/>
  <c r="N441" i="1"/>
  <c r="N436" i="1"/>
  <c r="Q460" i="1"/>
  <c r="N478" i="1"/>
  <c r="Q454" i="1"/>
  <c r="Q461" i="36"/>
  <c r="Q455" i="36"/>
  <c r="N443" i="36"/>
  <c r="Q478" i="36"/>
  <c r="Q473" i="36"/>
  <c r="Q465" i="36"/>
  <c r="N435" i="36"/>
  <c r="R435" i="36" s="1"/>
  <c r="N448" i="36"/>
  <c r="N472" i="35"/>
  <c r="Q479" i="35"/>
  <c r="Q442" i="35"/>
  <c r="Q435" i="35"/>
  <c r="N465" i="35"/>
  <c r="N460" i="35"/>
  <c r="N449" i="35"/>
  <c r="Q453" i="35"/>
  <c r="Q458" i="34"/>
  <c r="N446" i="34"/>
  <c r="N438" i="34"/>
  <c r="N451" i="34"/>
  <c r="Q481" i="34"/>
  <c r="Q476" i="34"/>
  <c r="Q464" i="34"/>
  <c r="Q468" i="34"/>
  <c r="N452" i="1"/>
  <c r="Q445" i="1"/>
  <c r="N468" i="1"/>
  <c r="N475" i="1"/>
  <c r="Q482" i="1"/>
  <c r="N463" i="1"/>
  <c r="Q456" i="1"/>
  <c r="Q438" i="1"/>
  <c r="Q476" i="1"/>
  <c r="N446" i="1"/>
  <c r="R446" i="1" s="1"/>
  <c r="Q468" i="1"/>
  <c r="Q481" i="1"/>
  <c r="Q458" i="1"/>
  <c r="Q464" i="1"/>
  <c r="N451" i="1"/>
  <c r="N438" i="1"/>
  <c r="R438" i="1" s="1"/>
  <c r="F45" i="24"/>
  <c r="C39" i="3" s="1"/>
  <c r="G39" i="3" s="1"/>
  <c r="F35" i="24"/>
  <c r="C29" i="3" s="1"/>
  <c r="G29" i="3" s="1"/>
  <c r="F40" i="24"/>
  <c r="C34" i="3" s="1"/>
  <c r="G34" i="3" s="1"/>
  <c r="F42" i="24"/>
  <c r="C36" i="3" s="1"/>
  <c r="G36" i="3" s="1"/>
  <c r="F41" i="24"/>
  <c r="C35" i="3" s="1"/>
  <c r="G35" i="3" s="1"/>
  <c r="F39" i="24"/>
  <c r="C33" i="3" s="1"/>
  <c r="G33" i="3" s="1"/>
  <c r="F37" i="24"/>
  <c r="C31" i="3" s="1"/>
  <c r="G31" i="3" s="1"/>
  <c r="F34" i="24"/>
  <c r="C28" i="3" s="1"/>
  <c r="G28" i="3" s="1"/>
  <c r="F44" i="24"/>
  <c r="C38" i="3" s="1"/>
  <c r="G38" i="3" s="1"/>
  <c r="F36" i="24"/>
  <c r="C30" i="3" s="1"/>
  <c r="G30" i="3" s="1"/>
  <c r="F38" i="24"/>
  <c r="C32" i="3" s="1"/>
  <c r="G32" i="3" s="1"/>
  <c r="F43" i="24"/>
  <c r="C37" i="3" s="1"/>
  <c r="G37" i="3" s="1"/>
  <c r="Q447" i="36"/>
  <c r="N471" i="36"/>
  <c r="N461" i="36"/>
  <c r="N453" i="36"/>
  <c r="Q441" i="36"/>
  <c r="N437" i="36"/>
  <c r="N477" i="36"/>
  <c r="Q467" i="36"/>
  <c r="N450" i="36"/>
  <c r="N469" i="36"/>
  <c r="Q462" i="36"/>
  <c r="Q439" i="36"/>
  <c r="N445" i="36"/>
  <c r="N458" i="36"/>
  <c r="Q480" i="36"/>
  <c r="Q438" i="36"/>
  <c r="N468" i="36"/>
  <c r="N452" i="36"/>
  <c r="N475" i="36"/>
  <c r="R475" i="36" s="1"/>
  <c r="N463" i="36"/>
  <c r="Q445" i="36"/>
  <c r="Q456" i="36"/>
  <c r="Q482" i="36"/>
  <c r="Q449" i="35"/>
  <c r="N454" i="35"/>
  <c r="N479" i="35"/>
  <c r="R479" i="35" s="1"/>
  <c r="N459" i="35"/>
  <c r="Q437" i="35"/>
  <c r="N473" i="35"/>
  <c r="Q443" i="35"/>
  <c r="N467" i="35"/>
  <c r="N469" i="1"/>
  <c r="N445" i="1"/>
  <c r="N450" i="1"/>
  <c r="R450" i="1" s="1"/>
  <c r="N458" i="1"/>
  <c r="Q462" i="1"/>
  <c r="Q439" i="1"/>
  <c r="Q480" i="1"/>
  <c r="F9" i="24"/>
  <c r="C5" i="3" s="1"/>
  <c r="G5" i="3" s="1"/>
  <c r="F13" i="24"/>
  <c r="C9" i="3" s="1"/>
  <c r="G9" i="3" s="1"/>
  <c r="F17" i="24"/>
  <c r="C13" i="3" s="1"/>
  <c r="G13" i="3" s="1"/>
  <c r="F19" i="24"/>
  <c r="C15" i="3" s="1"/>
  <c r="G15" i="3" s="1"/>
  <c r="F12" i="24"/>
  <c r="C8" i="3" s="1"/>
  <c r="G8" i="3" s="1"/>
  <c r="F11" i="24"/>
  <c r="C7" i="3" s="1"/>
  <c r="G7" i="3" s="1"/>
  <c r="F16" i="24"/>
  <c r="C12" i="3" s="1"/>
  <c r="G12" i="3" s="1"/>
  <c r="F15" i="24"/>
  <c r="C11" i="3" s="1"/>
  <c r="G11" i="3" s="1"/>
  <c r="F10" i="24"/>
  <c r="C6" i="3" s="1"/>
  <c r="G6" i="3" s="1"/>
  <c r="F18" i="24"/>
  <c r="C14" i="3" s="1"/>
  <c r="G14" i="3" s="1"/>
  <c r="F14" i="24"/>
  <c r="C10" i="3" s="1"/>
  <c r="G10" i="3" s="1"/>
  <c r="F8" i="24"/>
  <c r="C4" i="3" s="1"/>
  <c r="G4" i="3" s="1"/>
  <c r="Q451" i="36"/>
  <c r="N481" i="36"/>
  <c r="N439" i="36"/>
  <c r="Q457" i="36"/>
  <c r="Q474" i="36"/>
  <c r="N444" i="36"/>
  <c r="Q469" i="36"/>
  <c r="Q463" i="36"/>
  <c r="N456" i="35"/>
  <c r="Q470" i="35"/>
  <c r="N474" i="35"/>
  <c r="Q444" i="35"/>
  <c r="Q450" i="35"/>
  <c r="N464" i="35"/>
  <c r="Q475" i="35"/>
  <c r="N440" i="35"/>
  <c r="N480" i="35"/>
  <c r="Q469" i="34"/>
  <c r="N444" i="34"/>
  <c r="N481" i="34"/>
  <c r="N439" i="34"/>
  <c r="Q463" i="34"/>
  <c r="Q457" i="34"/>
  <c r="Q474" i="34"/>
  <c r="Q451" i="34"/>
  <c r="N477" i="1"/>
  <c r="N461" i="1"/>
  <c r="N453" i="1"/>
  <c r="Q467" i="1"/>
  <c r="Q447" i="1"/>
  <c r="N437" i="1"/>
  <c r="N471" i="1"/>
  <c r="R471" i="1" s="1"/>
  <c r="Q441" i="1"/>
  <c r="Q459" i="1"/>
  <c r="Q472" i="1"/>
  <c r="Q477" i="1"/>
  <c r="N447" i="1"/>
  <c r="N442" i="1"/>
  <c r="N466" i="1"/>
  <c r="Q436" i="1"/>
  <c r="N455" i="1"/>
  <c r="F54" i="24"/>
  <c r="C47" i="3" s="1"/>
  <c r="G47" i="3" s="1"/>
  <c r="F50" i="24"/>
  <c r="C43" i="3" s="1"/>
  <c r="G43" i="3" s="1"/>
  <c r="F48" i="24"/>
  <c r="C41" i="3" s="1"/>
  <c r="G41" i="3" s="1"/>
  <c r="F52" i="24"/>
  <c r="C45" i="3" s="1"/>
  <c r="G45" i="3" s="1"/>
  <c r="F53" i="24"/>
  <c r="C46" i="3" s="1"/>
  <c r="G46" i="3" s="1"/>
  <c r="F51" i="24"/>
  <c r="C44" i="3" s="1"/>
  <c r="G44" i="3" s="1"/>
  <c r="F55" i="24"/>
  <c r="C48" i="3" s="1"/>
  <c r="G48" i="3" s="1"/>
  <c r="F58" i="24"/>
  <c r="C51" i="3" s="1"/>
  <c r="G51" i="3" s="1"/>
  <c r="F56" i="24"/>
  <c r="C49" i="3" s="1"/>
  <c r="G49" i="3" s="1"/>
  <c r="F47" i="24"/>
  <c r="C40" i="3" s="1"/>
  <c r="G40" i="3" s="1"/>
  <c r="F57" i="24"/>
  <c r="C50" i="3" s="1"/>
  <c r="G50" i="3" s="1"/>
  <c r="F49" i="24"/>
  <c r="C42" i="3" s="1"/>
  <c r="G42" i="3" s="1"/>
  <c r="Q460" i="35"/>
  <c r="Q454" i="35"/>
  <c r="Q471" i="35"/>
  <c r="Q466" i="35"/>
  <c r="Q448" i="35"/>
  <c r="N478" i="35"/>
  <c r="R478" i="35" s="1"/>
  <c r="N441" i="35"/>
  <c r="N436" i="35"/>
  <c r="Q477" i="34"/>
  <c r="Q436" i="34"/>
  <c r="N442" i="34"/>
  <c r="N455" i="34"/>
  <c r="Q459" i="34"/>
  <c r="N466" i="34"/>
  <c r="R466" i="34" s="1"/>
  <c r="N447" i="34"/>
  <c r="Q472" i="34"/>
  <c r="Q461" i="1"/>
  <c r="Q473" i="1"/>
  <c r="Q455" i="1"/>
  <c r="Q465" i="1"/>
  <c r="N443" i="1"/>
  <c r="N435" i="1"/>
  <c r="N448" i="1"/>
  <c r="Q478" i="1"/>
  <c r="Q480" i="35"/>
  <c r="Q462" i="35"/>
  <c r="Q439" i="35"/>
  <c r="N469" i="35"/>
  <c r="N445" i="35"/>
  <c r="N458" i="35"/>
  <c r="N450" i="35"/>
  <c r="N450" i="34"/>
  <c r="R450" i="34" s="1"/>
  <c r="Q439" i="34"/>
  <c r="Q462" i="34"/>
  <c r="N445" i="34"/>
  <c r="N469" i="34"/>
  <c r="Q480" i="34"/>
  <c r="N458" i="34"/>
  <c r="R458" i="34" s="1"/>
  <c r="Q443" i="36"/>
  <c r="N467" i="36"/>
  <c r="Q449" i="36"/>
  <c r="N454" i="36"/>
  <c r="R454" i="36" s="1"/>
  <c r="N473" i="36"/>
  <c r="N459" i="36"/>
  <c r="R459" i="36" s="1"/>
  <c r="Q437" i="36"/>
  <c r="N479" i="36"/>
  <c r="Q458" i="35"/>
  <c r="Q468" i="35"/>
  <c r="Q476" i="35"/>
  <c r="Q481" i="35"/>
  <c r="Q464" i="35"/>
  <c r="N446" i="35"/>
  <c r="N438" i="35"/>
  <c r="N451" i="35"/>
  <c r="Q445" i="35"/>
  <c r="Q482" i="35"/>
  <c r="N468" i="35"/>
  <c r="Q456" i="35"/>
  <c r="N463" i="35"/>
  <c r="N452" i="35"/>
  <c r="N475" i="35"/>
  <c r="Q438" i="35"/>
  <c r="Q445" i="34"/>
  <c r="N468" i="34"/>
  <c r="Q482" i="34"/>
  <c r="Q438" i="34"/>
  <c r="N463" i="34"/>
  <c r="Q456" i="34"/>
  <c r="N452" i="34"/>
  <c r="N475" i="34"/>
  <c r="R475" i="34" s="1"/>
  <c r="Q449" i="34"/>
  <c r="Q437" i="34"/>
  <c r="N467" i="34"/>
  <c r="N479" i="34"/>
  <c r="N459" i="34"/>
  <c r="N454" i="34"/>
  <c r="N473" i="34"/>
  <c r="Q443" i="34"/>
  <c r="N454" i="1"/>
  <c r="N479" i="1"/>
  <c r="N459" i="1"/>
  <c r="N473" i="1"/>
  <c r="R473" i="1" s="1"/>
  <c r="N467" i="1"/>
  <c r="Q449" i="1"/>
  <c r="Q443" i="1"/>
  <c r="Q437" i="1"/>
  <c r="F32" i="24"/>
  <c r="C27" i="3" s="1"/>
  <c r="G27" i="3" s="1"/>
  <c r="F28" i="24"/>
  <c r="C23" i="3" s="1"/>
  <c r="G23" i="3" s="1"/>
  <c r="F21" i="24"/>
  <c r="C16" i="3" s="1"/>
  <c r="G16" i="3" s="1"/>
  <c r="F30" i="24"/>
  <c r="C25" i="3" s="1"/>
  <c r="G25" i="3" s="1"/>
  <c r="F31" i="24"/>
  <c r="C26" i="3" s="1"/>
  <c r="G26" i="3" s="1"/>
  <c r="F29" i="24"/>
  <c r="C24" i="3" s="1"/>
  <c r="G24" i="3" s="1"/>
  <c r="F24" i="24"/>
  <c r="C19" i="3" s="1"/>
  <c r="G19" i="3" s="1"/>
  <c r="F27" i="24"/>
  <c r="C22" i="3" s="1"/>
  <c r="G22" i="3" s="1"/>
  <c r="F23" i="24"/>
  <c r="C18" i="3" s="1"/>
  <c r="G18" i="3" s="1"/>
  <c r="F22" i="24"/>
  <c r="C17" i="3" s="1"/>
  <c r="G17" i="3" s="1"/>
  <c r="F25" i="24"/>
  <c r="C20" i="3" s="1"/>
  <c r="G20" i="3" s="1"/>
  <c r="F26" i="24"/>
  <c r="C21" i="3" s="1"/>
  <c r="G21" i="3" s="1"/>
  <c r="R230" i="34" l="1"/>
  <c r="R350" i="36"/>
  <c r="R224" i="36"/>
  <c r="Q356" i="35"/>
  <c r="Q406" i="35"/>
  <c r="Q366" i="35"/>
  <c r="N290" i="35"/>
  <c r="Q263" i="35"/>
  <c r="N256" i="35"/>
  <c r="N306" i="35"/>
  <c r="Q362" i="35"/>
  <c r="Q386" i="35"/>
  <c r="Q372" i="35"/>
  <c r="N346" i="35"/>
  <c r="Q274" i="35"/>
  <c r="Q380" i="35"/>
  <c r="N388" i="35"/>
  <c r="Q322" i="35"/>
  <c r="Q395" i="35"/>
  <c r="N432" i="35"/>
  <c r="Q248" i="35"/>
  <c r="Q230" i="35"/>
  <c r="N320" i="35"/>
  <c r="N300" i="35"/>
  <c r="N296" i="35"/>
  <c r="N428" i="35"/>
  <c r="N329" i="35"/>
  <c r="Q234" i="35"/>
  <c r="N334" i="35"/>
  <c r="Q280" i="35"/>
  <c r="N314" i="35"/>
  <c r="N340" i="35"/>
  <c r="Q240" i="35"/>
  <c r="Q254" i="35"/>
  <c r="N422" i="35"/>
  <c r="Q400" i="35"/>
  <c r="Q268" i="35"/>
  <c r="Q224" i="35"/>
  <c r="Q412" i="35"/>
  <c r="Q331" i="35"/>
  <c r="N226" i="35"/>
  <c r="N280" i="35"/>
  <c r="N238" i="35"/>
  <c r="N318" i="35"/>
  <c r="Q324" i="35"/>
  <c r="Q384" i="35"/>
  <c r="N379" i="35"/>
  <c r="N222" i="35"/>
  <c r="Q298" i="35"/>
  <c r="Q292" i="35"/>
  <c r="Q333" i="35"/>
  <c r="N265" i="35"/>
  <c r="N397" i="35"/>
  <c r="N412" i="35"/>
  <c r="Q430" i="35"/>
  <c r="N358" i="35"/>
  <c r="Q346" i="35"/>
  <c r="N232" i="35"/>
  <c r="N399" i="35"/>
  <c r="N370" i="35"/>
  <c r="N390" i="35"/>
  <c r="Q339" i="35"/>
  <c r="N364" i="35"/>
  <c r="Q252" i="35"/>
  <c r="Q288" i="35"/>
  <c r="N273" i="35"/>
  <c r="Q420" i="35"/>
  <c r="Q304" i="35"/>
  <c r="Q424" i="35"/>
  <c r="N267" i="35"/>
  <c r="N354" i="35"/>
  <c r="N247" i="35"/>
  <c r="N405" i="35"/>
  <c r="Q313" i="35"/>
  <c r="N258" i="35"/>
  <c r="Q253" i="35"/>
  <c r="Q411" i="35"/>
  <c r="N431" i="35"/>
  <c r="Q352" i="35"/>
  <c r="Q357" i="35"/>
  <c r="Q279" i="35"/>
  <c r="N299" i="35"/>
  <c r="N418" i="35"/>
  <c r="N319" i="35"/>
  <c r="N423" i="35"/>
  <c r="Q245" i="35"/>
  <c r="N328" i="35"/>
  <c r="N345" i="35"/>
  <c r="Q408" i="35"/>
  <c r="Q365" i="35"/>
  <c r="Q256" i="35"/>
  <c r="Q262" i="35"/>
  <c r="Q385" i="35"/>
  <c r="N286" i="35"/>
  <c r="N322" i="35"/>
  <c r="Q371" i="35"/>
  <c r="Q233" i="35"/>
  <c r="N305" i="35"/>
  <c r="N333" i="35"/>
  <c r="R333" i="35" s="1"/>
  <c r="Q399" i="35"/>
  <c r="N291" i="35"/>
  <c r="Q377" i="35"/>
  <c r="N342" i="35"/>
  <c r="Q239" i="35"/>
  <c r="Q220" i="35"/>
  <c r="Q388" i="35"/>
  <c r="N311" i="35"/>
  <c r="Q394" i="35"/>
  <c r="Q267" i="35"/>
  <c r="Q225" i="35"/>
  <c r="Q276" i="35"/>
  <c r="N252" i="35"/>
  <c r="Q338" i="35"/>
  <c r="Q429" i="35"/>
  <c r="N404" i="35"/>
  <c r="Q340" i="35"/>
  <c r="N227" i="35"/>
  <c r="N411" i="35"/>
  <c r="N264" i="35"/>
  <c r="Q312" i="35"/>
  <c r="N221" i="35"/>
  <c r="N279" i="35"/>
  <c r="N242" i="35"/>
  <c r="N374" i="35"/>
  <c r="Q297" i="35"/>
  <c r="N359" i="35"/>
  <c r="Q287" i="35"/>
  <c r="Q323" i="35"/>
  <c r="Q308" i="35"/>
  <c r="N353" i="35"/>
  <c r="Q318" i="35"/>
  <c r="N363" i="35"/>
  <c r="Q330" i="35"/>
  <c r="Q293" i="35"/>
  <c r="N274" i="35"/>
  <c r="Q345" i="35"/>
  <c r="N406" i="35"/>
  <c r="N257" i="35"/>
  <c r="Q419" i="35"/>
  <c r="N378" i="35"/>
  <c r="N231" i="35"/>
  <c r="N396" i="35"/>
  <c r="N272" i="35"/>
  <c r="N384" i="35"/>
  <c r="N389" i="35"/>
  <c r="N246" i="35"/>
  <c r="Q425" i="35"/>
  <c r="Q247" i="35"/>
  <c r="Q294" i="35"/>
  <c r="Q303" i="35"/>
  <c r="N386" i="35"/>
  <c r="Q379" i="35"/>
  <c r="Q325" i="35"/>
  <c r="Q421" i="35"/>
  <c r="Q347" i="35"/>
  <c r="N281" i="35"/>
  <c r="N278" i="35"/>
  <c r="Q426" i="35"/>
  <c r="N237" i="35"/>
  <c r="N338" i="35"/>
  <c r="N233" i="35"/>
  <c r="R233" i="35" s="1"/>
  <c r="N228" i="35"/>
  <c r="Q404" i="35"/>
  <c r="R404" i="35" s="1"/>
  <c r="N254" i="35"/>
  <c r="N313" i="35"/>
  <c r="N365" i="35"/>
  <c r="R365" i="35" s="1"/>
  <c r="N413" i="35"/>
  <c r="Q289" i="35"/>
  <c r="N391" i="35"/>
  <c r="N355" i="35"/>
  <c r="N398" i="35"/>
  <c r="N360" i="35"/>
  <c r="Q332" i="35"/>
  <c r="Q272" i="35"/>
  <c r="N223" i="35"/>
  <c r="Q320" i="35"/>
  <c r="N266" i="35"/>
  <c r="N410" i="35"/>
  <c r="N369" i="35"/>
  <c r="N259" i="35"/>
  <c r="Q299" i="35"/>
  <c r="Q344" i="35"/>
  <c r="Q431" i="35"/>
  <c r="R393" i="36"/>
  <c r="R249" i="36"/>
  <c r="R383" i="34"/>
  <c r="R321" i="34"/>
  <c r="R297" i="36"/>
  <c r="Q319" i="35"/>
  <c r="N403" i="35"/>
  <c r="Q301" i="35"/>
  <c r="Q260" i="35"/>
  <c r="Q392" i="35"/>
  <c r="N367" i="35"/>
  <c r="Q242" i="35"/>
  <c r="N356" i="35"/>
  <c r="N326" i="35"/>
  <c r="N308" i="35"/>
  <c r="N292" i="35"/>
  <c r="Q416" i="35"/>
  <c r="Q398" i="35"/>
  <c r="Q337" i="35"/>
  <c r="Q433" i="35"/>
  <c r="Q358" i="35"/>
  <c r="Q374" i="35"/>
  <c r="Q284" i="35"/>
  <c r="N424" i="35"/>
  <c r="Q266" i="35"/>
  <c r="N350" i="35"/>
  <c r="N244" i="35"/>
  <c r="Q226" i="35"/>
  <c r="Q422" i="35"/>
  <c r="N271" i="35"/>
  <c r="N341" i="35"/>
  <c r="N235" i="35"/>
  <c r="Q407" i="35"/>
  <c r="N332" i="35"/>
  <c r="R332" i="35" s="1"/>
  <c r="N376" i="35"/>
  <c r="Q310" i="35"/>
  <c r="N224" i="35"/>
  <c r="N253" i="35"/>
  <c r="Q275" i="35"/>
  <c r="N385" i="35"/>
  <c r="Q290" i="35"/>
  <c r="N245" i="35"/>
  <c r="Q265" i="35"/>
  <c r="Q302" i="35"/>
  <c r="N425" i="35"/>
  <c r="N368" i="35"/>
  <c r="N240" i="35"/>
  <c r="Q259" i="35"/>
  <c r="N351" i="35"/>
  <c r="N325" i="35"/>
  <c r="Q277" i="35"/>
  <c r="N343" i="35"/>
  <c r="Q383" i="35"/>
  <c r="Q417" i="35"/>
  <c r="Q283" i="35"/>
  <c r="N372" i="35"/>
  <c r="Q403" i="35"/>
  <c r="Q391" i="35"/>
  <c r="N219" i="35"/>
  <c r="N331" i="35"/>
  <c r="N377" i="35"/>
  <c r="Q434" i="35"/>
  <c r="Q397" i="35"/>
  <c r="Q306" i="35"/>
  <c r="N317" i="35"/>
  <c r="N337" i="35"/>
  <c r="Q251" i="35"/>
  <c r="Q311" i="35"/>
  <c r="Q415" i="35"/>
  <c r="Q271" i="35"/>
  <c r="R271" i="35" s="1"/>
  <c r="Q359" i="35"/>
  <c r="R359" i="35" s="1"/>
  <c r="Q285" i="35"/>
  <c r="N293" i="35"/>
  <c r="N349" i="35"/>
  <c r="Q409" i="35"/>
  <c r="Q227" i="35"/>
  <c r="N236" i="35"/>
  <c r="Q231" i="35"/>
  <c r="Q361" i="35"/>
  <c r="Q369" i="35"/>
  <c r="Q349" i="35"/>
  <c r="N380" i="35"/>
  <c r="N297" i="35"/>
  <c r="N295" i="35"/>
  <c r="N429" i="35"/>
  <c r="N250" i="35"/>
  <c r="N269" i="35"/>
  <c r="Q222" i="35"/>
  <c r="Q328" i="35"/>
  <c r="N248" i="35"/>
  <c r="Q354" i="35"/>
  <c r="N303" i="35"/>
  <c r="N420" i="35"/>
  <c r="N275" i="35"/>
  <c r="N427" i="35"/>
  <c r="N288" i="35"/>
  <c r="N255" i="35"/>
  <c r="N382" i="35"/>
  <c r="N415" i="35"/>
  <c r="Q335" i="35"/>
  <c r="Q237" i="35"/>
  <c r="Q229" i="35"/>
  <c r="N407" i="35"/>
  <c r="Q341" i="35"/>
  <c r="Q314" i="35"/>
  <c r="N394" i="35"/>
  <c r="Q316" i="35"/>
  <c r="N283" i="35"/>
  <c r="N387" i="35"/>
  <c r="Q363" i="35"/>
  <c r="Q321" i="35"/>
  <c r="N262" i="35"/>
  <c r="N401" i="35"/>
  <c r="N408" i="35"/>
  <c r="N375" i="35"/>
  <c r="Q370" i="35"/>
  <c r="N366" i="35"/>
  <c r="Q350" i="35"/>
  <c r="Q387" i="35"/>
  <c r="Q393" i="35"/>
  <c r="N287" i="35"/>
  <c r="Q432" i="35"/>
  <c r="Q336" i="35"/>
  <c r="N416" i="35"/>
  <c r="N402" i="35"/>
  <c r="Q360" i="35"/>
  <c r="N284" i="35"/>
  <c r="R284" i="35" s="1"/>
  <c r="Q309" i="35"/>
  <c r="N419" i="35"/>
  <c r="Q300" i="35"/>
  <c r="N276" i="35"/>
  <c r="N426" i="35"/>
  <c r="Q255" i="35"/>
  <c r="R255" i="35" s="1"/>
  <c r="N251" i="35"/>
  <c r="Q353" i="35"/>
  <c r="R353" i="35" s="1"/>
  <c r="N304" i="35"/>
  <c r="N327" i="35"/>
  <c r="N321" i="35"/>
  <c r="N294" i="35"/>
  <c r="Q238" i="35"/>
  <c r="R238" i="35" s="1"/>
  <c r="Q317" i="35"/>
  <c r="R317" i="35" s="1"/>
  <c r="Q221" i="35"/>
  <c r="R221" i="35" s="1"/>
  <c r="N243" i="35"/>
  <c r="Q228" i="35"/>
  <c r="N234" i="35"/>
  <c r="R234" i="35" s="1"/>
  <c r="Q342" i="35"/>
  <c r="N270" i="35"/>
  <c r="Q261" i="35"/>
  <c r="N383" i="35"/>
  <c r="R383" i="35" s="1"/>
  <c r="R421" i="36"/>
  <c r="N309" i="35"/>
  <c r="N347" i="35"/>
  <c r="Q273" i="35"/>
  <c r="N339" i="35"/>
  <c r="N433" i="35"/>
  <c r="N395" i="35"/>
  <c r="R395" i="35" s="1"/>
  <c r="N285" i="35"/>
  <c r="Q381" i="35"/>
  <c r="Q351" i="35"/>
  <c r="Q269" i="35"/>
  <c r="Q243" i="35"/>
  <c r="N225" i="35"/>
  <c r="N263" i="35"/>
  <c r="N307" i="35"/>
  <c r="N335" i="35"/>
  <c r="Q389" i="35"/>
  <c r="Q373" i="35"/>
  <c r="N417" i="35"/>
  <c r="Q375" i="35"/>
  <c r="Q281" i="35"/>
  <c r="Q401" i="35"/>
  <c r="Q235" i="35"/>
  <c r="R235" i="35" s="1"/>
  <c r="Q413" i="35"/>
  <c r="N323" i="35"/>
  <c r="N357" i="35"/>
  <c r="Q405" i="35"/>
  <c r="Q257" i="35"/>
  <c r="N315" i="35"/>
  <c r="Q249" i="35"/>
  <c r="N301" i="35"/>
  <c r="R301" i="35" s="1"/>
  <c r="Q241" i="35"/>
  <c r="Q367" i="35"/>
  <c r="Q423" i="35"/>
  <c r="Q291" i="35"/>
  <c r="Q219" i="35"/>
  <c r="Q329" i="35"/>
  <c r="N409" i="35"/>
  <c r="Q364" i="35"/>
  <c r="N361" i="35"/>
  <c r="Q348" i="35"/>
  <c r="Q355" i="35"/>
  <c r="N282" i="35"/>
  <c r="N260" i="35"/>
  <c r="R260" i="35" s="1"/>
  <c r="Q327" i="35"/>
  <c r="N312" i="35"/>
  <c r="Q295" i="35"/>
  <c r="R295" i="35" s="1"/>
  <c r="N229" i="35"/>
  <c r="Q326" i="35"/>
  <c r="R326" i="35" s="1"/>
  <c r="N421" i="35"/>
  <c r="R421" i="35" s="1"/>
  <c r="Q427" i="35"/>
  <c r="N392" i="35"/>
  <c r="N268" i="35"/>
  <c r="R268" i="35" s="1"/>
  <c r="N289" i="35"/>
  <c r="Q378" i="35"/>
  <c r="Q232" i="35"/>
  <c r="Q315" i="35"/>
  <c r="Q343" i="35"/>
  <c r="Q305" i="35"/>
  <c r="N381" i="35"/>
  <c r="N400" i="35"/>
  <c r="N393" i="35"/>
  <c r="N414" i="35"/>
  <c r="N239" i="35"/>
  <c r="R239" i="35" s="1"/>
  <c r="Q223" i="35"/>
  <c r="Q334" i="35"/>
  <c r="Q246" i="35"/>
  <c r="N371" i="35"/>
  <c r="R371" i="35" s="1"/>
  <c r="N277" i="35"/>
  <c r="N261" i="35"/>
  <c r="N430" i="35"/>
  <c r="R430" i="35" s="1"/>
  <c r="N249" i="35"/>
  <c r="N298" i="35"/>
  <c r="R298" i="35" s="1"/>
  <c r="Q382" i="35"/>
  <c r="N434" i="35"/>
  <c r="N344" i="35"/>
  <c r="N316" i="35"/>
  <c r="Q376" i="35"/>
  <c r="R376" i="35" s="1"/>
  <c r="Q282" i="35"/>
  <c r="N310" i="35"/>
  <c r="Q244" i="35"/>
  <c r="Q278" i="35"/>
  <c r="N324" i="35"/>
  <c r="Q402" i="35"/>
  <c r="Q296" i="35"/>
  <c r="Q418" i="35"/>
  <c r="Q264" i="35"/>
  <c r="R264" i="35" s="1"/>
  <c r="Q368" i="35"/>
  <c r="Q236" i="35"/>
  <c r="Q270" i="35"/>
  <c r="Q250" i="35"/>
  <c r="N336" i="35"/>
  <c r="Q410" i="35"/>
  <c r="N373" i="35"/>
  <c r="R373" i="35" s="1"/>
  <c r="N330" i="35"/>
  <c r="N220" i="35"/>
  <c r="N241" i="35"/>
  <c r="Q286" i="35"/>
  <c r="N302" i="35"/>
  <c r="R302" i="35" s="1"/>
  <c r="Q258" i="35"/>
  <c r="Q414" i="35"/>
  <c r="Q396" i="35"/>
  <c r="R396" i="35" s="1"/>
  <c r="N362" i="35"/>
  <c r="R362" i="35" s="1"/>
  <c r="Q307" i="35"/>
  <c r="N348" i="35"/>
  <c r="R348" i="35" s="1"/>
  <c r="Q390" i="35"/>
  <c r="N230" i="35"/>
  <c r="Q428" i="35"/>
  <c r="N352" i="35"/>
  <c r="R336" i="36"/>
  <c r="R318" i="36"/>
  <c r="R379" i="36"/>
  <c r="R409" i="34"/>
  <c r="R351" i="36"/>
  <c r="R399" i="36"/>
  <c r="R404" i="36"/>
  <c r="R289" i="36"/>
  <c r="R373" i="34"/>
  <c r="R324" i="34"/>
  <c r="R220" i="36"/>
  <c r="R255" i="36"/>
  <c r="R392" i="34"/>
  <c r="R242" i="34"/>
  <c r="R272" i="34"/>
  <c r="R388" i="34"/>
  <c r="R354" i="34"/>
  <c r="R256" i="36"/>
  <c r="R381" i="36"/>
  <c r="R416" i="34"/>
  <c r="R373" i="36"/>
  <c r="R262" i="36"/>
  <c r="R361" i="34"/>
  <c r="R389" i="34"/>
  <c r="R259" i="34"/>
  <c r="R291" i="34"/>
  <c r="R272" i="36"/>
  <c r="R271" i="34"/>
  <c r="R284" i="34"/>
  <c r="R394" i="36"/>
  <c r="R421" i="34"/>
  <c r="R277" i="34"/>
  <c r="R363" i="34"/>
  <c r="R279" i="34"/>
  <c r="R405" i="36"/>
  <c r="R425" i="36"/>
  <c r="R320" i="36"/>
  <c r="R408" i="36"/>
  <c r="R317" i="36"/>
  <c r="R419" i="34"/>
  <c r="R234" i="34"/>
  <c r="R287" i="34"/>
  <c r="R434" i="36"/>
  <c r="R404" i="34"/>
  <c r="R409" i="36"/>
  <c r="R474" i="35"/>
  <c r="R435" i="1"/>
  <c r="R455" i="34"/>
  <c r="R459" i="35"/>
  <c r="R371" i="36"/>
  <c r="R392" i="36"/>
  <c r="R304" i="34"/>
  <c r="R275" i="36"/>
  <c r="R289" i="34"/>
  <c r="R274" i="34"/>
  <c r="R384" i="34"/>
  <c r="R219" i="36"/>
  <c r="R245" i="36"/>
  <c r="R391" i="34"/>
  <c r="R365" i="34"/>
  <c r="R287" i="36"/>
  <c r="R235" i="34"/>
  <c r="R361" i="36"/>
  <c r="R400" i="36"/>
  <c r="R302" i="34"/>
  <c r="R408" i="34"/>
  <c r="R302" i="36"/>
  <c r="R288" i="36"/>
  <c r="R380" i="36"/>
  <c r="R387" i="36"/>
  <c r="R400" i="34"/>
  <c r="R268" i="34"/>
  <c r="R298" i="34"/>
  <c r="R231" i="34"/>
  <c r="R374" i="34"/>
  <c r="R235" i="36"/>
  <c r="R346" i="34"/>
  <c r="R273" i="34"/>
  <c r="R358" i="34"/>
  <c r="R369" i="34"/>
  <c r="R266" i="34"/>
  <c r="R243" i="36"/>
  <c r="R349" i="34"/>
  <c r="R479" i="1"/>
  <c r="R454" i="34"/>
  <c r="R446" i="35"/>
  <c r="R469" i="35"/>
  <c r="R260" i="36"/>
  <c r="R414" i="36"/>
  <c r="R294" i="34"/>
  <c r="R303" i="36"/>
  <c r="R248" i="36"/>
  <c r="R238" i="36"/>
  <c r="R256" i="34"/>
  <c r="R399" i="34"/>
  <c r="R265" i="34"/>
  <c r="R389" i="36"/>
  <c r="R257" i="36"/>
  <c r="R452" i="35"/>
  <c r="R467" i="36"/>
  <c r="R439" i="34"/>
  <c r="R472" i="36"/>
  <c r="R476" i="36"/>
  <c r="R442" i="36"/>
  <c r="R261" i="36"/>
  <c r="R352" i="34"/>
  <c r="R330" i="36"/>
  <c r="R229" i="34"/>
  <c r="R239" i="34"/>
  <c r="R253" i="36"/>
  <c r="R290" i="34"/>
  <c r="R222" i="34"/>
  <c r="R398" i="34"/>
  <c r="R225" i="36"/>
  <c r="R468" i="34"/>
  <c r="R436" i="35"/>
  <c r="R447" i="1"/>
  <c r="R467" i="35"/>
  <c r="R463" i="34"/>
  <c r="R446" i="34"/>
  <c r="R273" i="36"/>
  <c r="R377" i="36"/>
  <c r="R359" i="34"/>
  <c r="R267" i="36"/>
  <c r="R281" i="34"/>
  <c r="R413" i="34"/>
  <c r="R473" i="34"/>
  <c r="R452" i="34"/>
  <c r="R475" i="35"/>
  <c r="R442" i="1"/>
  <c r="R481" i="36"/>
  <c r="R453" i="36"/>
  <c r="R448" i="36"/>
  <c r="R277" i="36"/>
  <c r="R268" i="36"/>
  <c r="R320" i="34"/>
  <c r="R267" i="34"/>
  <c r="R329" i="36"/>
  <c r="R294" i="36"/>
  <c r="R426" i="36"/>
  <c r="R351" i="34"/>
  <c r="R458" i="1"/>
  <c r="R451" i="1"/>
  <c r="R477" i="35"/>
  <c r="R482" i="1"/>
  <c r="R430" i="34"/>
  <c r="R247" i="34"/>
  <c r="R461" i="36"/>
  <c r="R282" i="36"/>
  <c r="R463" i="35"/>
  <c r="R473" i="36"/>
  <c r="R448" i="1"/>
  <c r="R447" i="34"/>
  <c r="R442" i="34"/>
  <c r="R441" i="35"/>
  <c r="R481" i="34"/>
  <c r="R440" i="35"/>
  <c r="R458" i="36"/>
  <c r="R463" i="1"/>
  <c r="R435" i="35"/>
  <c r="R457" i="35"/>
  <c r="R426" i="34"/>
  <c r="R420" i="36"/>
  <c r="R406" i="34"/>
  <c r="R293" i="36"/>
  <c r="R276" i="36"/>
  <c r="R431" i="36"/>
  <c r="R240" i="36"/>
  <c r="R432" i="36"/>
  <c r="R479" i="34"/>
  <c r="R479" i="36"/>
  <c r="R445" i="1"/>
  <c r="R473" i="35"/>
  <c r="R472" i="35"/>
  <c r="R470" i="1"/>
  <c r="R453" i="34"/>
  <c r="R466" i="36"/>
  <c r="R438" i="35"/>
  <c r="R445" i="35"/>
  <c r="R477" i="1"/>
  <c r="R444" i="36"/>
  <c r="R463" i="36"/>
  <c r="R465" i="36"/>
  <c r="R444" i="1"/>
  <c r="R439" i="1"/>
  <c r="R456" i="34"/>
  <c r="R460" i="34"/>
  <c r="R455" i="35"/>
  <c r="R436" i="36"/>
  <c r="R465" i="1"/>
  <c r="R470" i="34"/>
  <c r="R282" i="34"/>
  <c r="R412" i="34"/>
  <c r="R401" i="34"/>
  <c r="R477" i="36"/>
  <c r="R468" i="1"/>
  <c r="R438" i="34"/>
  <c r="R443" i="36"/>
  <c r="R440" i="34"/>
  <c r="R476" i="35"/>
  <c r="R456" i="1"/>
  <c r="R449" i="34"/>
  <c r="R439" i="35"/>
  <c r="R466" i="35"/>
  <c r="R457" i="34"/>
  <c r="R376" i="36"/>
  <c r="R296" i="34"/>
  <c r="R280" i="34"/>
  <c r="R390" i="34"/>
  <c r="R343" i="36"/>
  <c r="R346" i="36"/>
  <c r="R299" i="34"/>
  <c r="R301" i="36"/>
  <c r="R356" i="34"/>
  <c r="R423" i="36"/>
  <c r="R407" i="34"/>
  <c r="R451" i="35"/>
  <c r="R458" i="35"/>
  <c r="R461" i="1"/>
  <c r="R444" i="34"/>
  <c r="R439" i="36"/>
  <c r="R445" i="36"/>
  <c r="R452" i="1"/>
  <c r="R474" i="36"/>
  <c r="R448" i="35"/>
  <c r="R470" i="36"/>
  <c r="R478" i="34"/>
  <c r="R480" i="1"/>
  <c r="R435" i="34"/>
  <c r="R455" i="36"/>
  <c r="R460" i="1"/>
  <c r="R324" i="36"/>
  <c r="R378" i="34"/>
  <c r="R364" i="36"/>
  <c r="R258" i="36"/>
  <c r="R354" i="36"/>
  <c r="R292" i="36"/>
  <c r="R341" i="36"/>
  <c r="R405" i="34"/>
  <c r="R325" i="36"/>
  <c r="R422" i="36"/>
  <c r="R428" i="36"/>
  <c r="R313" i="34"/>
  <c r="R223" i="34"/>
  <c r="R284" i="36"/>
  <c r="R304" i="36"/>
  <c r="R305" i="34"/>
  <c r="R221" i="36"/>
  <c r="R227" i="36"/>
  <c r="R323" i="36"/>
  <c r="R315" i="36"/>
  <c r="R308" i="34"/>
  <c r="R311" i="36"/>
  <c r="R291" i="36"/>
  <c r="R333" i="36"/>
  <c r="R219" i="34"/>
  <c r="R337" i="34"/>
  <c r="R325" i="34"/>
  <c r="R410" i="36"/>
  <c r="R355" i="36"/>
  <c r="R365" i="36"/>
  <c r="R225" i="34"/>
  <c r="R283" i="34"/>
  <c r="R415" i="34"/>
  <c r="R387" i="34"/>
  <c r="R432" i="34"/>
  <c r="R340" i="36"/>
  <c r="R419" i="36"/>
  <c r="R418" i="34"/>
  <c r="R274" i="36"/>
  <c r="R231" i="36"/>
  <c r="R285" i="36"/>
  <c r="R339" i="36"/>
  <c r="R395" i="36"/>
  <c r="R326" i="34"/>
  <c r="R244" i="34"/>
  <c r="R377" i="34"/>
  <c r="R240" i="34"/>
  <c r="R386" i="36"/>
  <c r="R223" i="36"/>
  <c r="R394" i="34"/>
  <c r="R427" i="34"/>
  <c r="R470" i="35"/>
  <c r="R469" i="34"/>
  <c r="R455" i="1"/>
  <c r="R480" i="35"/>
  <c r="R456" i="35"/>
  <c r="R449" i="35"/>
  <c r="R478" i="1"/>
  <c r="R476" i="1"/>
  <c r="R446" i="36"/>
  <c r="R462" i="35"/>
  <c r="R472" i="34"/>
  <c r="R442" i="35"/>
  <c r="R476" i="34"/>
  <c r="R229" i="36"/>
  <c r="R230" i="36"/>
  <c r="R382" i="36"/>
  <c r="R312" i="34"/>
  <c r="R222" i="36"/>
  <c r="R334" i="34"/>
  <c r="R236" i="36"/>
  <c r="R331" i="36"/>
  <c r="R368" i="36"/>
  <c r="R300" i="36"/>
  <c r="R306" i="36"/>
  <c r="R270" i="36"/>
  <c r="R234" i="36"/>
  <c r="R327" i="36"/>
  <c r="R322" i="34"/>
  <c r="R242" i="36"/>
  <c r="R417" i="36"/>
  <c r="R309" i="36"/>
  <c r="R376" i="34"/>
  <c r="R350" i="34"/>
  <c r="R332" i="34"/>
  <c r="R328" i="36"/>
  <c r="R425" i="34"/>
  <c r="R245" i="34"/>
  <c r="R254" i="36"/>
  <c r="R233" i="36"/>
  <c r="R360" i="36"/>
  <c r="R323" i="34"/>
  <c r="R347" i="34"/>
  <c r="R285" i="34"/>
  <c r="R269" i="34"/>
  <c r="R275" i="34"/>
  <c r="R420" i="34"/>
  <c r="R443" i="1"/>
  <c r="R459" i="34"/>
  <c r="R445" i="34"/>
  <c r="R452" i="36"/>
  <c r="R469" i="36"/>
  <c r="R471" i="36"/>
  <c r="R460" i="35"/>
  <c r="R471" i="35"/>
  <c r="R480" i="36"/>
  <c r="R437" i="34"/>
  <c r="R482" i="36"/>
  <c r="R451" i="36"/>
  <c r="R464" i="34"/>
  <c r="R440" i="1"/>
  <c r="R448" i="34"/>
  <c r="R441" i="36"/>
  <c r="R449" i="1"/>
  <c r="R430" i="36"/>
  <c r="R310" i="36"/>
  <c r="R427" i="36"/>
  <c r="R221" i="34"/>
  <c r="R252" i="34"/>
  <c r="R226" i="36"/>
  <c r="R244" i="36"/>
  <c r="R364" i="34"/>
  <c r="R337" i="36"/>
  <c r="R296" i="36"/>
  <c r="R254" i="34"/>
  <c r="R386" i="34"/>
  <c r="R228" i="34"/>
  <c r="R251" i="36"/>
  <c r="R319" i="34"/>
  <c r="R384" i="36"/>
  <c r="R279" i="36"/>
  <c r="R307" i="36"/>
  <c r="R263" i="36"/>
  <c r="R224" i="34"/>
  <c r="R424" i="34"/>
  <c r="R342" i="36"/>
  <c r="R345" i="36"/>
  <c r="R293" i="34"/>
  <c r="R391" i="36"/>
  <c r="R313" i="36"/>
  <c r="R413" i="36"/>
  <c r="R237" i="36"/>
  <c r="R339" i="34"/>
  <c r="R255" i="34"/>
  <c r="R262" i="34"/>
  <c r="R248" i="34"/>
  <c r="R467" i="1"/>
  <c r="R466" i="1"/>
  <c r="R437" i="1"/>
  <c r="R454" i="35"/>
  <c r="R468" i="36"/>
  <c r="R450" i="36"/>
  <c r="R465" i="35"/>
  <c r="R436" i="1"/>
  <c r="R437" i="35"/>
  <c r="R464" i="36"/>
  <c r="R481" i="1"/>
  <c r="R462" i="1"/>
  <c r="R462" i="36"/>
  <c r="R474" i="1"/>
  <c r="R472" i="1"/>
  <c r="R462" i="34"/>
  <c r="R330" i="34"/>
  <c r="R250" i="36"/>
  <c r="R393" i="34"/>
  <c r="R261" i="34"/>
  <c r="R246" i="34"/>
  <c r="R353" i="34"/>
  <c r="R390" i="36"/>
  <c r="R379" i="34"/>
  <c r="R258" i="34"/>
  <c r="R238" i="34"/>
  <c r="R232" i="34"/>
  <c r="R388" i="36"/>
  <c r="R338" i="34"/>
  <c r="R375" i="36"/>
  <c r="R402" i="36"/>
  <c r="R342" i="34"/>
  <c r="R345" i="34"/>
  <c r="R333" i="34"/>
  <c r="R396" i="36"/>
  <c r="R347" i="36"/>
  <c r="R335" i="36"/>
  <c r="R385" i="34"/>
  <c r="R253" i="34"/>
  <c r="R305" i="36"/>
  <c r="R368" i="34"/>
  <c r="R331" i="34"/>
  <c r="R372" i="34"/>
  <c r="R398" i="36"/>
  <c r="R338" i="36"/>
  <c r="R433" i="34"/>
  <c r="R307" i="34"/>
  <c r="R357" i="34"/>
  <c r="R303" i="34"/>
  <c r="R382" i="34"/>
  <c r="R453" i="35"/>
  <c r="R459" i="1"/>
  <c r="R467" i="34"/>
  <c r="R468" i="35"/>
  <c r="R464" i="35"/>
  <c r="R469" i="1"/>
  <c r="R475" i="1"/>
  <c r="R451" i="34"/>
  <c r="R441" i="1"/>
  <c r="R456" i="36"/>
  <c r="R457" i="1"/>
  <c r="R477" i="34"/>
  <c r="R443" i="35"/>
  <c r="R480" i="34"/>
  <c r="R441" i="34"/>
  <c r="R482" i="35"/>
  <c r="R464" i="1"/>
  <c r="R465" i="34"/>
  <c r="R444" i="35"/>
  <c r="R344" i="34"/>
  <c r="R402" i="34"/>
  <c r="R270" i="34"/>
  <c r="R407" i="36"/>
  <c r="R415" i="36"/>
  <c r="R396" i="34"/>
  <c r="R412" i="36"/>
  <c r="R397" i="36"/>
  <c r="R326" i="36"/>
  <c r="R424" i="36"/>
  <c r="R403" i="36"/>
  <c r="R340" i="34"/>
  <c r="R318" i="34"/>
  <c r="R349" i="36"/>
  <c r="R334" i="36"/>
  <c r="R290" i="36"/>
  <c r="R355" i="34"/>
  <c r="R360" i="34"/>
  <c r="R353" i="36"/>
  <c r="R406" i="36"/>
  <c r="R374" i="36"/>
  <c r="R246" i="36"/>
  <c r="R433" i="36"/>
  <c r="R299" i="36"/>
  <c r="R322" i="36"/>
  <c r="R281" i="36"/>
  <c r="R278" i="36"/>
  <c r="R266" i="36"/>
  <c r="R301" i="34"/>
  <c r="R335" i="34"/>
  <c r="R429" i="34"/>
  <c r="R380" i="34"/>
  <c r="R264" i="34"/>
  <c r="R428" i="34"/>
  <c r="R370" i="34"/>
  <c r="R278" i="34"/>
  <c r="R416" i="36"/>
  <c r="R286" i="34"/>
  <c r="R431" i="34"/>
  <c r="R378" i="36"/>
  <c r="R264" i="36"/>
  <c r="R286" i="36"/>
  <c r="R317" i="34"/>
  <c r="R395" i="34"/>
  <c r="R263" i="34"/>
  <c r="R309" i="34"/>
  <c r="R297" i="34"/>
  <c r="R454" i="1"/>
  <c r="R450" i="35"/>
  <c r="R453" i="1"/>
  <c r="R437" i="36"/>
  <c r="R449" i="36"/>
  <c r="R471" i="34"/>
  <c r="R457" i="36"/>
  <c r="R438" i="36"/>
  <c r="R474" i="34"/>
  <c r="R436" i="34"/>
  <c r="R443" i="34"/>
  <c r="R481" i="35"/>
  <c r="R447" i="35"/>
  <c r="R447" i="36"/>
  <c r="R478" i="36"/>
  <c r="R482" i="34"/>
  <c r="R336" i="34"/>
  <c r="R348" i="36"/>
  <c r="R295" i="36"/>
  <c r="R414" i="34"/>
  <c r="R232" i="36"/>
  <c r="R300" i="34"/>
  <c r="R226" i="34"/>
  <c r="R314" i="36"/>
  <c r="R410" i="34"/>
  <c r="R366" i="36"/>
  <c r="R383" i="36"/>
  <c r="R321" i="36"/>
  <c r="R359" i="36"/>
  <c r="R252" i="36"/>
  <c r="R363" i="36"/>
  <c r="R292" i="34"/>
  <c r="R319" i="36"/>
  <c r="R418" i="36"/>
  <c r="R343" i="34"/>
  <c r="R236" i="34"/>
  <c r="R228" i="36"/>
  <c r="R369" i="36"/>
  <c r="R259" i="36"/>
  <c r="R315" i="34"/>
  <c r="R417" i="34"/>
  <c r="R288" i="34"/>
  <c r="R295" i="34"/>
  <c r="R250" i="34"/>
  <c r="Q15" i="34"/>
  <c r="Q119" i="34"/>
  <c r="N81" i="34"/>
  <c r="N204" i="34"/>
  <c r="Q100" i="34"/>
  <c r="N164" i="34"/>
  <c r="Q112" i="34"/>
  <c r="N178" i="34"/>
  <c r="Q133" i="34"/>
  <c r="Q21" i="34"/>
  <c r="N46" i="34"/>
  <c r="N32" i="34"/>
  <c r="Q147" i="34"/>
  <c r="N34" i="34"/>
  <c r="Q145" i="34"/>
  <c r="N87" i="34"/>
  <c r="Q138" i="34"/>
  <c r="N72" i="34"/>
  <c r="N166" i="34"/>
  <c r="N185" i="34"/>
  <c r="N59" i="34"/>
  <c r="Q13" i="34"/>
  <c r="N67" i="34"/>
  <c r="Q98" i="34"/>
  <c r="Q153" i="34"/>
  <c r="N53" i="34"/>
  <c r="N79" i="34"/>
  <c r="N171" i="34"/>
  <c r="N211" i="34"/>
  <c r="Q105" i="34"/>
  <c r="N39" i="34"/>
  <c r="N213" i="34"/>
  <c r="Q6" i="34"/>
  <c r="N191" i="34"/>
  <c r="N199" i="34"/>
  <c r="Q125" i="34"/>
  <c r="N168" i="34"/>
  <c r="N30" i="34"/>
  <c r="Q114" i="34"/>
  <c r="N190" i="34"/>
  <c r="N180" i="34"/>
  <c r="N188" i="34"/>
  <c r="Q129" i="34"/>
  <c r="N15" i="34"/>
  <c r="N36" i="34"/>
  <c r="Q92" i="34"/>
  <c r="Q209" i="34"/>
  <c r="N173" i="34"/>
  <c r="N137" i="34"/>
  <c r="N26" i="34"/>
  <c r="N48" i="34"/>
  <c r="Q77" i="34"/>
  <c r="N63" i="34"/>
  <c r="Q107" i="34"/>
  <c r="Q203" i="34"/>
  <c r="Q122" i="34"/>
  <c r="Q124" i="34"/>
  <c r="N5" i="34"/>
  <c r="Q71" i="34"/>
  <c r="N56" i="34"/>
  <c r="N58" i="34"/>
  <c r="Q213" i="34"/>
  <c r="N41" i="34"/>
  <c r="N158" i="34"/>
  <c r="Q96" i="34"/>
  <c r="Q102" i="34"/>
  <c r="N195" i="34"/>
  <c r="N143" i="34"/>
  <c r="N147" i="34"/>
  <c r="R147" i="34" s="1"/>
  <c r="Q81" i="34"/>
  <c r="N162" i="34"/>
  <c r="N11" i="34"/>
  <c r="Q206" i="36"/>
  <c r="N160" i="36"/>
  <c r="N134" i="36"/>
  <c r="N55" i="36"/>
  <c r="Q59" i="36"/>
  <c r="Q10" i="36"/>
  <c r="Q182" i="36"/>
  <c r="Q44" i="36"/>
  <c r="N37" i="36"/>
  <c r="Q200" i="36"/>
  <c r="Q94" i="36"/>
  <c r="N151" i="36"/>
  <c r="N110" i="36"/>
  <c r="Q85" i="36"/>
  <c r="N208" i="36"/>
  <c r="Q176" i="36"/>
  <c r="Q121" i="36"/>
  <c r="N19" i="36"/>
  <c r="Q74" i="36"/>
  <c r="Q191" i="36"/>
  <c r="Q50" i="36"/>
  <c r="N28" i="36"/>
  <c r="N92" i="36"/>
  <c r="N8" i="36"/>
  <c r="N76" i="36"/>
  <c r="N116" i="36"/>
  <c r="N187" i="36"/>
  <c r="N140" i="36"/>
  <c r="Q217" i="36"/>
  <c r="N169" i="36"/>
  <c r="Q103" i="36"/>
  <c r="N125" i="36"/>
  <c r="Q68" i="36"/>
  <c r="Q158" i="36"/>
  <c r="Q26" i="36"/>
  <c r="Q142" i="36"/>
  <c r="N128" i="1"/>
  <c r="N25" i="1"/>
  <c r="N136" i="1"/>
  <c r="Q66" i="1"/>
  <c r="N94" i="1"/>
  <c r="Q166" i="1"/>
  <c r="Q91" i="1"/>
  <c r="Q70" i="1"/>
  <c r="Q194" i="1"/>
  <c r="Q186" i="1"/>
  <c r="N86" i="1"/>
  <c r="N157" i="1"/>
  <c r="N4" i="1"/>
  <c r="Q28" i="1"/>
  <c r="Q152" i="1"/>
  <c r="Q20" i="1"/>
  <c r="N114" i="1"/>
  <c r="Q180" i="1"/>
  <c r="Q212" i="1"/>
  <c r="Q174" i="1"/>
  <c r="Q160" i="1"/>
  <c r="Q48" i="1"/>
  <c r="N108" i="1"/>
  <c r="N100" i="1"/>
  <c r="N146" i="1"/>
  <c r="N14" i="1"/>
  <c r="Q62" i="1"/>
  <c r="N132" i="1"/>
  <c r="Q198" i="1"/>
  <c r="N120" i="1"/>
  <c r="Q34" i="1"/>
  <c r="Q42" i="1"/>
  <c r="Q202" i="1"/>
  <c r="Q54" i="1"/>
  <c r="Q80" i="1"/>
  <c r="N218" i="1"/>
  <c r="Q39" i="35"/>
  <c r="Q45" i="35"/>
  <c r="N192" i="35"/>
  <c r="N60" i="35"/>
  <c r="N71" i="35"/>
  <c r="N68" i="35"/>
  <c r="N210" i="35"/>
  <c r="Q101" i="35"/>
  <c r="N200" i="35"/>
  <c r="Q144" i="35"/>
  <c r="Q93" i="35"/>
  <c r="N111" i="35"/>
  <c r="N78" i="35"/>
  <c r="N88" i="35"/>
  <c r="N150" i="35"/>
  <c r="Q216" i="35"/>
  <c r="N186" i="35"/>
  <c r="N159" i="35"/>
  <c r="Q120" i="35"/>
  <c r="Q12" i="35"/>
  <c r="Q134" i="35"/>
  <c r="N203" i="35"/>
  <c r="N105" i="35"/>
  <c r="Q171" i="35"/>
  <c r="Q154" i="35"/>
  <c r="Q84" i="35"/>
  <c r="N167" i="35"/>
  <c r="Q177" i="35"/>
  <c r="N18" i="35"/>
  <c r="Q22" i="35"/>
  <c r="Q126" i="35"/>
  <c r="Q137" i="35"/>
  <c r="Q5" i="35"/>
  <c r="N27" i="35"/>
  <c r="N54" i="35"/>
  <c r="N35" i="35"/>
  <c r="Q115" i="36"/>
  <c r="Q72" i="36"/>
  <c r="N10" i="36"/>
  <c r="N181" i="36"/>
  <c r="Q108" i="36"/>
  <c r="N189" i="36"/>
  <c r="N6" i="36"/>
  <c r="N42" i="36"/>
  <c r="Q97" i="36"/>
  <c r="Q82" i="36"/>
  <c r="N138" i="36"/>
  <c r="Q168" i="36"/>
  <c r="N148" i="36"/>
  <c r="N163" i="36"/>
  <c r="N31" i="36"/>
  <c r="N51" i="36"/>
  <c r="N16" i="36"/>
  <c r="Q123" i="36"/>
  <c r="N174" i="36"/>
  <c r="N142" i="36"/>
  <c r="R142" i="36" s="1"/>
  <c r="N22" i="36"/>
  <c r="N154" i="36"/>
  <c r="Q117" i="36"/>
  <c r="Q214" i="36"/>
  <c r="Q208" i="36"/>
  <c r="N102" i="36"/>
  <c r="N196" i="36"/>
  <c r="Q36" i="36"/>
  <c r="N49" i="36"/>
  <c r="Q76" i="36"/>
  <c r="N57" i="36"/>
  <c r="Q88" i="36"/>
  <c r="Q204" i="36"/>
  <c r="N183" i="36"/>
  <c r="N64" i="36"/>
  <c r="Q130" i="36"/>
  <c r="Q133" i="1"/>
  <c r="N46" i="1"/>
  <c r="N211" i="1"/>
  <c r="N87" i="1"/>
  <c r="N81" i="1"/>
  <c r="Q145" i="1"/>
  <c r="N72" i="1"/>
  <c r="N213" i="1"/>
  <c r="Q100" i="1"/>
  <c r="Q112" i="1"/>
  <c r="N34" i="1"/>
  <c r="R34" i="1" s="1"/>
  <c r="Q125" i="1"/>
  <c r="Q15" i="1"/>
  <c r="Q119" i="1"/>
  <c r="Q105" i="1"/>
  <c r="N191" i="1"/>
  <c r="N67" i="1"/>
  <c r="N204" i="1"/>
  <c r="N164" i="1"/>
  <c r="N171" i="1"/>
  <c r="N53" i="1"/>
  <c r="Q153" i="1"/>
  <c r="N32" i="1"/>
  <c r="Q98" i="1"/>
  <c r="Q147" i="1"/>
  <c r="N166" i="1"/>
  <c r="R166" i="1" s="1"/>
  <c r="N199" i="1"/>
  <c r="N39" i="1"/>
  <c r="Q6" i="1"/>
  <c r="N185" i="1"/>
  <c r="N79" i="1"/>
  <c r="Q138" i="1"/>
  <c r="Q21" i="1"/>
  <c r="Q13" i="1"/>
  <c r="N59" i="1"/>
  <c r="N178" i="1"/>
  <c r="Q159" i="35"/>
  <c r="Q151" i="35"/>
  <c r="Q135" i="35"/>
  <c r="Q207" i="35"/>
  <c r="Q3" i="35"/>
  <c r="Q113" i="35"/>
  <c r="N85" i="35"/>
  <c r="N119" i="35"/>
  <c r="Q173" i="35"/>
  <c r="Q165" i="35"/>
  <c r="Q157" i="35"/>
  <c r="Q27" i="35"/>
  <c r="Q19" i="35"/>
  <c r="Q33" i="35"/>
  <c r="N141" i="35"/>
  <c r="Q189" i="35"/>
  <c r="N47" i="35"/>
  <c r="Q197" i="35"/>
  <c r="Q53" i="35"/>
  <c r="Q75" i="35"/>
  <c r="Q57" i="35"/>
  <c r="N9" i="35"/>
  <c r="Q185" i="35"/>
  <c r="Q25" i="35"/>
  <c r="N93" i="35"/>
  <c r="N91" i="35"/>
  <c r="N107" i="35"/>
  <c r="N69" i="35"/>
  <c r="Q41" i="35"/>
  <c r="N99" i="35"/>
  <c r="N179" i="35"/>
  <c r="N217" i="35"/>
  <c r="N123" i="35"/>
  <c r="Q65" i="35"/>
  <c r="N131" i="35"/>
  <c r="N201" i="35"/>
  <c r="N157" i="35"/>
  <c r="N132" i="35"/>
  <c r="Q202" i="35"/>
  <c r="Q198" i="35"/>
  <c r="N108" i="35"/>
  <c r="Q42" i="35"/>
  <c r="N136" i="35"/>
  <c r="Q70" i="35"/>
  <c r="N4" i="35"/>
  <c r="N114" i="35"/>
  <c r="N128" i="35"/>
  <c r="Q152" i="35"/>
  <c r="Q160" i="35"/>
  <c r="Q91" i="35"/>
  <c r="N86" i="35"/>
  <c r="Q80" i="35"/>
  <c r="Q48" i="35"/>
  <c r="N94" i="35"/>
  <c r="N146" i="35"/>
  <c r="N120" i="35"/>
  <c r="Q28" i="35"/>
  <c r="Q54" i="35"/>
  <c r="N14" i="35"/>
  <c r="N25" i="35"/>
  <c r="R25" i="35" s="1"/>
  <c r="N100" i="35"/>
  <c r="Q20" i="35"/>
  <c r="Q62" i="35"/>
  <c r="Q194" i="35"/>
  <c r="Q186" i="35"/>
  <c r="N218" i="35"/>
  <c r="Q212" i="35"/>
  <c r="Q166" i="35"/>
  <c r="Q180" i="35"/>
  <c r="Q174" i="35"/>
  <c r="Q66" i="35"/>
  <c r="Q34" i="35"/>
  <c r="N120" i="36"/>
  <c r="Q166" i="36"/>
  <c r="Q212" i="36"/>
  <c r="N157" i="36"/>
  <c r="Q174" i="36"/>
  <c r="Q152" i="36"/>
  <c r="Q62" i="36"/>
  <c r="Q160" i="36"/>
  <c r="N114" i="36"/>
  <c r="N146" i="36"/>
  <c r="N100" i="36"/>
  <c r="Q42" i="36"/>
  <c r="Q202" i="36"/>
  <c r="N94" i="36"/>
  <c r="Q34" i="36"/>
  <c r="Q91" i="36"/>
  <c r="Q198" i="36"/>
  <c r="Q186" i="36"/>
  <c r="N136" i="36"/>
  <c r="N4" i="36"/>
  <c r="N108" i="36"/>
  <c r="R108" i="36" s="1"/>
  <c r="Q80" i="36"/>
  <c r="N132" i="36"/>
  <c r="N218" i="36"/>
  <c r="Q20" i="36"/>
  <c r="Q54" i="36"/>
  <c r="N14" i="36"/>
  <c r="N128" i="36"/>
  <c r="N86" i="36"/>
  <c r="Q66" i="36"/>
  <c r="Q180" i="36"/>
  <c r="Q70" i="36"/>
  <c r="Q194" i="36"/>
  <c r="N25" i="36"/>
  <c r="Q28" i="36"/>
  <c r="Q48" i="36"/>
  <c r="Q115" i="1"/>
  <c r="Q72" i="1"/>
  <c r="N148" i="1"/>
  <c r="Q208" i="1"/>
  <c r="Q168" i="1"/>
  <c r="N6" i="1"/>
  <c r="N64" i="1"/>
  <c r="Q130" i="1"/>
  <c r="N16" i="1"/>
  <c r="N196" i="1"/>
  <c r="N142" i="1"/>
  <c r="N183" i="1"/>
  <c r="N138" i="1"/>
  <c r="N154" i="1"/>
  <c r="N57" i="1"/>
  <c r="Q204" i="1"/>
  <c r="Q76" i="1"/>
  <c r="N102" i="1"/>
  <c r="N181" i="1"/>
  <c r="N31" i="1"/>
  <c r="Q36" i="1"/>
  <c r="N51" i="1"/>
  <c r="Q97" i="1"/>
  <c r="Q88" i="1"/>
  <c r="Q108" i="1"/>
  <c r="N49" i="1"/>
  <c r="Q117" i="1"/>
  <c r="N174" i="1"/>
  <c r="R174" i="1" s="1"/>
  <c r="N10" i="1"/>
  <c r="Q82" i="1"/>
  <c r="N163" i="1"/>
  <c r="N22" i="1"/>
  <c r="Q214" i="1"/>
  <c r="N189" i="1"/>
  <c r="Q123" i="1"/>
  <c r="N42" i="1"/>
  <c r="R42" i="1" s="1"/>
  <c r="Q133" i="36"/>
  <c r="Q13" i="36"/>
  <c r="N72" i="36"/>
  <c r="N32" i="36"/>
  <c r="Q153" i="36"/>
  <c r="N34" i="36"/>
  <c r="N79" i="36"/>
  <c r="N178" i="36"/>
  <c r="N39" i="36"/>
  <c r="N166" i="36"/>
  <c r="R166" i="36" s="1"/>
  <c r="Q147" i="36"/>
  <c r="N191" i="36"/>
  <c r="R191" i="36" s="1"/>
  <c r="N59" i="36"/>
  <c r="R59" i="36" s="1"/>
  <c r="N199" i="36"/>
  <c r="Q21" i="36"/>
  <c r="Q125" i="36"/>
  <c r="N87" i="36"/>
  <c r="Q98" i="36"/>
  <c r="N46" i="36"/>
  <c r="N171" i="36"/>
  <c r="Q145" i="36"/>
  <c r="N211" i="36"/>
  <c r="N213" i="36"/>
  <c r="Q112" i="36"/>
  <c r="N67" i="36"/>
  <c r="N164" i="36"/>
  <c r="Q105" i="36"/>
  <c r="N53" i="36"/>
  <c r="N185" i="36"/>
  <c r="Q138" i="36"/>
  <c r="N204" i="36"/>
  <c r="Q15" i="36"/>
  <c r="N81" i="36"/>
  <c r="Q119" i="36"/>
  <c r="Q100" i="36"/>
  <c r="Q6" i="36"/>
  <c r="Q193" i="1"/>
  <c r="Q175" i="1"/>
  <c r="N115" i="1"/>
  <c r="N209" i="1"/>
  <c r="Q95" i="1"/>
  <c r="N20" i="1"/>
  <c r="N121" i="1"/>
  <c r="N127" i="1"/>
  <c r="Q181" i="1"/>
  <c r="Q67" i="1"/>
  <c r="N156" i="1"/>
  <c r="N29" i="1"/>
  <c r="Q218" i="1"/>
  <c r="N3" i="1"/>
  <c r="Q49" i="1"/>
  <c r="N152" i="1"/>
  <c r="Q35" i="1"/>
  <c r="N101" i="1"/>
  <c r="Q61" i="1"/>
  <c r="Q90" i="1"/>
  <c r="Q143" i="1"/>
  <c r="N133" i="1"/>
  <c r="Q11" i="1"/>
  <c r="N135" i="1"/>
  <c r="Q69" i="1"/>
  <c r="Q55" i="1"/>
  <c r="Q199" i="1"/>
  <c r="Q167" i="1"/>
  <c r="N24" i="1"/>
  <c r="Q86" i="1"/>
  <c r="N109" i="1"/>
  <c r="N77" i="1"/>
  <c r="Q187" i="1"/>
  <c r="N161" i="1"/>
  <c r="Q201" i="1"/>
  <c r="Q43" i="1"/>
  <c r="Q111" i="35"/>
  <c r="Q127" i="35"/>
  <c r="Q7" i="35"/>
  <c r="Q79" i="35"/>
  <c r="N44" i="35"/>
  <c r="N205" i="35"/>
  <c r="Q139" i="35"/>
  <c r="Q162" i="35"/>
  <c r="N214" i="35"/>
  <c r="N23" i="35"/>
  <c r="N82" i="35"/>
  <c r="Q89" i="35"/>
  <c r="N184" i="35"/>
  <c r="N52" i="35"/>
  <c r="N165" i="35"/>
  <c r="N96" i="35"/>
  <c r="N176" i="35"/>
  <c r="N61" i="35"/>
  <c r="Q118" i="35"/>
  <c r="N73" i="35"/>
  <c r="Q99" i="35"/>
  <c r="N66" i="35"/>
  <c r="N45" i="35"/>
  <c r="Q16" i="35"/>
  <c r="N198" i="35"/>
  <c r="N13" i="35"/>
  <c r="Q148" i="35"/>
  <c r="N193" i="35"/>
  <c r="Q211" i="35"/>
  <c r="N33" i="35"/>
  <c r="R33" i="35" s="1"/>
  <c r="Q30" i="35"/>
  <c r="Q110" i="35"/>
  <c r="Q132" i="35"/>
  <c r="N177" i="35"/>
  <c r="N145" i="35"/>
  <c r="N155" i="35"/>
  <c r="Q76" i="34"/>
  <c r="Q123" i="34"/>
  <c r="N16" i="34"/>
  <c r="N31" i="34"/>
  <c r="N196" i="34"/>
  <c r="Q115" i="34"/>
  <c r="Q130" i="34"/>
  <c r="N42" i="34"/>
  <c r="N49" i="34"/>
  <c r="Q88" i="34"/>
  <c r="Q168" i="34"/>
  <c r="N6" i="34"/>
  <c r="N148" i="34"/>
  <c r="N183" i="34"/>
  <c r="N181" i="34"/>
  <c r="N57" i="34"/>
  <c r="N64" i="34"/>
  <c r="Q82" i="34"/>
  <c r="Q108" i="34"/>
  <c r="Q72" i="34"/>
  <c r="Q208" i="34"/>
  <c r="N138" i="34"/>
  <c r="N102" i="34"/>
  <c r="N22" i="34"/>
  <c r="N10" i="34"/>
  <c r="Q97" i="34"/>
  <c r="N174" i="34"/>
  <c r="Q36" i="34"/>
  <c r="Q204" i="34"/>
  <c r="N51" i="34"/>
  <c r="N154" i="34"/>
  <c r="N189" i="34"/>
  <c r="N142" i="34"/>
  <c r="N163" i="34"/>
  <c r="Q214" i="34"/>
  <c r="Q117" i="34"/>
  <c r="Q167" i="34"/>
  <c r="N161" i="34"/>
  <c r="Q95" i="34"/>
  <c r="Q175" i="34"/>
  <c r="N135" i="34"/>
  <c r="N24" i="34"/>
  <c r="N152" i="34"/>
  <c r="Q218" i="34"/>
  <c r="Q49" i="34"/>
  <c r="Q61" i="34"/>
  <c r="Q90" i="34"/>
  <c r="N109" i="34"/>
  <c r="Q35" i="34"/>
  <c r="N101" i="34"/>
  <c r="Q201" i="34"/>
  <c r="N127" i="34"/>
  <c r="Q193" i="34"/>
  <c r="N77" i="34"/>
  <c r="N121" i="34"/>
  <c r="Q55" i="34"/>
  <c r="Q187" i="34"/>
  <c r="N156" i="34"/>
  <c r="Q11" i="34"/>
  <c r="Q43" i="34"/>
  <c r="Q67" i="34"/>
  <c r="Q199" i="34"/>
  <c r="N133" i="34"/>
  <c r="Q69" i="34"/>
  <c r="Q181" i="34"/>
  <c r="N29" i="34"/>
  <c r="N20" i="34"/>
  <c r="N209" i="34"/>
  <c r="Q86" i="34"/>
  <c r="Q143" i="34"/>
  <c r="N115" i="34"/>
  <c r="N3" i="34"/>
  <c r="Q163" i="36"/>
  <c r="Q109" i="36"/>
  <c r="Q73" i="36"/>
  <c r="Q56" i="36"/>
  <c r="N122" i="36"/>
  <c r="N149" i="36"/>
  <c r="N62" i="36"/>
  <c r="R62" i="36" s="1"/>
  <c r="Q31" i="36"/>
  <c r="N182" i="36"/>
  <c r="N197" i="36"/>
  <c r="N21" i="36"/>
  <c r="R21" i="36" s="1"/>
  <c r="Q131" i="36"/>
  <c r="N38" i="36"/>
  <c r="Q78" i="36"/>
  <c r="Q87" i="36"/>
  <c r="Q128" i="36"/>
  <c r="Q205" i="36"/>
  <c r="N43" i="36"/>
  <c r="N50" i="36"/>
  <c r="Q210" i="36"/>
  <c r="N12" i="36"/>
  <c r="N139" i="36"/>
  <c r="N144" i="36"/>
  <c r="Q83" i="36"/>
  <c r="N170" i="36"/>
  <c r="N175" i="36"/>
  <c r="N97" i="36"/>
  <c r="Q215" i="36"/>
  <c r="N153" i="36"/>
  <c r="R153" i="36" s="1"/>
  <c r="Q116" i="36"/>
  <c r="Q188" i="36"/>
  <c r="N194" i="36"/>
  <c r="N17" i="36"/>
  <c r="Q104" i="36"/>
  <c r="N65" i="36"/>
  <c r="N7" i="36"/>
  <c r="N198" i="1"/>
  <c r="R198" i="1" s="1"/>
  <c r="N73" i="1"/>
  <c r="Q110" i="1"/>
  <c r="Q127" i="1"/>
  <c r="N61" i="1"/>
  <c r="Q162" i="1"/>
  <c r="Q211" i="1"/>
  <c r="N23" i="1"/>
  <c r="N66" i="1"/>
  <c r="N45" i="1"/>
  <c r="N214" i="1"/>
  <c r="Q111" i="1"/>
  <c r="N33" i="1"/>
  <c r="N44" i="1"/>
  <c r="Q7" i="1"/>
  <c r="N13" i="1"/>
  <c r="Q118" i="1"/>
  <c r="N184" i="1"/>
  <c r="N155" i="1"/>
  <c r="Q139" i="1"/>
  <c r="Q89" i="1"/>
  <c r="N52" i="1"/>
  <c r="Q16" i="1"/>
  <c r="N82" i="1"/>
  <c r="Q99" i="1"/>
  <c r="N96" i="1"/>
  <c r="N205" i="1"/>
  <c r="N145" i="1"/>
  <c r="N177" i="1"/>
  <c r="Q132" i="1"/>
  <c r="N176" i="1"/>
  <c r="N165" i="1"/>
  <c r="Q30" i="1"/>
  <c r="Q79" i="1"/>
  <c r="N193" i="1"/>
  <c r="Q148" i="1"/>
  <c r="Q95" i="35"/>
  <c r="Q199" i="35"/>
  <c r="Q175" i="35"/>
  <c r="N20" i="35"/>
  <c r="Q181" i="35"/>
  <c r="Q167" i="35"/>
  <c r="Q201" i="35"/>
  <c r="N77" i="35"/>
  <c r="Q61" i="35"/>
  <c r="Q67" i="35"/>
  <c r="N24" i="35"/>
  <c r="Q11" i="35"/>
  <c r="N127" i="35"/>
  <c r="N101" i="35"/>
  <c r="Q55" i="35"/>
  <c r="Q35" i="35"/>
  <c r="N133" i="35"/>
  <c r="Q90" i="35"/>
  <c r="N109" i="35"/>
  <c r="N135" i="35"/>
  <c r="Q49" i="35"/>
  <c r="Q143" i="35"/>
  <c r="N29" i="35"/>
  <c r="Q187" i="35"/>
  <c r="Q193" i="35"/>
  <c r="Q43" i="35"/>
  <c r="N121" i="35"/>
  <c r="Q69" i="35"/>
  <c r="N161" i="35"/>
  <c r="N156" i="35"/>
  <c r="Q218" i="35"/>
  <c r="N209" i="35"/>
  <c r="N152" i="35"/>
  <c r="N3" i="35"/>
  <c r="Q86" i="35"/>
  <c r="N115" i="35"/>
  <c r="N62" i="34"/>
  <c r="Q210" i="34"/>
  <c r="N17" i="34"/>
  <c r="N149" i="34"/>
  <c r="N12" i="34"/>
  <c r="Q131" i="34"/>
  <c r="Q56" i="34"/>
  <c r="N50" i="34"/>
  <c r="N38" i="34"/>
  <c r="N122" i="34"/>
  <c r="Q87" i="34"/>
  <c r="N97" i="34"/>
  <c r="Q109" i="34"/>
  <c r="N21" i="34"/>
  <c r="R21" i="34" s="1"/>
  <c r="N170" i="34"/>
  <c r="N182" i="34"/>
  <c r="Q128" i="34"/>
  <c r="N144" i="34"/>
  <c r="N197" i="34"/>
  <c r="Q31" i="34"/>
  <c r="Q83" i="34"/>
  <c r="Q163" i="34"/>
  <c r="Q116" i="34"/>
  <c r="N65" i="34"/>
  <c r="N139" i="34"/>
  <c r="N43" i="34"/>
  <c r="N153" i="34"/>
  <c r="Q205" i="34"/>
  <c r="Q215" i="34"/>
  <c r="Q78" i="34"/>
  <c r="N175" i="34"/>
  <c r="Q73" i="34"/>
  <c r="Q104" i="34"/>
  <c r="Q188" i="34"/>
  <c r="N194" i="34"/>
  <c r="N7" i="34"/>
  <c r="Q29" i="34"/>
  <c r="Q172" i="34"/>
  <c r="N126" i="34"/>
  <c r="N129" i="34"/>
  <c r="N202" i="34"/>
  <c r="Q4" i="34"/>
  <c r="N89" i="34"/>
  <c r="Q60" i="34"/>
  <c r="Q161" i="34"/>
  <c r="Q63" i="34"/>
  <c r="Q195" i="34"/>
  <c r="N112" i="34"/>
  <c r="Q17" i="34"/>
  <c r="Q40" i="34"/>
  <c r="Q37" i="34"/>
  <c r="Q183" i="34"/>
  <c r="N95" i="34"/>
  <c r="Q51" i="34"/>
  <c r="Q155" i="34"/>
  <c r="Q136" i="34"/>
  <c r="Q178" i="34"/>
  <c r="Q23" i="34"/>
  <c r="Q149" i="34"/>
  <c r="N70" i="34"/>
  <c r="Q9" i="34"/>
  <c r="N83" i="34"/>
  <c r="Q192" i="34"/>
  <c r="Q169" i="34"/>
  <c r="N207" i="34"/>
  <c r="N106" i="34"/>
  <c r="N117" i="34"/>
  <c r="N103" i="34"/>
  <c r="Q141" i="34"/>
  <c r="N215" i="34"/>
  <c r="Q46" i="34"/>
  <c r="N75" i="34"/>
  <c r="Q129" i="36"/>
  <c r="N48" i="36"/>
  <c r="N11" i="36"/>
  <c r="N137" i="36"/>
  <c r="N15" i="36"/>
  <c r="Q203" i="36"/>
  <c r="Q209" i="36"/>
  <c r="N190" i="36"/>
  <c r="Q81" i="36"/>
  <c r="N158" i="36"/>
  <c r="R158" i="36" s="1"/>
  <c r="Q213" i="36"/>
  <c r="Q77" i="36"/>
  <c r="N147" i="36"/>
  <c r="N58" i="36"/>
  <c r="N63" i="36"/>
  <c r="Q71" i="36"/>
  <c r="Q114" i="36"/>
  <c r="N162" i="36"/>
  <c r="Q102" i="36"/>
  <c r="Q122" i="36"/>
  <c r="N5" i="36"/>
  <c r="N173" i="36"/>
  <c r="Q107" i="36"/>
  <c r="N30" i="36"/>
  <c r="N180" i="36"/>
  <c r="N56" i="36"/>
  <c r="N41" i="36"/>
  <c r="N36" i="36"/>
  <c r="R36" i="36" s="1"/>
  <c r="N195" i="36"/>
  <c r="N26" i="36"/>
  <c r="N143" i="36"/>
  <c r="N188" i="36"/>
  <c r="N168" i="36"/>
  <c r="Q96" i="36"/>
  <c r="Q124" i="36"/>
  <c r="Q92" i="36"/>
  <c r="Q139" i="36"/>
  <c r="N198" i="36"/>
  <c r="N176" i="36"/>
  <c r="N165" i="36"/>
  <c r="N214" i="36"/>
  <c r="N45" i="36"/>
  <c r="Q89" i="36"/>
  <c r="N44" i="36"/>
  <c r="R44" i="36" s="1"/>
  <c r="Q30" i="36"/>
  <c r="N184" i="36"/>
  <c r="Q162" i="36"/>
  <c r="Q7" i="36"/>
  <c r="Q111" i="36"/>
  <c r="N96" i="36"/>
  <c r="N82" i="36"/>
  <c r="N205" i="36"/>
  <c r="Q16" i="36"/>
  <c r="Q118" i="36"/>
  <c r="N13" i="36"/>
  <c r="N23" i="36"/>
  <c r="N52" i="36"/>
  <c r="N66" i="36"/>
  <c r="R66" i="36" s="1"/>
  <c r="Q99" i="36"/>
  <c r="N61" i="36"/>
  <c r="Q127" i="36"/>
  <c r="Q79" i="36"/>
  <c r="N73" i="36"/>
  <c r="R73" i="36" s="1"/>
  <c r="Q132" i="36"/>
  <c r="N193" i="36"/>
  <c r="N33" i="36"/>
  <c r="N177" i="36"/>
  <c r="Q110" i="36"/>
  <c r="N155" i="36"/>
  <c r="Q211" i="36"/>
  <c r="N145" i="36"/>
  <c r="Q148" i="36"/>
  <c r="N15" i="1"/>
  <c r="R15" i="1" s="1"/>
  <c r="N147" i="1"/>
  <c r="N143" i="1"/>
  <c r="Q92" i="1"/>
  <c r="N36" i="1"/>
  <c r="R36" i="1" s="1"/>
  <c r="Q107" i="1"/>
  <c r="N58" i="1"/>
  <c r="N162" i="1"/>
  <c r="N5" i="1"/>
  <c r="Q122" i="1"/>
  <c r="Q213" i="1"/>
  <c r="Q77" i="1"/>
  <c r="Q129" i="1"/>
  <c r="N188" i="1"/>
  <c r="Q96" i="1"/>
  <c r="N180" i="1"/>
  <c r="N48" i="1"/>
  <c r="N26" i="1"/>
  <c r="Q203" i="1"/>
  <c r="N30" i="1"/>
  <c r="Q124" i="1"/>
  <c r="Q209" i="1"/>
  <c r="Q102" i="1"/>
  <c r="N63" i="1"/>
  <c r="N195" i="1"/>
  <c r="N158" i="1"/>
  <c r="N173" i="1"/>
  <c r="Q71" i="1"/>
  <c r="N137" i="1"/>
  <c r="N190" i="1"/>
  <c r="N168" i="1"/>
  <c r="N56" i="1"/>
  <c r="Q81" i="1"/>
  <c r="N41" i="1"/>
  <c r="N11" i="1"/>
  <c r="R11" i="1" s="1"/>
  <c r="Q114" i="1"/>
  <c r="N117" i="1"/>
  <c r="N207" i="1"/>
  <c r="Q60" i="1"/>
  <c r="Q37" i="1"/>
  <c r="N89" i="1"/>
  <c r="R89" i="1" s="1"/>
  <c r="Q63" i="1"/>
  <c r="Q172" i="1"/>
  <c r="Q161" i="1"/>
  <c r="N106" i="1"/>
  <c r="N202" i="1"/>
  <c r="N75" i="1"/>
  <c r="Q169" i="1"/>
  <c r="Q192" i="1"/>
  <c r="N112" i="1"/>
  <c r="R112" i="1" s="1"/>
  <c r="N215" i="1"/>
  <c r="Q195" i="1"/>
  <c r="Q149" i="1"/>
  <c r="Q141" i="1"/>
  <c r="Q40" i="1"/>
  <c r="N126" i="1"/>
  <c r="Q155" i="1"/>
  <c r="Q29" i="1"/>
  <c r="Q23" i="1"/>
  <c r="Q4" i="1"/>
  <c r="N83" i="1"/>
  <c r="N70" i="1"/>
  <c r="Q183" i="1"/>
  <c r="N129" i="1"/>
  <c r="Q178" i="1"/>
  <c r="N95" i="1"/>
  <c r="Q136" i="1"/>
  <c r="Q17" i="1"/>
  <c r="Q9" i="1"/>
  <c r="Q46" i="1"/>
  <c r="Q51" i="1"/>
  <c r="N103" i="1"/>
  <c r="Q138" i="35"/>
  <c r="N164" i="35"/>
  <c r="Q119" i="35"/>
  <c r="N204" i="35"/>
  <c r="Q15" i="35"/>
  <c r="Q13" i="35"/>
  <c r="Q153" i="35"/>
  <c r="N32" i="35"/>
  <c r="N46" i="35"/>
  <c r="N79" i="35"/>
  <c r="N87" i="35"/>
  <c r="N53" i="35"/>
  <c r="Q133" i="35"/>
  <c r="N178" i="35"/>
  <c r="N72" i="35"/>
  <c r="Q21" i="35"/>
  <c r="Q105" i="35"/>
  <c r="Q112" i="35"/>
  <c r="Q147" i="35"/>
  <c r="Q98" i="35"/>
  <c r="N213" i="35"/>
  <c r="Q125" i="35"/>
  <c r="Q145" i="35"/>
  <c r="N191" i="35"/>
  <c r="Q100" i="35"/>
  <c r="N39" i="35"/>
  <c r="N34" i="35"/>
  <c r="N199" i="35"/>
  <c r="N171" i="35"/>
  <c r="N166" i="35"/>
  <c r="N81" i="35"/>
  <c r="N185" i="35"/>
  <c r="N211" i="35"/>
  <c r="R211" i="35" s="1"/>
  <c r="Q6" i="35"/>
  <c r="N59" i="35"/>
  <c r="N67" i="35"/>
  <c r="N116" i="35"/>
  <c r="Q103" i="35"/>
  <c r="N92" i="35"/>
  <c r="N140" i="35"/>
  <c r="Q191" i="35"/>
  <c r="N76" i="35"/>
  <c r="Q10" i="35"/>
  <c r="Q200" i="35"/>
  <c r="N151" i="35"/>
  <c r="Q85" i="35"/>
  <c r="Q121" i="35"/>
  <c r="N8" i="35"/>
  <c r="N37" i="35"/>
  <c r="Q74" i="35"/>
  <c r="N28" i="35"/>
  <c r="Q59" i="35"/>
  <c r="Q50" i="35"/>
  <c r="N125" i="35"/>
  <c r="R125" i="35" s="1"/>
  <c r="N160" i="35"/>
  <c r="N110" i="35"/>
  <c r="R110" i="35" s="1"/>
  <c r="N55" i="35"/>
  <c r="Q68" i="35"/>
  <c r="N134" i="35"/>
  <c r="Q44" i="35"/>
  <c r="N208" i="35"/>
  <c r="Q217" i="35"/>
  <c r="N169" i="35"/>
  <c r="Q142" i="35"/>
  <c r="Q94" i="35"/>
  <c r="N19" i="35"/>
  <c r="N187" i="35"/>
  <c r="Q176" i="35"/>
  <c r="Q26" i="35"/>
  <c r="Q158" i="35"/>
  <c r="Q182" i="35"/>
  <c r="Q206" i="35"/>
  <c r="N84" i="34"/>
  <c r="N212" i="34"/>
  <c r="Q140" i="34"/>
  <c r="Q47" i="34"/>
  <c r="N172" i="34"/>
  <c r="Q164" i="34"/>
  <c r="Q146" i="34"/>
  <c r="Q184" i="34"/>
  <c r="Q18" i="34"/>
  <c r="Q32" i="34"/>
  <c r="N40" i="34"/>
  <c r="Q170" i="34"/>
  <c r="N113" i="34"/>
  <c r="N90" i="34"/>
  <c r="N80" i="34"/>
  <c r="Q24" i="34"/>
  <c r="N98" i="34"/>
  <c r="N130" i="34"/>
  <c r="Q8" i="34"/>
  <c r="Q156" i="34"/>
  <c r="Q52" i="34"/>
  <c r="N118" i="34"/>
  <c r="Q179" i="34"/>
  <c r="N206" i="34"/>
  <c r="N124" i="34"/>
  <c r="R124" i="34" s="1"/>
  <c r="Q150" i="34"/>
  <c r="Q190" i="34"/>
  <c r="Q14" i="34"/>
  <c r="Q196" i="34"/>
  <c r="N104" i="34"/>
  <c r="Q106" i="34"/>
  <c r="N74" i="34"/>
  <c r="Q64" i="34"/>
  <c r="Q38" i="34"/>
  <c r="N216" i="34"/>
  <c r="Q58" i="34"/>
  <c r="Q71" i="35"/>
  <c r="N15" i="35"/>
  <c r="N143" i="35"/>
  <c r="N188" i="35"/>
  <c r="N158" i="35"/>
  <c r="Q77" i="35"/>
  <c r="N58" i="35"/>
  <c r="N190" i="35"/>
  <c r="Q107" i="35"/>
  <c r="N48" i="35"/>
  <c r="N36" i="35"/>
  <c r="N180" i="35"/>
  <c r="Q129" i="35"/>
  <c r="Q203" i="35"/>
  <c r="N162" i="35"/>
  <c r="N5" i="35"/>
  <c r="Q114" i="35"/>
  <c r="N168" i="35"/>
  <c r="Q122" i="35"/>
  <c r="N56" i="35"/>
  <c r="Q124" i="35"/>
  <c r="N26" i="35"/>
  <c r="Q213" i="35"/>
  <c r="Q81" i="35"/>
  <c r="N137" i="35"/>
  <c r="N41" i="35"/>
  <c r="N173" i="35"/>
  <c r="N30" i="35"/>
  <c r="Q209" i="35"/>
  <c r="Q92" i="35"/>
  <c r="N195" i="35"/>
  <c r="Q102" i="35"/>
  <c r="N147" i="35"/>
  <c r="N63" i="35"/>
  <c r="N11" i="35"/>
  <c r="Q96" i="35"/>
  <c r="Q39" i="34"/>
  <c r="N105" i="34"/>
  <c r="R105" i="34" s="1"/>
  <c r="N68" i="34"/>
  <c r="Q12" i="34"/>
  <c r="Q154" i="34"/>
  <c r="Q84" i="34"/>
  <c r="N18" i="34"/>
  <c r="N60" i="34"/>
  <c r="R60" i="34" s="1"/>
  <c r="Q144" i="34"/>
  <c r="N71" i="34"/>
  <c r="N54" i="34"/>
  <c r="N186" i="34"/>
  <c r="Q137" i="34"/>
  <c r="N78" i="34"/>
  <c r="R78" i="34" s="1"/>
  <c r="Q45" i="34"/>
  <c r="N210" i="34"/>
  <c r="Q177" i="34"/>
  <c r="Q171" i="34"/>
  <c r="Q101" i="34"/>
  <c r="N167" i="34"/>
  <c r="N159" i="34"/>
  <c r="N192" i="34"/>
  <c r="Q22" i="34"/>
  <c r="N35" i="34"/>
  <c r="Q120" i="34"/>
  <c r="N27" i="34"/>
  <c r="Q216" i="34"/>
  <c r="N200" i="34"/>
  <c r="N111" i="34"/>
  <c r="Q126" i="34"/>
  <c r="Q134" i="34"/>
  <c r="N203" i="34"/>
  <c r="N88" i="34"/>
  <c r="N150" i="34"/>
  <c r="R150" i="34" s="1"/>
  <c r="Q5" i="34"/>
  <c r="Q93" i="34"/>
  <c r="N111" i="36"/>
  <c r="Q134" i="36"/>
  <c r="N200" i="36"/>
  <c r="N167" i="36"/>
  <c r="Q101" i="36"/>
  <c r="N54" i="36"/>
  <c r="R54" i="36" s="1"/>
  <c r="N159" i="36"/>
  <c r="N203" i="36"/>
  <c r="N210" i="36"/>
  <c r="N35" i="36"/>
  <c r="Q120" i="36"/>
  <c r="N18" i="36"/>
  <c r="Q5" i="36"/>
  <c r="Q216" i="36"/>
  <c r="Q22" i="36"/>
  <c r="N71" i="36"/>
  <c r="R71" i="36" s="1"/>
  <c r="Q177" i="36"/>
  <c r="Q45" i="36"/>
  <c r="Q154" i="36"/>
  <c r="Q171" i="36"/>
  <c r="N78" i="36"/>
  <c r="Q93" i="36"/>
  <c r="N60" i="36"/>
  <c r="N27" i="36"/>
  <c r="N186" i="36"/>
  <c r="Q126" i="36"/>
  <c r="Q137" i="36"/>
  <c r="Q144" i="36"/>
  <c r="N68" i="36"/>
  <c r="R68" i="36" s="1"/>
  <c r="N150" i="36"/>
  <c r="Q39" i="36"/>
  <c r="N105" i="36"/>
  <c r="N192" i="36"/>
  <c r="Q12" i="36"/>
  <c r="Q84" i="36"/>
  <c r="N88" i="36"/>
  <c r="R88" i="36" s="1"/>
  <c r="Q103" i="34"/>
  <c r="Q44" i="34"/>
  <c r="N92" i="34"/>
  <c r="N169" i="34"/>
  <c r="R169" i="34" s="1"/>
  <c r="N116" i="34"/>
  <c r="Q68" i="34"/>
  <c r="N140" i="34"/>
  <c r="N8" i="34"/>
  <c r="Q85" i="34"/>
  <c r="N55" i="34"/>
  <c r="N160" i="34"/>
  <c r="N151" i="34"/>
  <c r="N76" i="34"/>
  <c r="R76" i="34" s="1"/>
  <c r="Q50" i="34"/>
  <c r="Q121" i="34"/>
  <c r="N110" i="34"/>
  <c r="N125" i="34"/>
  <c r="N28" i="34"/>
  <c r="Q74" i="34"/>
  <c r="Q200" i="34"/>
  <c r="Q59" i="34"/>
  <c r="Q10" i="34"/>
  <c r="N208" i="34"/>
  <c r="Q26" i="34"/>
  <c r="Q191" i="34"/>
  <c r="Q206" i="34"/>
  <c r="Q217" i="34"/>
  <c r="N134" i="34"/>
  <c r="N37" i="34"/>
  <c r="N187" i="34"/>
  <c r="N19" i="34"/>
  <c r="Q176" i="34"/>
  <c r="Q142" i="34"/>
  <c r="Q94" i="34"/>
  <c r="Q158" i="34"/>
  <c r="Q182" i="34"/>
  <c r="N177" i="34"/>
  <c r="R177" i="34" s="1"/>
  <c r="Q7" i="34"/>
  <c r="N198" i="34"/>
  <c r="N82" i="34"/>
  <c r="N44" i="34"/>
  <c r="Q111" i="34"/>
  <c r="N13" i="34"/>
  <c r="N66" i="34"/>
  <c r="N176" i="34"/>
  <c r="N45" i="34"/>
  <c r="Q132" i="34"/>
  <c r="N73" i="34"/>
  <c r="R73" i="34" s="1"/>
  <c r="Q99" i="34"/>
  <c r="N33" i="34"/>
  <c r="N145" i="34"/>
  <c r="R145" i="34" s="1"/>
  <c r="Q148" i="34"/>
  <c r="Q79" i="34"/>
  <c r="Q127" i="34"/>
  <c r="N205" i="34"/>
  <c r="Q211" i="34"/>
  <c r="N193" i="34"/>
  <c r="R193" i="34" s="1"/>
  <c r="Q16" i="34"/>
  <c r="N23" i="34"/>
  <c r="N184" i="34"/>
  <c r="R184" i="34" s="1"/>
  <c r="N165" i="34"/>
  <c r="N61" i="34"/>
  <c r="R61" i="34" s="1"/>
  <c r="Q118" i="34"/>
  <c r="N155" i="34"/>
  <c r="Q139" i="34"/>
  <c r="N214" i="34"/>
  <c r="N96" i="34"/>
  <c r="Q110" i="34"/>
  <c r="Q30" i="34"/>
  <c r="Q89" i="34"/>
  <c r="N52" i="34"/>
  <c r="Q162" i="34"/>
  <c r="N123" i="36"/>
  <c r="Q189" i="36"/>
  <c r="Q3" i="36"/>
  <c r="Q165" i="36"/>
  <c r="N9" i="36"/>
  <c r="N93" i="36"/>
  <c r="R93" i="36" s="1"/>
  <c r="Q57" i="36"/>
  <c r="Q157" i="36"/>
  <c r="N91" i="36"/>
  <c r="Q135" i="36"/>
  <c r="Q19" i="36"/>
  <c r="N119" i="36"/>
  <c r="Q41" i="36"/>
  <c r="Q151" i="36"/>
  <c r="N107" i="36"/>
  <c r="R107" i="36" s="1"/>
  <c r="Q53" i="36"/>
  <c r="N47" i="36"/>
  <c r="Q113" i="36"/>
  <c r="Q33" i="36"/>
  <c r="Q173" i="36"/>
  <c r="Q25" i="36"/>
  <c r="Q207" i="36"/>
  <c r="N131" i="36"/>
  <c r="N69" i="36"/>
  <c r="Q75" i="36"/>
  <c r="Q197" i="36"/>
  <c r="N99" i="36"/>
  <c r="R99" i="36" s="1"/>
  <c r="Q185" i="36"/>
  <c r="Q159" i="36"/>
  <c r="N217" i="36"/>
  <c r="Q27" i="36"/>
  <c r="Q65" i="36"/>
  <c r="N179" i="36"/>
  <c r="N201" i="36"/>
  <c r="N85" i="36"/>
  <c r="N141" i="36"/>
  <c r="Q49" i="36"/>
  <c r="N152" i="36"/>
  <c r="R152" i="36" s="1"/>
  <c r="Q193" i="36"/>
  <c r="N24" i="36"/>
  <c r="N135" i="36"/>
  <c r="N127" i="36"/>
  <c r="N161" i="36"/>
  <c r="Q35" i="36"/>
  <c r="Q187" i="36"/>
  <c r="Q43" i="36"/>
  <c r="N20" i="36"/>
  <c r="N101" i="36"/>
  <c r="N77" i="36"/>
  <c r="Q181" i="36"/>
  <c r="N29" i="36"/>
  <c r="Q218" i="36"/>
  <c r="Q61" i="36"/>
  <c r="N3" i="36"/>
  <c r="Q167" i="36"/>
  <c r="N133" i="36"/>
  <c r="N156" i="36"/>
  <c r="Q67" i="36"/>
  <c r="Q90" i="36"/>
  <c r="Q95" i="36"/>
  <c r="N115" i="36"/>
  <c r="R115" i="36" s="1"/>
  <c r="Q143" i="36"/>
  <c r="Q175" i="36"/>
  <c r="Q69" i="36"/>
  <c r="Q199" i="36"/>
  <c r="Q11" i="36"/>
  <c r="N109" i="36"/>
  <c r="N121" i="36"/>
  <c r="N209" i="36"/>
  <c r="Q201" i="36"/>
  <c r="Q86" i="36"/>
  <c r="Q55" i="36"/>
  <c r="N134" i="1"/>
  <c r="Q121" i="1"/>
  <c r="Q206" i="1"/>
  <c r="N140" i="1"/>
  <c r="N208" i="1"/>
  <c r="N76" i="1"/>
  <c r="Q191" i="1"/>
  <c r="Q10" i="1"/>
  <c r="Q182" i="1"/>
  <c r="N160" i="1"/>
  <c r="N37" i="1"/>
  <c r="Q142" i="1"/>
  <c r="Q158" i="1"/>
  <c r="Q26" i="1"/>
  <c r="Q200" i="1"/>
  <c r="Q103" i="1"/>
  <c r="N125" i="1"/>
  <c r="N28" i="1"/>
  <c r="N187" i="1"/>
  <c r="N19" i="1"/>
  <c r="Q68" i="1"/>
  <c r="Q59" i="1"/>
  <c r="N110" i="1"/>
  <c r="R110" i="1" s="1"/>
  <c r="N169" i="1"/>
  <c r="R169" i="1" s="1"/>
  <c r="N92" i="1"/>
  <c r="Q74" i="1"/>
  <c r="N8" i="1"/>
  <c r="Q176" i="1"/>
  <c r="Q44" i="1"/>
  <c r="Q94" i="1"/>
  <c r="Q217" i="1"/>
  <c r="N151" i="1"/>
  <c r="Q50" i="1"/>
  <c r="N55" i="1"/>
  <c r="R55" i="1" s="1"/>
  <c r="Q85" i="1"/>
  <c r="N116" i="1"/>
  <c r="N107" i="1"/>
  <c r="Q57" i="1"/>
  <c r="Q53" i="1"/>
  <c r="N91" i="1"/>
  <c r="N217" i="1"/>
  <c r="N9" i="1"/>
  <c r="Q151" i="1"/>
  <c r="N123" i="1"/>
  <c r="Q33" i="1"/>
  <c r="N179" i="1"/>
  <c r="N141" i="1"/>
  <c r="Q75" i="1"/>
  <c r="Q159" i="1"/>
  <c r="N99" i="1"/>
  <c r="N85" i="1"/>
  <c r="R85" i="1" s="1"/>
  <c r="N201" i="1"/>
  <c r="Q27" i="1"/>
  <c r="Q25" i="1"/>
  <c r="N47" i="1"/>
  <c r="Q41" i="1"/>
  <c r="N119" i="1"/>
  <c r="N131" i="1"/>
  <c r="Q65" i="1"/>
  <c r="N69" i="1"/>
  <c r="Q185" i="1"/>
  <c r="Q207" i="1"/>
  <c r="Q197" i="1"/>
  <c r="Q113" i="1"/>
  <c r="Q19" i="1"/>
  <c r="Q173" i="1"/>
  <c r="N93" i="1"/>
  <c r="Q157" i="1"/>
  <c r="Q189" i="1"/>
  <c r="Q165" i="1"/>
  <c r="Q3" i="1"/>
  <c r="Q135" i="1"/>
  <c r="Q87" i="35"/>
  <c r="Q31" i="35"/>
  <c r="Q215" i="35"/>
  <c r="N38" i="35"/>
  <c r="N50" i="35"/>
  <c r="R50" i="35" s="1"/>
  <c r="N12" i="35"/>
  <c r="N182" i="35"/>
  <c r="R182" i="35" s="1"/>
  <c r="Q128" i="35"/>
  <c r="Q83" i="35"/>
  <c r="N7" i="35"/>
  <c r="Q131" i="35"/>
  <c r="Q56" i="35"/>
  <c r="N175" i="35"/>
  <c r="N62" i="35"/>
  <c r="N122" i="35"/>
  <c r="R122" i="35" s="1"/>
  <c r="Q163" i="35"/>
  <c r="N144" i="35"/>
  <c r="N149" i="35"/>
  <c r="Q109" i="35"/>
  <c r="N65" i="35"/>
  <c r="N97" i="35"/>
  <c r="N17" i="35"/>
  <c r="Q73" i="35"/>
  <c r="Q205" i="35"/>
  <c r="N21" i="35"/>
  <c r="Q188" i="35"/>
  <c r="N170" i="35"/>
  <c r="N194" i="35"/>
  <c r="R194" i="35" s="1"/>
  <c r="Q210" i="35"/>
  <c r="Q116" i="35"/>
  <c r="N153" i="35"/>
  <c r="R153" i="35" s="1"/>
  <c r="Q104" i="35"/>
  <c r="N43" i="35"/>
  <c r="N197" i="35"/>
  <c r="R197" i="35" s="1"/>
  <c r="Q78" i="35"/>
  <c r="N139" i="35"/>
  <c r="N196" i="35"/>
  <c r="Q82" i="35"/>
  <c r="Q168" i="35"/>
  <c r="N148" i="35"/>
  <c r="N102" i="35"/>
  <c r="N31" i="35"/>
  <c r="R31" i="35" s="1"/>
  <c r="N64" i="35"/>
  <c r="Q88" i="35"/>
  <c r="N189" i="35"/>
  <c r="Q115" i="35"/>
  <c r="N42" i="35"/>
  <c r="Q72" i="35"/>
  <c r="N174" i="35"/>
  <c r="N183" i="35"/>
  <c r="N154" i="35"/>
  <c r="N142" i="35"/>
  <c r="R142" i="35" s="1"/>
  <c r="N22" i="35"/>
  <c r="N6" i="35"/>
  <c r="R6" i="35" s="1"/>
  <c r="Q97" i="35"/>
  <c r="Q208" i="35"/>
  <c r="Q130" i="35"/>
  <c r="Q36" i="35"/>
  <c r="Q204" i="35"/>
  <c r="N16" i="35"/>
  <c r="R16" i="35" s="1"/>
  <c r="Q117" i="35"/>
  <c r="N49" i="35"/>
  <c r="Q108" i="35"/>
  <c r="Q76" i="35"/>
  <c r="N57" i="35"/>
  <c r="R57" i="35" s="1"/>
  <c r="N138" i="35"/>
  <c r="Q214" i="35"/>
  <c r="N163" i="35"/>
  <c r="R163" i="35" s="1"/>
  <c r="N10" i="35"/>
  <c r="Q123" i="35"/>
  <c r="N51" i="35"/>
  <c r="N181" i="35"/>
  <c r="N12" i="1"/>
  <c r="N175" i="1"/>
  <c r="R175" i="1" s="1"/>
  <c r="Q215" i="1"/>
  <c r="N194" i="1"/>
  <c r="N38" i="1"/>
  <c r="N122" i="1"/>
  <c r="R122" i="1" s="1"/>
  <c r="Q188" i="1"/>
  <c r="N65" i="1"/>
  <c r="N182" i="1"/>
  <c r="R182" i="1" s="1"/>
  <c r="N170" i="1"/>
  <c r="Q205" i="1"/>
  <c r="N144" i="1"/>
  <c r="N17" i="1"/>
  <c r="Q116" i="1"/>
  <c r="N21" i="1"/>
  <c r="N50" i="1"/>
  <c r="N197" i="1"/>
  <c r="N149" i="1"/>
  <c r="N139" i="1"/>
  <c r="Q56" i="1"/>
  <c r="N97" i="1"/>
  <c r="Q163" i="1"/>
  <c r="N153" i="1"/>
  <c r="Q83" i="1"/>
  <c r="Q109" i="1"/>
  <c r="Q87" i="1"/>
  <c r="Q73" i="1"/>
  <c r="Q31" i="1"/>
  <c r="Q78" i="1"/>
  <c r="N43" i="1"/>
  <c r="N62" i="1"/>
  <c r="R62" i="1" s="1"/>
  <c r="N7" i="1"/>
  <c r="Q104" i="1"/>
  <c r="Q131" i="1"/>
  <c r="Q210" i="1"/>
  <c r="Q128" i="1"/>
  <c r="Q3" i="34"/>
  <c r="Q41" i="34"/>
  <c r="Q25" i="34"/>
  <c r="Q65" i="34"/>
  <c r="N85" i="34"/>
  <c r="R85" i="34" s="1"/>
  <c r="Q159" i="34"/>
  <c r="Q135" i="34"/>
  <c r="Q27" i="34"/>
  <c r="Q165" i="34"/>
  <c r="N69" i="34"/>
  <c r="Q197" i="34"/>
  <c r="N9" i="34"/>
  <c r="Q189" i="34"/>
  <c r="Q151" i="34"/>
  <c r="N141" i="34"/>
  <c r="N119" i="34"/>
  <c r="Q33" i="34"/>
  <c r="Q113" i="34"/>
  <c r="Q185" i="34"/>
  <c r="Q19" i="34"/>
  <c r="N123" i="34"/>
  <c r="N107" i="34"/>
  <c r="R107" i="34" s="1"/>
  <c r="Q207" i="34"/>
  <c r="N91" i="34"/>
  <c r="N99" i="34"/>
  <c r="R99" i="34" s="1"/>
  <c r="Q57" i="34"/>
  <c r="Q53" i="34"/>
  <c r="Q173" i="34"/>
  <c r="N47" i="34"/>
  <c r="N201" i="34"/>
  <c r="N217" i="34"/>
  <c r="R217" i="34" s="1"/>
  <c r="N93" i="34"/>
  <c r="R93" i="34" s="1"/>
  <c r="Q75" i="34"/>
  <c r="Q157" i="34"/>
  <c r="N131" i="34"/>
  <c r="N179" i="34"/>
  <c r="Q14" i="36"/>
  <c r="Q32" i="36"/>
  <c r="N104" i="36"/>
  <c r="Q190" i="36"/>
  <c r="Q58" i="36"/>
  <c r="Q24" i="36"/>
  <c r="Q64" i="36"/>
  <c r="N90" i="36"/>
  <c r="Q196" i="36"/>
  <c r="N80" i="36"/>
  <c r="R80" i="36" s="1"/>
  <c r="N84" i="36"/>
  <c r="R84" i="36" s="1"/>
  <c r="N113" i="36"/>
  <c r="Q8" i="36"/>
  <c r="N130" i="36"/>
  <c r="N206" i="36"/>
  <c r="N124" i="36"/>
  <c r="Q184" i="36"/>
  <c r="Q106" i="36"/>
  <c r="Q156" i="36"/>
  <c r="N74" i="36"/>
  <c r="Q47" i="36"/>
  <c r="Q140" i="36"/>
  <c r="N118" i="36"/>
  <c r="Q164" i="36"/>
  <c r="N216" i="36"/>
  <c r="Q150" i="36"/>
  <c r="Q18" i="36"/>
  <c r="Q146" i="36"/>
  <c r="Q170" i="36"/>
  <c r="N40" i="36"/>
  <c r="Q38" i="36"/>
  <c r="N212" i="36"/>
  <c r="Q52" i="36"/>
  <c r="Q179" i="36"/>
  <c r="N172" i="36"/>
  <c r="N98" i="36"/>
  <c r="N4" i="34"/>
  <c r="Q180" i="34"/>
  <c r="N120" i="34"/>
  <c r="Q20" i="34"/>
  <c r="N86" i="34"/>
  <c r="R86" i="34" s="1"/>
  <c r="Q91" i="34"/>
  <c r="N218" i="34"/>
  <c r="Q48" i="34"/>
  <c r="N136" i="34"/>
  <c r="Q202" i="34"/>
  <c r="N128" i="34"/>
  <c r="N100" i="34"/>
  <c r="N25" i="34"/>
  <c r="N157" i="34"/>
  <c r="R157" i="34" s="1"/>
  <c r="N14" i="34"/>
  <c r="Q160" i="34"/>
  <c r="Q28" i="34"/>
  <c r="N108" i="34"/>
  <c r="Q34" i="34"/>
  <c r="Q166" i="34"/>
  <c r="Q80" i="34"/>
  <c r="N114" i="34"/>
  <c r="Q194" i="34"/>
  <c r="Q66" i="34"/>
  <c r="Q212" i="34"/>
  <c r="Q54" i="34"/>
  <c r="N94" i="34"/>
  <c r="Q42" i="34"/>
  <c r="Q152" i="34"/>
  <c r="N132" i="34"/>
  <c r="Q62" i="34"/>
  <c r="N146" i="34"/>
  <c r="Q186" i="34"/>
  <c r="Q198" i="34"/>
  <c r="Q70" i="34"/>
  <c r="Q174" i="34"/>
  <c r="N103" i="36"/>
  <c r="Q17" i="36"/>
  <c r="Q169" i="36"/>
  <c r="Q161" i="36"/>
  <c r="N75" i="36"/>
  <c r="R75" i="36" s="1"/>
  <c r="Q40" i="36"/>
  <c r="N126" i="36"/>
  <c r="Q141" i="36"/>
  <c r="N207" i="36"/>
  <c r="Q46" i="36"/>
  <c r="Q37" i="36"/>
  <c r="Q9" i="36"/>
  <c r="Q155" i="36"/>
  <c r="Q192" i="36"/>
  <c r="Q149" i="36"/>
  <c r="N202" i="36"/>
  <c r="Q178" i="36"/>
  <c r="Q195" i="36"/>
  <c r="N70" i="36"/>
  <c r="N112" i="36"/>
  <c r="R112" i="36" s="1"/>
  <c r="N95" i="36"/>
  <c r="N215" i="36"/>
  <c r="N106" i="36"/>
  <c r="Q136" i="36"/>
  <c r="Q183" i="36"/>
  <c r="Q51" i="36"/>
  <c r="Q23" i="36"/>
  <c r="Q63" i="36"/>
  <c r="Q4" i="36"/>
  <c r="N117" i="36"/>
  <c r="Q29" i="36"/>
  <c r="N129" i="36"/>
  <c r="Q60" i="36"/>
  <c r="N89" i="36"/>
  <c r="N83" i="36"/>
  <c r="Q172" i="36"/>
  <c r="Q18" i="1"/>
  <c r="Q24" i="1"/>
  <c r="Q106" i="1"/>
  <c r="Q164" i="1"/>
  <c r="N98" i="1"/>
  <c r="N84" i="1"/>
  <c r="Q32" i="1"/>
  <c r="N80" i="1"/>
  <c r="Q196" i="1"/>
  <c r="Q47" i="1"/>
  <c r="N118" i="1"/>
  <c r="N113" i="1"/>
  <c r="R113" i="1" s="1"/>
  <c r="Q150" i="1"/>
  <c r="N40" i="1"/>
  <c r="Q184" i="1"/>
  <c r="N90" i="1"/>
  <c r="R90" i="1" s="1"/>
  <c r="Q8" i="1"/>
  <c r="N212" i="1"/>
  <c r="Q156" i="1"/>
  <c r="N124" i="1"/>
  <c r="N216" i="1"/>
  <c r="Q14" i="1"/>
  <c r="N104" i="1"/>
  <c r="Q140" i="1"/>
  <c r="Q146" i="1"/>
  <c r="Q38" i="1"/>
  <c r="Q190" i="1"/>
  <c r="N130" i="1"/>
  <c r="R130" i="1" s="1"/>
  <c r="Q58" i="1"/>
  <c r="N206" i="1"/>
  <c r="N74" i="1"/>
  <c r="N172" i="1"/>
  <c r="Q170" i="1"/>
  <c r="Q179" i="1"/>
  <c r="Q52" i="1"/>
  <c r="Q64" i="1"/>
  <c r="Q177" i="1"/>
  <c r="N105" i="1"/>
  <c r="Q12" i="1"/>
  <c r="N150" i="1"/>
  <c r="N111" i="1"/>
  <c r="Q5" i="1"/>
  <c r="N203" i="1"/>
  <c r="R203" i="1" s="1"/>
  <c r="Q84" i="1"/>
  <c r="N192" i="1"/>
  <c r="R192" i="1" s="1"/>
  <c r="Q171" i="1"/>
  <c r="Q126" i="1"/>
  <c r="N60" i="1"/>
  <c r="Q216" i="1"/>
  <c r="Q120" i="1"/>
  <c r="N78" i="1"/>
  <c r="Q154" i="1"/>
  <c r="N18" i="1"/>
  <c r="R18" i="1" s="1"/>
  <c r="Q144" i="1"/>
  <c r="N159" i="1"/>
  <c r="N200" i="1"/>
  <c r="Q101" i="1"/>
  <c r="N210" i="1"/>
  <c r="N27" i="1"/>
  <c r="N186" i="1"/>
  <c r="N88" i="1"/>
  <c r="N35" i="1"/>
  <c r="Q93" i="1"/>
  <c r="Q137" i="1"/>
  <c r="Q22" i="1"/>
  <c r="Q39" i="1"/>
  <c r="Q134" i="1"/>
  <c r="Q45" i="1"/>
  <c r="N71" i="1"/>
  <c r="N54" i="1"/>
  <c r="R54" i="1" s="1"/>
  <c r="N68" i="1"/>
  <c r="N167" i="1"/>
  <c r="R167" i="1" s="1"/>
  <c r="Q18" i="35"/>
  <c r="N172" i="35"/>
  <c r="N212" i="35"/>
  <c r="R212" i="35" s="1"/>
  <c r="N118" i="35"/>
  <c r="N84" i="35"/>
  <c r="N80" i="35"/>
  <c r="N90" i="35"/>
  <c r="Q24" i="35"/>
  <c r="Q106" i="35"/>
  <c r="N98" i="35"/>
  <c r="Q32" i="35"/>
  <c r="N130" i="35"/>
  <c r="Q184" i="35"/>
  <c r="N124" i="35"/>
  <c r="N74" i="35"/>
  <c r="Q58" i="35"/>
  <c r="N216" i="35"/>
  <c r="Q179" i="35"/>
  <c r="Q8" i="35"/>
  <c r="Q52" i="35"/>
  <c r="Q64" i="35"/>
  <c r="Q146" i="35"/>
  <c r="N40" i="35"/>
  <c r="Q38" i="35"/>
  <c r="Q150" i="35"/>
  <c r="N206" i="35"/>
  <c r="Q47" i="35"/>
  <c r="Q170" i="35"/>
  <c r="N113" i="35"/>
  <c r="Q196" i="35"/>
  <c r="Q14" i="35"/>
  <c r="Q190" i="35"/>
  <c r="Q140" i="35"/>
  <c r="N104" i="35"/>
  <c r="Q156" i="35"/>
  <c r="Q164" i="35"/>
  <c r="Q183" i="35"/>
  <c r="Q63" i="35"/>
  <c r="N112" i="35"/>
  <c r="N207" i="35"/>
  <c r="R207" i="35" s="1"/>
  <c r="Q195" i="35"/>
  <c r="Q23" i="35"/>
  <c r="N215" i="35"/>
  <c r="N70" i="35"/>
  <c r="R70" i="35" s="1"/>
  <c r="Q192" i="35"/>
  <c r="Q17" i="35"/>
  <c r="N95" i="35"/>
  <c r="Q155" i="35"/>
  <c r="Q178" i="35"/>
  <c r="N126" i="35"/>
  <c r="Q40" i="35"/>
  <c r="Q37" i="35"/>
  <c r="Q149" i="35"/>
  <c r="Q169" i="35"/>
  <c r="Q9" i="35"/>
  <c r="Q29" i="35"/>
  <c r="N202" i="35"/>
  <c r="N106" i="35"/>
  <c r="Q51" i="35"/>
  <c r="Q161" i="35"/>
  <c r="N75" i="35"/>
  <c r="Q141" i="35"/>
  <c r="N129" i="35"/>
  <c r="N103" i="35"/>
  <c r="N117" i="35"/>
  <c r="R117" i="35" s="1"/>
  <c r="N89" i="35"/>
  <c r="Q172" i="35"/>
  <c r="Q46" i="35"/>
  <c r="N83" i="35"/>
  <c r="R83" i="35" s="1"/>
  <c r="Q136" i="35"/>
  <c r="Q60" i="35"/>
  <c r="Q4" i="35"/>
  <c r="R111" i="36" l="1"/>
  <c r="R96" i="36"/>
  <c r="R356" i="35"/>
  <c r="R28" i="1"/>
  <c r="R378" i="35"/>
  <c r="R304" i="35"/>
  <c r="R370" i="35"/>
  <c r="R331" i="35"/>
  <c r="R386" i="35"/>
  <c r="R289" i="35"/>
  <c r="R312" i="35"/>
  <c r="R357" i="35"/>
  <c r="R263" i="35"/>
  <c r="R400" i="35"/>
  <c r="R323" i="35"/>
  <c r="R253" i="35"/>
  <c r="R390" i="35"/>
  <c r="R294" i="35"/>
  <c r="R297" i="35"/>
  <c r="R308" i="35"/>
  <c r="R416" i="35"/>
  <c r="R220" i="35"/>
  <c r="R368" i="35"/>
  <c r="R392" i="35"/>
  <c r="R330" i="35"/>
  <c r="R250" i="35"/>
  <c r="R324" i="35"/>
  <c r="R434" i="35"/>
  <c r="R405" i="35"/>
  <c r="R417" i="35"/>
  <c r="R227" i="35"/>
  <c r="R226" i="35"/>
  <c r="R424" i="35"/>
  <c r="R381" i="35"/>
  <c r="R229" i="35"/>
  <c r="R338" i="35"/>
  <c r="R126" i="35"/>
  <c r="R414" i="35"/>
  <c r="R230" i="35"/>
  <c r="R316" i="35"/>
  <c r="R277" i="35"/>
  <c r="R367" i="35"/>
  <c r="R225" i="35"/>
  <c r="R251" i="35"/>
  <c r="R313" i="35"/>
  <c r="R336" i="35"/>
  <c r="R344" i="35"/>
  <c r="R249" i="35"/>
  <c r="R361" i="35"/>
  <c r="R219" i="35"/>
  <c r="R257" i="35"/>
  <c r="R366" i="35"/>
  <c r="R429" i="35"/>
  <c r="R293" i="35"/>
  <c r="R254" i="35"/>
  <c r="R384" i="35"/>
  <c r="R427" i="35"/>
  <c r="R269" i="35"/>
  <c r="R426" i="35"/>
  <c r="R309" i="35"/>
  <c r="R283" i="35"/>
  <c r="R292" i="35"/>
  <c r="R322" i="35"/>
  <c r="R202" i="35"/>
  <c r="R103" i="36"/>
  <c r="R398" i="35"/>
  <c r="R80" i="1"/>
  <c r="R212" i="36"/>
  <c r="R74" i="36"/>
  <c r="R123" i="1"/>
  <c r="R91" i="1"/>
  <c r="R105" i="36"/>
  <c r="R203" i="34"/>
  <c r="R185" i="35"/>
  <c r="R53" i="35"/>
  <c r="R105" i="1"/>
  <c r="R212" i="1"/>
  <c r="R117" i="36"/>
  <c r="R114" i="34"/>
  <c r="R62" i="35"/>
  <c r="R71" i="34"/>
  <c r="R276" i="35"/>
  <c r="R352" i="35"/>
  <c r="R223" i="35"/>
  <c r="R321" i="35"/>
  <c r="R310" i="35"/>
  <c r="R335" i="35"/>
  <c r="R285" i="35"/>
  <c r="R327" i="35"/>
  <c r="R419" i="35"/>
  <c r="R287" i="35"/>
  <c r="R415" i="35"/>
  <c r="R407" i="35"/>
  <c r="R360" i="35"/>
  <c r="R319" i="35"/>
  <c r="R282" i="35"/>
  <c r="R307" i="35"/>
  <c r="R369" i="35"/>
  <c r="R413" i="35"/>
  <c r="R237" i="35"/>
  <c r="R347" i="35"/>
  <c r="R425" i="35"/>
  <c r="R242" i="35"/>
  <c r="R311" i="35"/>
  <c r="R342" i="35"/>
  <c r="R328" i="35"/>
  <c r="R418" i="35"/>
  <c r="R258" i="35"/>
  <c r="R354" i="35"/>
  <c r="R420" i="35"/>
  <c r="R364" i="35"/>
  <c r="R399" i="35"/>
  <c r="R379" i="35"/>
  <c r="R422" i="35"/>
  <c r="R314" i="35"/>
  <c r="R329" i="35"/>
  <c r="R320" i="35"/>
  <c r="R274" i="35"/>
  <c r="R290" i="35"/>
  <c r="R261" i="35"/>
  <c r="R393" i="35"/>
  <c r="R343" i="35"/>
  <c r="R401" i="35"/>
  <c r="R351" i="35"/>
  <c r="R433" i="35"/>
  <c r="R270" i="35"/>
  <c r="R243" i="35"/>
  <c r="R387" i="35"/>
  <c r="R375" i="35"/>
  <c r="R409" i="35"/>
  <c r="R275" i="35"/>
  <c r="R341" i="35"/>
  <c r="R244" i="35"/>
  <c r="R337" i="35"/>
  <c r="R403" i="35"/>
  <c r="R410" i="35"/>
  <c r="R272" i="35"/>
  <c r="R355" i="35"/>
  <c r="R228" i="35"/>
  <c r="R303" i="35"/>
  <c r="R246" i="35"/>
  <c r="R377" i="35"/>
  <c r="R305" i="35"/>
  <c r="R286" i="35"/>
  <c r="R245" i="35"/>
  <c r="R299" i="35"/>
  <c r="R431" i="35"/>
  <c r="R267" i="35"/>
  <c r="R273" i="35"/>
  <c r="R339" i="35"/>
  <c r="R232" i="35"/>
  <c r="R412" i="35"/>
  <c r="R224" i="35"/>
  <c r="R280" i="35"/>
  <c r="R428" i="35"/>
  <c r="R346" i="35"/>
  <c r="R306" i="35"/>
  <c r="R241" i="35"/>
  <c r="R315" i="35"/>
  <c r="R382" i="35"/>
  <c r="R349" i="35"/>
  <c r="R350" i="35"/>
  <c r="R374" i="35"/>
  <c r="R266" i="35"/>
  <c r="R391" i="35"/>
  <c r="R278" i="35"/>
  <c r="R325" i="35"/>
  <c r="R389" i="35"/>
  <c r="R231" i="35"/>
  <c r="R291" i="35"/>
  <c r="R385" i="35"/>
  <c r="R408" i="35"/>
  <c r="R423" i="35"/>
  <c r="R279" i="35"/>
  <c r="R411" i="35"/>
  <c r="R288" i="35"/>
  <c r="R397" i="35"/>
  <c r="R240" i="35"/>
  <c r="R334" i="35"/>
  <c r="R296" i="35"/>
  <c r="R248" i="35"/>
  <c r="R388" i="35"/>
  <c r="R372" i="35"/>
  <c r="R256" i="35"/>
  <c r="R406" i="35"/>
  <c r="R402" i="35"/>
  <c r="R236" i="35"/>
  <c r="R259" i="35"/>
  <c r="R281" i="35"/>
  <c r="R363" i="35"/>
  <c r="R394" i="35"/>
  <c r="R262" i="35"/>
  <c r="R345" i="35"/>
  <c r="R247" i="35"/>
  <c r="R252" i="35"/>
  <c r="R358" i="35"/>
  <c r="R265" i="35"/>
  <c r="R222" i="35"/>
  <c r="R318" i="35"/>
  <c r="R340" i="35"/>
  <c r="R300" i="35"/>
  <c r="R432" i="35"/>
  <c r="R380" i="35"/>
  <c r="R26" i="36"/>
  <c r="R112" i="34"/>
  <c r="R129" i="34"/>
  <c r="R209" i="34"/>
  <c r="R89" i="35"/>
  <c r="R80" i="35"/>
  <c r="R130" i="36"/>
  <c r="R186" i="1"/>
  <c r="R153" i="1"/>
  <c r="R40" i="1"/>
  <c r="R132" i="34"/>
  <c r="R108" i="34"/>
  <c r="R201" i="34"/>
  <c r="R7" i="35"/>
  <c r="R214" i="34"/>
  <c r="R118" i="35"/>
  <c r="R60" i="1"/>
  <c r="R146" i="34"/>
  <c r="R179" i="34"/>
  <c r="R7" i="1"/>
  <c r="R148" i="35"/>
  <c r="R139" i="35"/>
  <c r="R201" i="1"/>
  <c r="R155" i="34"/>
  <c r="R30" i="35"/>
  <c r="R83" i="36"/>
  <c r="R70" i="36"/>
  <c r="R218" i="34"/>
  <c r="R206" i="35"/>
  <c r="R215" i="36"/>
  <c r="R69" i="34"/>
  <c r="R43" i="1"/>
  <c r="R12" i="35"/>
  <c r="R98" i="35"/>
  <c r="R200" i="1"/>
  <c r="R192" i="34"/>
  <c r="R75" i="35"/>
  <c r="R216" i="35"/>
  <c r="R71" i="1"/>
  <c r="R88" i="1"/>
  <c r="R111" i="1"/>
  <c r="R98" i="1"/>
  <c r="R136" i="34"/>
  <c r="R97" i="1"/>
  <c r="R189" i="35"/>
  <c r="R175" i="35"/>
  <c r="R125" i="1"/>
  <c r="R208" i="1"/>
  <c r="R209" i="36"/>
  <c r="R91" i="36"/>
  <c r="R125" i="34"/>
  <c r="R116" i="34"/>
  <c r="R98" i="34"/>
  <c r="R117" i="1"/>
  <c r="R182" i="36"/>
  <c r="R124" i="1"/>
  <c r="R129" i="36"/>
  <c r="R202" i="36"/>
  <c r="R100" i="34"/>
  <c r="R9" i="34"/>
  <c r="R194" i="1"/>
  <c r="R181" i="35"/>
  <c r="R69" i="1"/>
  <c r="R121" i="36"/>
  <c r="R133" i="36"/>
  <c r="R129" i="35"/>
  <c r="R95" i="35"/>
  <c r="R118" i="1"/>
  <c r="R128" i="34"/>
  <c r="R206" i="36"/>
  <c r="R141" i="34"/>
  <c r="R21" i="1"/>
  <c r="R154" i="35"/>
  <c r="R187" i="1"/>
  <c r="R20" i="36"/>
  <c r="R96" i="34"/>
  <c r="R173" i="35"/>
  <c r="R134" i="35"/>
  <c r="R124" i="35"/>
  <c r="R35" i="1"/>
  <c r="R49" i="35"/>
  <c r="R160" i="1"/>
  <c r="R76" i="1"/>
  <c r="R217" i="36"/>
  <c r="R106" i="35"/>
  <c r="R149" i="1"/>
  <c r="R138" i="35"/>
  <c r="R99" i="1"/>
  <c r="R41" i="35"/>
  <c r="R39" i="35"/>
  <c r="R130" i="35"/>
  <c r="R35" i="34"/>
  <c r="R167" i="34"/>
  <c r="R5" i="35"/>
  <c r="R180" i="35"/>
  <c r="R6" i="34"/>
  <c r="R9" i="1"/>
  <c r="R127" i="36"/>
  <c r="R187" i="34"/>
  <c r="R48" i="35"/>
  <c r="R19" i="35"/>
  <c r="R202" i="1"/>
  <c r="R147" i="1"/>
  <c r="R68" i="1"/>
  <c r="R120" i="34"/>
  <c r="R208" i="34"/>
  <c r="R160" i="35"/>
  <c r="R28" i="35"/>
  <c r="R153" i="34"/>
  <c r="R97" i="36"/>
  <c r="R50" i="36"/>
  <c r="R133" i="34"/>
  <c r="R26" i="35"/>
  <c r="R15" i="35"/>
  <c r="R104" i="34"/>
  <c r="R95" i="1"/>
  <c r="R198" i="36"/>
  <c r="R3" i="35"/>
  <c r="R138" i="34"/>
  <c r="R133" i="1"/>
  <c r="R90" i="35"/>
  <c r="R55" i="34"/>
  <c r="R166" i="35"/>
  <c r="R79" i="35"/>
  <c r="R70" i="1"/>
  <c r="R215" i="34"/>
  <c r="R83" i="34"/>
  <c r="R94" i="36"/>
  <c r="R104" i="35"/>
  <c r="R137" i="35"/>
  <c r="R85" i="36"/>
  <c r="R113" i="35"/>
  <c r="R84" i="35"/>
  <c r="R4" i="34"/>
  <c r="R123" i="34"/>
  <c r="R22" i="35"/>
  <c r="R174" i="35"/>
  <c r="R43" i="35"/>
  <c r="R144" i="35"/>
  <c r="R119" i="1"/>
  <c r="R123" i="36"/>
  <c r="R186" i="36"/>
  <c r="R151" i="35"/>
  <c r="R48" i="1"/>
  <c r="R98" i="36"/>
  <c r="R119" i="34"/>
  <c r="R65" i="35"/>
  <c r="R152" i="1"/>
  <c r="R42" i="35"/>
  <c r="R78" i="36"/>
  <c r="R88" i="34"/>
  <c r="R50" i="1"/>
  <c r="R101" i="36"/>
  <c r="R119" i="36"/>
  <c r="R82" i="34"/>
  <c r="R129" i="1"/>
  <c r="R30" i="1"/>
  <c r="R180" i="1"/>
  <c r="R205" i="36"/>
  <c r="R194" i="36"/>
  <c r="R27" i="1"/>
  <c r="R159" i="1"/>
  <c r="R78" i="1"/>
  <c r="R104" i="1"/>
  <c r="R118" i="36"/>
  <c r="R104" i="36"/>
  <c r="R131" i="34"/>
  <c r="R109" i="36"/>
  <c r="R52" i="34"/>
  <c r="R13" i="34"/>
  <c r="R92" i="34"/>
  <c r="R200" i="36"/>
  <c r="R168" i="1"/>
  <c r="R143" i="1"/>
  <c r="R145" i="36"/>
  <c r="R193" i="1"/>
  <c r="R214" i="1"/>
  <c r="R107" i="1"/>
  <c r="R103" i="35"/>
  <c r="R113" i="36"/>
  <c r="R203" i="36"/>
  <c r="R210" i="34"/>
  <c r="R67" i="35"/>
  <c r="R199" i="35"/>
  <c r="R162" i="1"/>
  <c r="R20" i="35"/>
  <c r="R145" i="1"/>
  <c r="R82" i="1"/>
  <c r="R13" i="1"/>
  <c r="R112" i="35"/>
  <c r="R74" i="35"/>
  <c r="R23" i="34"/>
  <c r="R143" i="35"/>
  <c r="R13" i="36"/>
  <c r="R82" i="36"/>
  <c r="R102" i="34"/>
  <c r="R45" i="35"/>
  <c r="R172" i="34"/>
  <c r="R180" i="36"/>
  <c r="R127" i="35"/>
  <c r="R97" i="34"/>
  <c r="R15" i="34"/>
  <c r="R165" i="35"/>
  <c r="R72" i="36"/>
  <c r="R10" i="36"/>
  <c r="R95" i="36"/>
  <c r="R207" i="36"/>
  <c r="R216" i="36"/>
  <c r="R47" i="34"/>
  <c r="R17" i="1"/>
  <c r="R102" i="35"/>
  <c r="R21" i="35"/>
  <c r="R92" i="1"/>
  <c r="R77" i="36"/>
  <c r="R210" i="36"/>
  <c r="R171" i="35"/>
  <c r="R214" i="36"/>
  <c r="R168" i="36"/>
  <c r="R15" i="36"/>
  <c r="R152" i="35"/>
  <c r="R66" i="1"/>
  <c r="R198" i="35"/>
  <c r="R138" i="1"/>
  <c r="R74" i="1"/>
  <c r="R106" i="36"/>
  <c r="R126" i="36"/>
  <c r="R94" i="34"/>
  <c r="R14" i="34"/>
  <c r="R172" i="36"/>
  <c r="R139" i="1"/>
  <c r="R141" i="1"/>
  <c r="R37" i="1"/>
  <c r="R131" i="36"/>
  <c r="R205" i="34"/>
  <c r="R159" i="36"/>
  <c r="R18" i="34"/>
  <c r="R11" i="35"/>
  <c r="R162" i="35"/>
  <c r="R40" i="34"/>
  <c r="R187" i="35"/>
  <c r="R59" i="35"/>
  <c r="R81" i="35"/>
  <c r="R34" i="35"/>
  <c r="R176" i="36"/>
  <c r="R117" i="34"/>
  <c r="R175" i="34"/>
  <c r="R17" i="34"/>
  <c r="R115" i="34"/>
  <c r="R181" i="34"/>
  <c r="R115" i="1"/>
  <c r="R204" i="36"/>
  <c r="R181" i="1"/>
  <c r="R174" i="36"/>
  <c r="R208" i="36"/>
  <c r="R56" i="36"/>
  <c r="R48" i="36"/>
  <c r="R43" i="34"/>
  <c r="R122" i="34"/>
  <c r="R101" i="35"/>
  <c r="R77" i="34"/>
  <c r="R177" i="35"/>
  <c r="R20" i="1"/>
  <c r="R6" i="1"/>
  <c r="R216" i="1"/>
  <c r="R135" i="36"/>
  <c r="R44" i="34"/>
  <c r="R158" i="35"/>
  <c r="R93" i="35"/>
  <c r="R40" i="35"/>
  <c r="R150" i="1"/>
  <c r="R91" i="34"/>
  <c r="R116" i="1"/>
  <c r="R19" i="1"/>
  <c r="R109" i="34"/>
  <c r="R120" i="35"/>
  <c r="R213" i="34"/>
  <c r="R64" i="35"/>
  <c r="R170" i="35"/>
  <c r="R47" i="1"/>
  <c r="R8" i="1"/>
  <c r="R29" i="36"/>
  <c r="R161" i="36"/>
  <c r="R198" i="34"/>
  <c r="R19" i="34"/>
  <c r="R160" i="34"/>
  <c r="R60" i="36"/>
  <c r="R54" i="34"/>
  <c r="R68" i="34"/>
  <c r="R195" i="35"/>
  <c r="R92" i="35"/>
  <c r="R87" i="35"/>
  <c r="R173" i="1"/>
  <c r="R177" i="36"/>
  <c r="R41" i="36"/>
  <c r="R11" i="36"/>
  <c r="R89" i="34"/>
  <c r="R155" i="1"/>
  <c r="R144" i="36"/>
  <c r="R154" i="34"/>
  <c r="R79" i="1"/>
  <c r="R72" i="1"/>
  <c r="R138" i="36"/>
  <c r="R54" i="35"/>
  <c r="R86" i="1"/>
  <c r="R81" i="34"/>
  <c r="R194" i="34"/>
  <c r="R197" i="34"/>
  <c r="R29" i="35"/>
  <c r="R205" i="1"/>
  <c r="R121" i="34"/>
  <c r="R145" i="35"/>
  <c r="R82" i="35"/>
  <c r="R109" i="1"/>
  <c r="R121" i="1"/>
  <c r="R46" i="36"/>
  <c r="R163" i="1"/>
  <c r="R57" i="1"/>
  <c r="R64" i="1"/>
  <c r="R14" i="36"/>
  <c r="R136" i="36"/>
  <c r="R100" i="36"/>
  <c r="R14" i="35"/>
  <c r="R86" i="35"/>
  <c r="R136" i="35"/>
  <c r="R131" i="35"/>
  <c r="R107" i="35"/>
  <c r="R32" i="1"/>
  <c r="R64" i="36"/>
  <c r="R196" i="36"/>
  <c r="R105" i="35"/>
  <c r="R150" i="35"/>
  <c r="R210" i="35"/>
  <c r="R136" i="1"/>
  <c r="R92" i="36"/>
  <c r="R162" i="34"/>
  <c r="R41" i="34"/>
  <c r="R39" i="34"/>
  <c r="R67" i="34"/>
  <c r="R215" i="1"/>
  <c r="R206" i="1"/>
  <c r="R84" i="1"/>
  <c r="R89" i="36"/>
  <c r="R170" i="1"/>
  <c r="R183" i="35"/>
  <c r="R149" i="35"/>
  <c r="R131" i="1"/>
  <c r="R201" i="36"/>
  <c r="R33" i="34"/>
  <c r="R28" i="34"/>
  <c r="R150" i="36"/>
  <c r="R27" i="34"/>
  <c r="R130" i="34"/>
  <c r="R212" i="34"/>
  <c r="R76" i="35"/>
  <c r="R164" i="35"/>
  <c r="R41" i="1"/>
  <c r="R158" i="1"/>
  <c r="R26" i="1"/>
  <c r="R33" i="36"/>
  <c r="R45" i="36"/>
  <c r="R162" i="36"/>
  <c r="R106" i="34"/>
  <c r="R144" i="34"/>
  <c r="R156" i="35"/>
  <c r="R96" i="1"/>
  <c r="R184" i="1"/>
  <c r="R45" i="1"/>
  <c r="R73" i="1"/>
  <c r="R139" i="36"/>
  <c r="R149" i="36"/>
  <c r="R161" i="34"/>
  <c r="R51" i="34"/>
  <c r="R183" i="34"/>
  <c r="R13" i="35"/>
  <c r="R61" i="35"/>
  <c r="R23" i="35"/>
  <c r="R3" i="1"/>
  <c r="R164" i="36"/>
  <c r="R51" i="1"/>
  <c r="R154" i="1"/>
  <c r="R25" i="36"/>
  <c r="R146" i="36"/>
  <c r="R218" i="35"/>
  <c r="R91" i="35"/>
  <c r="R185" i="1"/>
  <c r="R183" i="36"/>
  <c r="R102" i="36"/>
  <c r="R203" i="35"/>
  <c r="R88" i="35"/>
  <c r="R68" i="35"/>
  <c r="R14" i="1"/>
  <c r="R25" i="1"/>
  <c r="R169" i="36"/>
  <c r="R28" i="36"/>
  <c r="R30" i="34"/>
  <c r="R34" i="34"/>
  <c r="R164" i="34"/>
  <c r="R58" i="35"/>
  <c r="R25" i="34"/>
  <c r="R197" i="1"/>
  <c r="R12" i="1"/>
  <c r="R217" i="1"/>
  <c r="R134" i="1"/>
  <c r="R156" i="36"/>
  <c r="R179" i="36"/>
  <c r="R47" i="36"/>
  <c r="R84" i="34"/>
  <c r="R55" i="35"/>
  <c r="R37" i="35"/>
  <c r="R46" i="35"/>
  <c r="R195" i="1"/>
  <c r="R5" i="1"/>
  <c r="R193" i="36"/>
  <c r="R52" i="36"/>
  <c r="R207" i="34"/>
  <c r="R202" i="34"/>
  <c r="R139" i="34"/>
  <c r="R38" i="34"/>
  <c r="R62" i="34"/>
  <c r="R161" i="35"/>
  <c r="R12" i="36"/>
  <c r="R38" i="36"/>
  <c r="R122" i="36"/>
  <c r="R148" i="34"/>
  <c r="R196" i="34"/>
  <c r="R176" i="35"/>
  <c r="R214" i="35"/>
  <c r="R24" i="1"/>
  <c r="R81" i="36"/>
  <c r="R67" i="36"/>
  <c r="R87" i="36"/>
  <c r="R39" i="36"/>
  <c r="R10" i="1"/>
  <c r="R114" i="36"/>
  <c r="R120" i="36"/>
  <c r="R108" i="35"/>
  <c r="R123" i="35"/>
  <c r="R47" i="35"/>
  <c r="R53" i="1"/>
  <c r="R81" i="1"/>
  <c r="R16" i="36"/>
  <c r="R18" i="35"/>
  <c r="R78" i="35"/>
  <c r="R71" i="35"/>
  <c r="R146" i="1"/>
  <c r="R114" i="1"/>
  <c r="R128" i="1"/>
  <c r="R110" i="36"/>
  <c r="R58" i="34"/>
  <c r="R63" i="34"/>
  <c r="R36" i="34"/>
  <c r="R168" i="34"/>
  <c r="R211" i="34"/>
  <c r="R59" i="34"/>
  <c r="R93" i="1"/>
  <c r="R216" i="34"/>
  <c r="R124" i="36"/>
  <c r="R90" i="36"/>
  <c r="R65" i="1"/>
  <c r="R151" i="1"/>
  <c r="R24" i="36"/>
  <c r="R69" i="36"/>
  <c r="R110" i="34"/>
  <c r="R8" i="34"/>
  <c r="R18" i="36"/>
  <c r="R167" i="36"/>
  <c r="R56" i="35"/>
  <c r="R188" i="35"/>
  <c r="R74" i="34"/>
  <c r="R206" i="34"/>
  <c r="R8" i="35"/>
  <c r="R140" i="35"/>
  <c r="R191" i="35"/>
  <c r="R32" i="35"/>
  <c r="R103" i="1"/>
  <c r="R126" i="1"/>
  <c r="R56" i="1"/>
  <c r="R63" i="1"/>
  <c r="R23" i="36"/>
  <c r="R165" i="36"/>
  <c r="R188" i="36"/>
  <c r="R30" i="36"/>
  <c r="R190" i="36"/>
  <c r="R75" i="34"/>
  <c r="R65" i="34"/>
  <c r="R182" i="34"/>
  <c r="R50" i="34"/>
  <c r="R115" i="35"/>
  <c r="R135" i="35"/>
  <c r="R165" i="1"/>
  <c r="R23" i="1"/>
  <c r="R7" i="36"/>
  <c r="R127" i="34"/>
  <c r="R31" i="34"/>
  <c r="R96" i="35"/>
  <c r="R29" i="1"/>
  <c r="R209" i="1"/>
  <c r="R178" i="36"/>
  <c r="R31" i="1"/>
  <c r="R183" i="1"/>
  <c r="R218" i="36"/>
  <c r="R217" i="35"/>
  <c r="R119" i="35"/>
  <c r="R178" i="1"/>
  <c r="R39" i="1"/>
  <c r="R171" i="1"/>
  <c r="R87" i="1"/>
  <c r="R51" i="36"/>
  <c r="R42" i="36"/>
  <c r="R35" i="35"/>
  <c r="R111" i="35"/>
  <c r="R60" i="35"/>
  <c r="R100" i="1"/>
  <c r="R140" i="36"/>
  <c r="R151" i="36"/>
  <c r="R55" i="36"/>
  <c r="R143" i="34"/>
  <c r="R56" i="34"/>
  <c r="R171" i="34"/>
  <c r="R185" i="34"/>
  <c r="R32" i="34"/>
  <c r="R204" i="34"/>
  <c r="R140" i="34"/>
  <c r="R36" i="35"/>
  <c r="R80" i="34"/>
  <c r="R169" i="35"/>
  <c r="R72" i="35"/>
  <c r="R75" i="1"/>
  <c r="R58" i="1"/>
  <c r="R143" i="36"/>
  <c r="R63" i="36"/>
  <c r="R126" i="34"/>
  <c r="R170" i="34"/>
  <c r="R121" i="35"/>
  <c r="R109" i="35"/>
  <c r="R24" i="35"/>
  <c r="R176" i="1"/>
  <c r="R65" i="36"/>
  <c r="R20" i="34"/>
  <c r="R152" i="34"/>
  <c r="R174" i="34"/>
  <c r="R16" i="34"/>
  <c r="R156" i="1"/>
  <c r="R213" i="36"/>
  <c r="R79" i="36"/>
  <c r="R142" i="1"/>
  <c r="R148" i="1"/>
  <c r="R132" i="36"/>
  <c r="R146" i="35"/>
  <c r="R128" i="35"/>
  <c r="R179" i="35"/>
  <c r="R141" i="35"/>
  <c r="R85" i="35"/>
  <c r="R59" i="1"/>
  <c r="R199" i="1"/>
  <c r="R164" i="1"/>
  <c r="R211" i="1"/>
  <c r="R57" i="36"/>
  <c r="R31" i="36"/>
  <c r="R6" i="36"/>
  <c r="R167" i="35"/>
  <c r="R192" i="35"/>
  <c r="R108" i="1"/>
  <c r="R187" i="36"/>
  <c r="R134" i="36"/>
  <c r="R195" i="34"/>
  <c r="R48" i="34"/>
  <c r="R199" i="34"/>
  <c r="R79" i="34"/>
  <c r="R166" i="34"/>
  <c r="R46" i="34"/>
  <c r="R51" i="35"/>
  <c r="R172" i="35"/>
  <c r="R210" i="1"/>
  <c r="R40" i="36"/>
  <c r="R17" i="35"/>
  <c r="R179" i="1"/>
  <c r="R3" i="36"/>
  <c r="R45" i="34"/>
  <c r="R35" i="36"/>
  <c r="R63" i="35"/>
  <c r="R168" i="35"/>
  <c r="R118" i="34"/>
  <c r="R90" i="34"/>
  <c r="R178" i="35"/>
  <c r="R207" i="1"/>
  <c r="R190" i="1"/>
  <c r="R188" i="1"/>
  <c r="R184" i="36"/>
  <c r="R173" i="36"/>
  <c r="R58" i="36"/>
  <c r="R52" i="1"/>
  <c r="R44" i="1"/>
  <c r="R175" i="36"/>
  <c r="R43" i="36"/>
  <c r="R197" i="36"/>
  <c r="R29" i="34"/>
  <c r="R156" i="34"/>
  <c r="R101" i="34"/>
  <c r="R24" i="34"/>
  <c r="R163" i="34"/>
  <c r="R66" i="35"/>
  <c r="R52" i="35"/>
  <c r="R205" i="35"/>
  <c r="R161" i="1"/>
  <c r="R101" i="1"/>
  <c r="R211" i="36"/>
  <c r="R199" i="36"/>
  <c r="R34" i="36"/>
  <c r="R189" i="1"/>
  <c r="R49" i="1"/>
  <c r="R102" i="1"/>
  <c r="R196" i="1"/>
  <c r="R94" i="35"/>
  <c r="R114" i="35"/>
  <c r="R132" i="35"/>
  <c r="R99" i="35"/>
  <c r="R9" i="35"/>
  <c r="R204" i="1"/>
  <c r="R46" i="1"/>
  <c r="R154" i="36"/>
  <c r="R163" i="36"/>
  <c r="R189" i="36"/>
  <c r="R27" i="35"/>
  <c r="R159" i="35"/>
  <c r="R120" i="1"/>
  <c r="R116" i="36"/>
  <c r="R19" i="36"/>
  <c r="R160" i="36"/>
  <c r="R5" i="34"/>
  <c r="R26" i="34"/>
  <c r="R188" i="34"/>
  <c r="R191" i="34"/>
  <c r="R53" i="34"/>
  <c r="R72" i="34"/>
  <c r="R215" i="35"/>
  <c r="R38" i="1"/>
  <c r="R10" i="35"/>
  <c r="R196" i="35"/>
  <c r="R97" i="35"/>
  <c r="R9" i="36"/>
  <c r="R165" i="34"/>
  <c r="R176" i="34"/>
  <c r="R37" i="34"/>
  <c r="R192" i="36"/>
  <c r="R111" i="34"/>
  <c r="R159" i="34"/>
  <c r="R147" i="35"/>
  <c r="R113" i="34"/>
  <c r="R208" i="35"/>
  <c r="R116" i="35"/>
  <c r="R213" i="35"/>
  <c r="R83" i="1"/>
  <c r="R106" i="1"/>
  <c r="R137" i="1"/>
  <c r="R155" i="36"/>
  <c r="R195" i="36"/>
  <c r="R5" i="36"/>
  <c r="R147" i="36"/>
  <c r="R95" i="34"/>
  <c r="R12" i="34"/>
  <c r="R133" i="35"/>
  <c r="R177" i="1"/>
  <c r="R33" i="1"/>
  <c r="R61" i="1"/>
  <c r="R17" i="36"/>
  <c r="R170" i="36"/>
  <c r="R135" i="34"/>
  <c r="R142" i="34"/>
  <c r="R10" i="34"/>
  <c r="R64" i="34"/>
  <c r="R49" i="34"/>
  <c r="R184" i="35"/>
  <c r="R44" i="35"/>
  <c r="R185" i="36"/>
  <c r="R16" i="1"/>
  <c r="R86" i="36"/>
  <c r="R100" i="35"/>
  <c r="R4" i="35"/>
  <c r="R157" i="35"/>
  <c r="R67" i="1"/>
  <c r="R49" i="36"/>
  <c r="R22" i="36"/>
  <c r="R148" i="36"/>
  <c r="R186" i="35"/>
  <c r="R200" i="35"/>
  <c r="R4" i="1"/>
  <c r="R94" i="1"/>
  <c r="R76" i="36"/>
  <c r="R37" i="36"/>
  <c r="R137" i="34"/>
  <c r="R180" i="34"/>
  <c r="R172" i="1"/>
  <c r="R144" i="1"/>
  <c r="R38" i="35"/>
  <c r="R140" i="1"/>
  <c r="R141" i="36"/>
  <c r="R66" i="34"/>
  <c r="R134" i="34"/>
  <c r="R151" i="34"/>
  <c r="R27" i="36"/>
  <c r="R200" i="34"/>
  <c r="R186" i="34"/>
  <c r="R190" i="35"/>
  <c r="R204" i="35"/>
  <c r="R61" i="36"/>
  <c r="R137" i="36"/>
  <c r="R103" i="34"/>
  <c r="R70" i="34"/>
  <c r="R7" i="34"/>
  <c r="R149" i="34"/>
  <c r="R209" i="35"/>
  <c r="R77" i="35"/>
  <c r="R3" i="34"/>
  <c r="R189" i="34"/>
  <c r="R22" i="34"/>
  <c r="R57" i="34"/>
  <c r="R42" i="34"/>
  <c r="R155" i="35"/>
  <c r="R193" i="35"/>
  <c r="R73" i="35"/>
  <c r="R77" i="1"/>
  <c r="R135" i="1"/>
  <c r="R127" i="1"/>
  <c r="R53" i="36"/>
  <c r="R171" i="36"/>
  <c r="R32" i="36"/>
  <c r="R22" i="1"/>
  <c r="R128" i="36"/>
  <c r="R4" i="36"/>
  <c r="R157" i="36"/>
  <c r="R201" i="35"/>
  <c r="R69" i="35"/>
  <c r="R191" i="1"/>
  <c r="R213" i="1"/>
  <c r="R181" i="36"/>
  <c r="R218" i="1"/>
  <c r="R132" i="1"/>
  <c r="R157" i="1"/>
  <c r="R125" i="36"/>
  <c r="R8" i="36"/>
  <c r="R11" i="34"/>
  <c r="R158" i="34"/>
  <c r="R173" i="34"/>
  <c r="R190" i="34"/>
  <c r="R87" i="34"/>
  <c r="R178"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Grayhound</author>
  </authors>
  <commentList>
    <comment ref="A3" authorId="0" shapeId="0" xr:uid="{5E1B886C-45AF-41C0-9D58-074DE170040B}">
      <text>
        <r>
          <rPr>
            <b/>
            <sz val="9"/>
            <color indexed="81"/>
            <rFont val="Tahoma"/>
            <family val="2"/>
          </rPr>
          <t>Only need to change this if creating new worksheets from one main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Grayhound</author>
  </authors>
  <commentList>
    <comment ref="A3" authorId="0" shapeId="0" xr:uid="{87FC9F26-7ECB-48CC-BE79-7BB9EF7D4FF5}">
      <text>
        <r>
          <rPr>
            <b/>
            <sz val="9"/>
            <color indexed="81"/>
            <rFont val="Tahoma"/>
            <family val="2"/>
          </rPr>
          <t>Only need to change this if creating new worksheets from one main 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Grayhound</author>
  </authors>
  <commentList>
    <comment ref="A3" authorId="0" shapeId="0" xr:uid="{2CAFB401-65F1-41DD-8D2F-336AD0CB80DC}">
      <text>
        <r>
          <rPr>
            <b/>
            <sz val="9"/>
            <color indexed="81"/>
            <rFont val="Tahoma"/>
            <family val="2"/>
          </rPr>
          <t>Only need to change this if creating new worksheets from one main one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Grayhound</author>
  </authors>
  <commentList>
    <comment ref="A3" authorId="0" shapeId="0" xr:uid="{0AE63EC9-48EA-40DC-B294-6CCA41663EF8}">
      <text>
        <r>
          <rPr>
            <b/>
            <sz val="9"/>
            <color indexed="81"/>
            <rFont val="Tahoma"/>
            <family val="2"/>
          </rPr>
          <t>Only need to change this if creating new worksheets from one main one</t>
        </r>
      </text>
    </comment>
  </commentList>
</comments>
</file>

<file path=xl/sharedStrings.xml><?xml version="1.0" encoding="utf-8"?>
<sst xmlns="http://schemas.openxmlformats.org/spreadsheetml/2006/main" count="3022" uniqueCount="210">
  <si>
    <t>Session</t>
  </si>
  <si>
    <t>Weeks</t>
  </si>
  <si>
    <t>Gyms</t>
  </si>
  <si>
    <t>Divs</t>
  </si>
  <si>
    <t>Times</t>
  </si>
  <si>
    <t>All</t>
  </si>
  <si>
    <t>Week</t>
  </si>
  <si>
    <t>Date</t>
  </si>
  <si>
    <t>Start Time</t>
  </si>
  <si>
    <t>End Time</t>
  </si>
  <si>
    <t>Gym</t>
  </si>
  <si>
    <t>Court</t>
  </si>
  <si>
    <t>Home</t>
  </si>
  <si>
    <t>Visitor</t>
  </si>
  <si>
    <t>Sessions</t>
  </si>
  <si>
    <t>Courts</t>
  </si>
  <si>
    <t>Matches</t>
  </si>
  <si>
    <t>Division</t>
  </si>
  <si>
    <t>A</t>
  </si>
  <si>
    <t>B</t>
  </si>
  <si>
    <t>C</t>
  </si>
  <si>
    <t>D</t>
  </si>
  <si>
    <t>Div</t>
  </si>
  <si>
    <t>Team #</t>
  </si>
  <si>
    <t>Team Name</t>
  </si>
  <si>
    <t>Lookup Value</t>
  </si>
  <si>
    <t>Div &amp; Team</t>
  </si>
  <si>
    <t>NGIN ID</t>
  </si>
  <si>
    <t>Number</t>
  </si>
  <si>
    <t>Lookup</t>
  </si>
  <si>
    <t>Lookup NGIN ID</t>
  </si>
  <si>
    <t>Lookup Team Name</t>
  </si>
  <si>
    <t>CSV String</t>
  </si>
  <si>
    <t>Minutes</t>
  </si>
  <si>
    <t>Hour</t>
  </si>
  <si>
    <t>Minute</t>
  </si>
  <si>
    <t>00</t>
  </si>
  <si>
    <t>A Div</t>
  </si>
  <si>
    <t>B Div</t>
  </si>
  <si>
    <t>C Div</t>
  </si>
  <si>
    <t>D Div</t>
  </si>
  <si>
    <t>Year</t>
  </si>
  <si>
    <t>From:</t>
  </si>
  <si>
    <t>To:</t>
  </si>
  <si>
    <t>Start_Date</t>
  </si>
  <si>
    <t>Start_Time</t>
  </si>
  <si>
    <t>End_Date</t>
  </si>
  <si>
    <t>End_Time</t>
  </si>
  <si>
    <t>Title</t>
  </si>
  <si>
    <t>Description</t>
  </si>
  <si>
    <t>Location</t>
  </si>
  <si>
    <t>Location_URL</t>
  </si>
  <si>
    <t>All_Day_Event</t>
  </si>
  <si>
    <t>Event_Type</t>
  </si>
  <si>
    <t>Tags</t>
  </si>
  <si>
    <t>Team1_ID</t>
  </si>
  <si>
    <t>Team1_Division_ID</t>
  </si>
  <si>
    <t>Team1_Is_Home</t>
  </si>
  <si>
    <t>Team2_ID</t>
  </si>
  <si>
    <t>Team2_Division_ID</t>
  </si>
  <si>
    <t>Team2_Name</t>
  </si>
  <si>
    <t>Event_ID</t>
  </si>
  <si>
    <t>Game_ID</t>
  </si>
  <si>
    <t>Affects_Standings</t>
  </si>
  <si>
    <t>Points_Win</t>
  </si>
  <si>
    <t>Points_Loss</t>
  </si>
  <si>
    <t>Points_Tie</t>
  </si>
  <si>
    <t>Points_OT_Win</t>
  </si>
  <si>
    <t>Points_OT_Loss</t>
  </si>
  <si>
    <t>Division_Override</t>
  </si>
  <si>
    <t>mm/dd/yyyy</t>
  </si>
  <si>
    <t>hh24:mi</t>
  </si>
  <si>
    <t>Gym # - Court #</t>
  </si>
  <si>
    <t>Game</t>
  </si>
  <si>
    <t>Tournament</t>
  </si>
  <si>
    <t>Y</t>
  </si>
  <si>
    <t>N</t>
  </si>
  <si>
    <t>Value</t>
  </si>
  <si>
    <t>Calculated</t>
  </si>
  <si>
    <t>Static</t>
  </si>
  <si>
    <t>Method</t>
  </si>
  <si>
    <t>Column Name</t>
  </si>
  <si>
    <t>Format verified as of:</t>
  </si>
  <si>
    <t>Page Title</t>
  </si>
  <si>
    <t>Page Type</t>
  </si>
  <si>
    <t>Mapping Code</t>
  </si>
  <si>
    <t>Year Start</t>
  </si>
  <si>
    <t>Year End</t>
  </si>
  <si>
    <t>A Division</t>
  </si>
  <si>
    <t>B Division</t>
  </si>
  <si>
    <t>C Division</t>
  </si>
  <si>
    <t>D Division</t>
  </si>
  <si>
    <t>Teams-Schedule</t>
  </si>
  <si>
    <t>League</t>
  </si>
  <si>
    <t>Team</t>
  </si>
  <si>
    <t>Fall Session</t>
  </si>
  <si>
    <t>Winter Session</t>
  </si>
  <si>
    <t>ID</t>
  </si>
  <si>
    <t>Tournament Session</t>
  </si>
  <si>
    <t>Fall</t>
  </si>
  <si>
    <t>Winter</t>
  </si>
  <si>
    <t>Setup Steps:</t>
  </si>
  <si>
    <t>Both</t>
  </si>
  <si>
    <t>Net Worth</t>
  </si>
  <si>
    <t>Blues</t>
  </si>
  <si>
    <t>Body Shots</t>
  </si>
  <si>
    <t>Bumpin Uglies</t>
  </si>
  <si>
    <t>Casual Six</t>
  </si>
  <si>
    <t>Dawn of the Pancakes</t>
  </si>
  <si>
    <t>Flailing Limbs</t>
  </si>
  <si>
    <t>Flying Pancakes</t>
  </si>
  <si>
    <t>Frisky Freaky Peteys</t>
  </si>
  <si>
    <t>Gun Show</t>
  </si>
  <si>
    <t>iSpike</t>
  </si>
  <si>
    <t>Lots of Sets</t>
  </si>
  <si>
    <t>Nice Good</t>
  </si>
  <si>
    <t>No Pants Party</t>
  </si>
  <si>
    <t>Old School</t>
  </si>
  <si>
    <t>Orville Ready Blockers</t>
  </si>
  <si>
    <t>Panic Wings</t>
  </si>
  <si>
    <t>Recreational Hazards</t>
  </si>
  <si>
    <t>Secret Servers</t>
  </si>
  <si>
    <t>Served with Ice</t>
  </si>
  <si>
    <t>Setting Ducks</t>
  </si>
  <si>
    <t>Smack Attack</t>
  </si>
  <si>
    <t>Spiked Punch</t>
  </si>
  <si>
    <t>Spiketeers</t>
  </si>
  <si>
    <t>Sun Dogs</t>
  </si>
  <si>
    <t>TNT</t>
  </si>
  <si>
    <t>Unprotected Sets</t>
  </si>
  <si>
    <t>Vipers</t>
  </si>
  <si>
    <t>Dig Em Smacks</t>
  </si>
  <si>
    <t>We Showed Up</t>
  </si>
  <si>
    <t>You Got Served</t>
  </si>
  <si>
    <t>Match ID</t>
  </si>
  <si>
    <t>Details found at:</t>
  </si>
  <si>
    <t>SportsEngine Schedule Upload Fields Reference</t>
  </si>
  <si>
    <t>Format must be MM/DD/YYYY</t>
  </si>
  <si>
    <t>Format must be HH:MM</t>
  </si>
  <si>
    <t>Up to 255 characters.</t>
  </si>
  <si>
    <t>Up to 400 characters.</t>
  </si>
  <si>
    <t>A valid url, including http:// or https://</t>
  </si>
  <si>
    <t>A value of 1 will indicate an all day event, if left blank or set to zero a start and end date will show on the calendar.</t>
  </si>
  <si>
    <t>Field is ignored unless value is "Game"; in this case the additional Team fields are required.</t>
  </si>
  <si>
    <t>This field is used to map to the codes that are entered in Edit Team/Division Codes to a page within your website. If you tag multiple pages, you must use the use the pipe/vertical bar character (i.e. "|") to separate each id. (i.e. 1023|1030|1232|21412).</t>
  </si>
  <si>
    <t>Team IDs are Found in the Mapping Codes Section. This field is required if the Event_Type is equal to "Game"</t>
  </si>
  <si>
    <t>Use this if you would like to create TBD teams (Team field must be blank)</t>
  </si>
  <si>
    <t>This field is used when Event_Type is equal to "Game". Valid values are 1 for Home Game, 0 for Away Game.</t>
  </si>
  <si>
    <t>Team IDs are Found in the Mapping Codes Section. This field is required when adding games under a "League" structure and the Team2_ID actually has a team page on your website.</t>
  </si>
  <si>
    <t>This field is used when no value is provided within the Team2_ID field.</t>
  </si>
  <si>
    <t>Custom_Opponent</t>
  </si>
  <si>
    <t>This field accepts either a 1 (for a Custom Team) or 0 (for a League or Club Team). Team2_Name needs to have a value if the value of the Custom_Opponent field is 1</t>
  </si>
  <si>
    <t>This field is only used if you export the batch that was previously imported, this includes a unique event_id for each row that can be used to update existing events.</t>
  </si>
  <si>
    <t>By default if a value is not provided it will be marked as affects standings. Valid values are 1 for affects standings, 0 for does not affect standings.</t>
  </si>
  <si>
    <t>Standings point override for a win on a single game</t>
  </si>
  <si>
    <t>Standings point override for a loss on a single game</t>
  </si>
  <si>
    <t>Standings point override for a tie on a single game</t>
  </si>
  <si>
    <t>Standings point override for a OT win on a single game</t>
  </si>
  <si>
    <t>Standings point override for a OT loss on a single game</t>
  </si>
  <si>
    <t>Force a game to count for standings purposes for both teams even when they aren’t in the same division</t>
  </si>
  <si>
    <t>Start_Date,Start_Time,End_Date,End_Time,Title,Description,Location,Location_URL,All_Day_Event,Event_Type,Tags,Team1_ID,Team1_Division_ID,Team1_Is_Home,Team2_ID,Team2_Division_ID,Team2_Name,Custom_Opponent,Event_ID,Game_ID,Affects_Standings,Points_Win,Points_Loss,Points_Tie,Points_OT_Win,Points_OT_Loss,Division_Override</t>
  </si>
  <si>
    <t>https://sportngin.desk.com/customer/en/portal/articles/619699-schedule-upload?b_id=15976</t>
  </si>
  <si>
    <t>Column Number</t>
  </si>
  <si>
    <t>Sport Engine Team #</t>
  </si>
  <si>
    <t>Week # - Match ID</t>
  </si>
  <si>
    <r>
      <t xml:space="preserve">This field is used when Event_Type is equal to "Game". The field can contain up to 12 characters. The Game ID should be unique within a Subseason. The Game ID is only supported with the SportNgin .csv format (does not apply to Maximum Solutions or ScheduleWerks).
</t>
    </r>
    <r>
      <rPr>
        <b/>
        <sz val="10"/>
        <rFont val="Arial"/>
        <family val="2"/>
      </rPr>
      <t>NOTE: This field is comprised of: Week # &amp; Start Hour &amp; Gym # &amp; Court #</t>
    </r>
  </si>
  <si>
    <t>Save the Microsoft Notepad/text editor window to your desktop with a CSV extension (or change it to CSV after saving).</t>
  </si>
  <si>
    <t>Do We Use?</t>
  </si>
  <si>
    <r>
      <t xml:space="preserve">Make changes as required to the </t>
    </r>
    <r>
      <rPr>
        <b/>
        <sz val="12"/>
        <rFont val="Arial"/>
        <family val="2"/>
      </rPr>
      <t>CSV String</t>
    </r>
    <r>
      <rPr>
        <sz val="12"/>
        <rFont val="Arial"/>
        <family val="2"/>
      </rPr>
      <t xml:space="preserve"> column for the first </t>
    </r>
    <r>
      <rPr>
        <b/>
        <sz val="12"/>
        <rFont val="Arial"/>
        <family val="2"/>
      </rPr>
      <t>DivX CSV Body</t>
    </r>
    <r>
      <rPr>
        <sz val="12"/>
        <rFont val="Arial"/>
        <family val="2"/>
      </rPr>
      <t xml:space="preserve"> worksheet. Select Move or Copy … then check Make Copy to create copies of the modified worksheet for the remaining division worksheets.  Optionally, you can also make the necessary changes to all the existing </t>
    </r>
    <r>
      <rPr>
        <b/>
        <sz val="12"/>
        <rFont val="Arial"/>
        <family val="2"/>
      </rPr>
      <t>DivX CSV Body</t>
    </r>
    <r>
      <rPr>
        <sz val="12"/>
        <rFont val="Arial"/>
        <family val="2"/>
      </rPr>
      <t xml:space="preserve"> worksheets</t>
    </r>
  </si>
  <si>
    <r>
      <t xml:space="preserve">Verify the CSV columns and file format required from the SportsEngine website.  See all details under the </t>
    </r>
    <r>
      <rPr>
        <b/>
        <sz val="12"/>
        <rFont val="Arial"/>
        <family val="2"/>
      </rPr>
      <t>CSV File Structure</t>
    </r>
    <r>
      <rPr>
        <sz val="12"/>
        <rFont val="Arial"/>
        <family val="2"/>
      </rPr>
      <t xml:space="preserve"> worksheet</t>
    </r>
  </si>
  <si>
    <r>
      <t xml:space="preserve">Update cell A1 of the </t>
    </r>
    <r>
      <rPr>
        <b/>
        <sz val="12"/>
        <rFont val="Arial"/>
        <family val="2"/>
      </rPr>
      <t>CSV Header</t>
    </r>
    <r>
      <rPr>
        <sz val="12"/>
        <rFont val="Arial"/>
        <family val="2"/>
      </rPr>
      <t xml:space="preserve"> worksheet as required.</t>
    </r>
  </si>
  <si>
    <r>
      <t xml:space="preserve">Enter the </t>
    </r>
    <r>
      <rPr>
        <b/>
        <sz val="12"/>
        <rFont val="Arial"/>
        <family val="2"/>
      </rPr>
      <t>Year From</t>
    </r>
    <r>
      <rPr>
        <sz val="12"/>
        <rFont val="Arial"/>
        <family val="2"/>
      </rPr>
      <t xml:space="preserve"> under the </t>
    </r>
    <r>
      <rPr>
        <b/>
        <sz val="12"/>
        <rFont val="Arial"/>
        <family val="2"/>
      </rPr>
      <t>Lookups</t>
    </r>
    <r>
      <rPr>
        <sz val="12"/>
        <rFont val="Arial"/>
        <family val="2"/>
      </rPr>
      <t xml:space="preserve"> worksheet.  This will cascade through the workbook for various functions.</t>
    </r>
  </si>
  <si>
    <r>
      <t xml:space="preserve">Enter the dates under the </t>
    </r>
    <r>
      <rPr>
        <b/>
        <sz val="12"/>
        <rFont val="Arial"/>
        <family val="2"/>
      </rPr>
      <t>Weeks</t>
    </r>
    <r>
      <rPr>
        <sz val="12"/>
        <rFont val="Arial"/>
        <family val="2"/>
      </rPr>
      <t xml:space="preserve"> section under the </t>
    </r>
    <r>
      <rPr>
        <b/>
        <sz val="12"/>
        <rFont val="Arial"/>
        <family val="2"/>
      </rPr>
      <t>Lookups</t>
    </r>
    <r>
      <rPr>
        <sz val="12"/>
        <rFont val="Arial"/>
        <family val="2"/>
      </rPr>
      <t xml:space="preserve"> worksheet from the finalized contract. These are used in the drop down lists on the </t>
    </r>
    <r>
      <rPr>
        <b/>
        <sz val="12"/>
        <rFont val="Arial"/>
        <family val="2"/>
      </rPr>
      <t>DivX CSV Body</t>
    </r>
    <r>
      <rPr>
        <sz val="12"/>
        <rFont val="Arial"/>
        <family val="2"/>
      </rPr>
      <t xml:space="preserve"> worksheets.</t>
    </r>
  </si>
  <si>
    <r>
      <t xml:space="preserve">Under the </t>
    </r>
    <r>
      <rPr>
        <b/>
        <sz val="12"/>
        <rFont val="Arial"/>
        <family val="2"/>
      </rPr>
      <t>Lookups</t>
    </r>
    <r>
      <rPr>
        <sz val="12"/>
        <rFont val="Arial"/>
        <family val="2"/>
      </rPr>
      <t xml:space="preserve"> worksheet, set the Session numbers to correspond to the appropriate Week. For general information only.</t>
    </r>
  </si>
  <si>
    <r>
      <t xml:space="preserve">Under the </t>
    </r>
    <r>
      <rPr>
        <b/>
        <sz val="12"/>
        <rFont val="Arial"/>
        <family val="2"/>
      </rPr>
      <t>Lookups</t>
    </r>
    <r>
      <rPr>
        <sz val="12"/>
        <rFont val="Arial"/>
        <family val="2"/>
      </rPr>
      <t xml:space="preserve"> worksheet, set which gym(s) will be used for each Week. For general info only.</t>
    </r>
  </si>
  <si>
    <r>
      <t xml:space="preserve">Under the </t>
    </r>
    <r>
      <rPr>
        <b/>
        <sz val="12"/>
        <rFont val="Arial"/>
        <family val="2"/>
      </rPr>
      <t>Lookups</t>
    </r>
    <r>
      <rPr>
        <sz val="12"/>
        <rFont val="Arial"/>
        <family val="2"/>
      </rPr>
      <t xml:space="preserve"> worksheet, set which divisions will be playing for each Week (typically will be All). For general info only.</t>
    </r>
  </si>
  <si>
    <t>Once everything is copied into the Microsoft Notepad/text editor window, ensure there are no blank lines between any of the sections and no blank line at the end of the rows.  Go to last row in the text editor window.  If it is blank, press the Backspace key until it is at the end of the last row with data.</t>
  </si>
  <si>
    <t>Pass the saved Microsoft Notepad/text editor CSV file to the person responsible for updating the website to upload the new schedule.</t>
  </si>
  <si>
    <r>
      <t xml:space="preserve">For each of the </t>
    </r>
    <r>
      <rPr>
        <b/>
        <sz val="12"/>
        <rFont val="Arial"/>
        <family val="2"/>
      </rPr>
      <t>DivX CSV Body</t>
    </r>
    <r>
      <rPr>
        <sz val="12"/>
        <rFont val="Arial"/>
        <family val="2"/>
      </rPr>
      <t xml:space="preserve"> worksheets, highlight and copy only the cells from column R (</t>
    </r>
    <r>
      <rPr>
        <b/>
        <sz val="12"/>
        <rFont val="Arial"/>
        <family val="2"/>
      </rPr>
      <t>CSV String</t>
    </r>
    <r>
      <rPr>
        <sz val="12"/>
        <rFont val="Arial"/>
        <family val="2"/>
      </rPr>
      <t>) for the required session section at this time into the Microsoft Notepad/text editor window.</t>
    </r>
  </si>
  <si>
    <r>
      <t>Provide a copy of the Mapping Code (</t>
    </r>
    <r>
      <rPr>
        <b/>
        <sz val="12"/>
        <rFont val="Arial"/>
        <family val="2"/>
      </rPr>
      <t>Session#MC</t>
    </r>
    <r>
      <rPr>
        <sz val="12"/>
        <rFont val="Arial"/>
        <family val="2"/>
      </rPr>
      <t xml:space="preserve">) worksheet to the person responsible for updating the website.  They will know what documentation they need to read to enter the Mapping Codes.  These codes </t>
    </r>
    <r>
      <rPr>
        <b/>
        <sz val="12"/>
        <rFont val="Arial"/>
        <family val="2"/>
      </rPr>
      <t>MUST</t>
    </r>
    <r>
      <rPr>
        <sz val="12"/>
        <rFont val="Arial"/>
        <family val="2"/>
      </rPr>
      <t xml:space="preserve"> be entered in before the CSV file can be uploaded to SportsEngine.</t>
    </r>
  </si>
  <si>
    <r>
      <t>In the appropriate Mapping Code (</t>
    </r>
    <r>
      <rPr>
        <b/>
        <sz val="12"/>
        <rFont val="Arial"/>
        <family val="2"/>
      </rPr>
      <t>Session#MC</t>
    </r>
    <r>
      <rPr>
        <sz val="12"/>
        <rFont val="Arial"/>
        <family val="2"/>
      </rPr>
      <t>) worksheet, enter all the team names in their correct order.</t>
    </r>
  </si>
  <si>
    <r>
      <t xml:space="preserve">Open up Microsoft Notepad or another </t>
    </r>
    <r>
      <rPr>
        <b/>
        <sz val="12"/>
        <rFont val="Arial"/>
        <family val="2"/>
      </rPr>
      <t>true</t>
    </r>
    <r>
      <rPr>
        <sz val="12"/>
        <rFont val="Arial"/>
        <family val="2"/>
      </rPr>
      <t xml:space="preserve"> text editor such as Notepad++.  You should not use any kind of word processor as it could add hidden characters which could cause the subsequent CSV upload to fail.</t>
    </r>
  </si>
  <si>
    <r>
      <t xml:space="preserve">Highlight and copy cell A1 from the </t>
    </r>
    <r>
      <rPr>
        <b/>
        <sz val="12"/>
        <rFont val="Arial"/>
        <family val="2"/>
      </rPr>
      <t>CSV Header</t>
    </r>
    <r>
      <rPr>
        <sz val="12"/>
        <rFont val="Arial"/>
        <family val="2"/>
      </rPr>
      <t xml:space="preserve"> worksheet into the Microsoft Notepad/text editor window.</t>
    </r>
  </si>
  <si>
    <t>Note, for sessions 2 and 3 (if a third session is required), you should only have to perform Steps 1, (2 and 3 if required), 9, 10, 12, 13, 14, 15, 16 and 17</t>
  </si>
  <si>
    <r>
      <t>Make all necessary adjustments to all required dropdown list boxes (</t>
    </r>
    <r>
      <rPr>
        <b/>
        <sz val="12"/>
        <rFont val="Arial"/>
        <family val="2"/>
      </rPr>
      <t>Date</t>
    </r>
    <r>
      <rPr>
        <sz val="12"/>
        <rFont val="Arial"/>
        <family val="2"/>
      </rPr>
      <t xml:space="preserve">, </t>
    </r>
    <r>
      <rPr>
        <b/>
        <sz val="12"/>
        <rFont val="Arial"/>
        <family val="2"/>
      </rPr>
      <t>Start Hour</t>
    </r>
    <r>
      <rPr>
        <sz val="12"/>
        <rFont val="Arial"/>
        <family val="2"/>
      </rPr>
      <t>, &lt;</t>
    </r>
    <r>
      <rPr>
        <b/>
        <sz val="12"/>
        <rFont val="Arial"/>
        <family val="2"/>
      </rPr>
      <t>Start Minute - if required&gt;</t>
    </r>
    <r>
      <rPr>
        <sz val="12"/>
        <rFont val="Arial"/>
        <family val="2"/>
      </rPr>
      <t xml:space="preserve">, </t>
    </r>
    <r>
      <rPr>
        <b/>
        <sz val="12"/>
        <rFont val="Arial"/>
        <family val="2"/>
      </rPr>
      <t>Week</t>
    </r>
    <r>
      <rPr>
        <sz val="12"/>
        <rFont val="Arial"/>
        <family val="2"/>
      </rPr>
      <t>, &lt;</t>
    </r>
    <r>
      <rPr>
        <b/>
        <sz val="12"/>
        <rFont val="Arial"/>
        <family val="2"/>
      </rPr>
      <t>Gym</t>
    </r>
    <r>
      <rPr>
        <sz val="12"/>
        <rFont val="Arial"/>
        <family val="2"/>
      </rPr>
      <t xml:space="preserve"> and </t>
    </r>
    <r>
      <rPr>
        <b/>
        <sz val="12"/>
        <rFont val="Arial"/>
        <family val="2"/>
      </rPr>
      <t>Court - if required&gt;</t>
    </r>
    <r>
      <rPr>
        <sz val="12"/>
        <rFont val="Arial"/>
        <family val="2"/>
      </rPr>
      <t xml:space="preserve">) in each of the </t>
    </r>
    <r>
      <rPr>
        <b/>
        <sz val="12"/>
        <rFont val="Arial"/>
        <family val="2"/>
      </rPr>
      <t>DivX CSV Body</t>
    </r>
    <r>
      <rPr>
        <sz val="12"/>
        <rFont val="Arial"/>
        <family val="2"/>
      </rPr>
      <t xml:space="preserve"> worksheets for the required Session section.  Note, you can set all the dates, times, weeks, gyms and courts for the entire season for all the sessions at the start of the season.</t>
    </r>
  </si>
  <si>
    <t>The Janitors</t>
  </si>
  <si>
    <t>Spike Tyson</t>
  </si>
  <si>
    <t>Net Ninjas</t>
  </si>
  <si>
    <t>Notorious D.I.G.</t>
  </si>
  <si>
    <t>Hot Tamales</t>
  </si>
  <si>
    <t>Hang Over Relief</t>
  </si>
  <si>
    <t>StubbleJumpers</t>
  </si>
  <si>
    <t>I’d Hit That</t>
  </si>
  <si>
    <t>Just Get it Over</t>
  </si>
  <si>
    <t>KAOS</t>
  </si>
  <si>
    <t>Dig That</t>
  </si>
  <si>
    <t>Rookie Mistake</t>
  </si>
  <si>
    <t>Gold Diggers</t>
  </si>
  <si>
    <t>Team Crush</t>
  </si>
  <si>
    <t>Ever Deadly</t>
  </si>
  <si>
    <t>Sloppy Sets</t>
  </si>
  <si>
    <t>Check Your Chiclets</t>
  </si>
  <si>
    <t>Hang Over Relief Kit</t>
  </si>
  <si>
    <t>Lots Of Sets</t>
  </si>
  <si>
    <t>Served With Ice</t>
  </si>
  <si>
    <t>Dawn Of The Pancakes</t>
  </si>
  <si>
    <t>I'd Hit That</t>
  </si>
  <si>
    <t>Stubble Jumpers</t>
  </si>
  <si>
    <t>Just Get It Over</t>
  </si>
  <si>
    <t>Muffin Busters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</si>
</sst>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h:mm;@"/>
    <numFmt numFmtId="166" formatCode="mm\/dd\/yyyy"/>
  </numFmts>
  <fonts count="28" x14ac:knownFonts="1">
    <font>
      <sz val="10"/>
      <name val="Arial"/>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sz val="10"/>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sz val="8"/>
      <name val="Arial"/>
      <family val="2"/>
    </font>
    <font>
      <b/>
      <sz val="10"/>
      <name val="Arial"/>
      <family val="2"/>
    </font>
    <font>
      <strike/>
      <sz val="10"/>
      <name val="Arial"/>
      <family val="2"/>
    </font>
    <font>
      <sz val="10"/>
      <color theme="1"/>
      <name val="Arial"/>
      <family val="2"/>
    </font>
    <font>
      <strike/>
      <sz val="10"/>
      <color theme="1"/>
      <name val="Arial"/>
      <family val="2"/>
    </font>
    <font>
      <sz val="12"/>
      <name val="Arial"/>
      <family val="2"/>
    </font>
    <font>
      <b/>
      <sz val="12"/>
      <name val="Arial"/>
      <family val="2"/>
    </font>
    <font>
      <b/>
      <sz val="9"/>
      <color indexed="81"/>
      <name val="Tahoma"/>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63"/>
        <bgColor indexed="64"/>
      </patternFill>
    </fill>
    <fill>
      <patternFill patternType="solid">
        <fgColor rgb="FFCCFFCC"/>
        <bgColor indexed="64"/>
      </patternFill>
    </fill>
    <fill>
      <patternFill patternType="solid">
        <fgColor rgb="FFFF000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rgb="FFFFFF00"/>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s>
  <cellStyleXfs count="4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3" fillId="0" borderId="0"/>
    <xf numFmtId="0" fontId="23" fillId="0" borderId="0"/>
    <xf numFmtId="0" fontId="23" fillId="0" borderId="0"/>
    <xf numFmtId="0" fontId="23" fillId="0" borderId="0"/>
    <xf numFmtId="0" fontId="6"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28">
    <xf numFmtId="0" fontId="0" fillId="0" borderId="0" xfId="0"/>
    <xf numFmtId="0" fontId="0" fillId="0" borderId="10" xfId="0" applyBorder="1" applyAlignment="1">
      <alignment horizontal="center"/>
    </xf>
    <xf numFmtId="0" fontId="0" fillId="24" borderId="10" xfId="0" applyFill="1" applyBorder="1" applyAlignment="1" applyProtection="1">
      <alignment horizontal="center"/>
      <protection locked="0"/>
    </xf>
    <xf numFmtId="0" fontId="0" fillId="24" borderId="11" xfId="0" applyFill="1" applyBorder="1" applyAlignment="1" applyProtection="1">
      <alignment horizontal="center"/>
      <protection locked="0"/>
    </xf>
    <xf numFmtId="164" fontId="0" fillId="24" borderId="10" xfId="0" applyNumberFormat="1" applyFill="1" applyBorder="1" applyProtection="1">
      <protection locked="0"/>
    </xf>
    <xf numFmtId="0" fontId="0" fillId="24" borderId="10" xfId="0" applyFill="1" applyBorder="1" applyProtection="1">
      <protection locked="0"/>
    </xf>
    <xf numFmtId="0" fontId="0" fillId="0" borderId="0" xfId="0" applyAlignment="1">
      <alignment horizontal="center"/>
    </xf>
    <xf numFmtId="1" fontId="0" fillId="0" borderId="10" xfId="0" applyNumberFormat="1" applyBorder="1" applyAlignment="1">
      <alignment horizontal="center"/>
    </xf>
    <xf numFmtId="0" fontId="0" fillId="0" borderId="12" xfId="0" applyBorder="1" applyAlignment="1">
      <alignment horizontal="center"/>
    </xf>
    <xf numFmtId="166" fontId="0" fillId="24" borderId="10" xfId="0" applyNumberFormat="1" applyFill="1" applyBorder="1" applyAlignment="1" applyProtection="1">
      <alignment horizontal="center"/>
      <protection locked="0"/>
    </xf>
    <xf numFmtId="1" fontId="0" fillId="24" borderId="10" xfId="0" applyNumberFormat="1" applyFill="1" applyBorder="1" applyAlignment="1" applyProtection="1">
      <alignment horizontal="center"/>
      <protection locked="0"/>
    </xf>
    <xf numFmtId="1" fontId="0" fillId="0" borderId="10" xfId="0" applyNumberFormat="1" applyFill="1" applyBorder="1" applyAlignment="1" applyProtection="1">
      <alignment horizontal="center"/>
    </xf>
    <xf numFmtId="0" fontId="21" fillId="0" borderId="0" xfId="0" applyFont="1" applyBorder="1" applyAlignment="1" applyProtection="1">
      <alignment horizontal="center" wrapText="1"/>
    </xf>
    <xf numFmtId="0" fontId="0" fillId="0" borderId="0" xfId="0" applyBorder="1" applyAlignment="1" applyProtection="1">
      <alignment horizontal="center"/>
    </xf>
    <xf numFmtId="0" fontId="21" fillId="0" borderId="0" xfId="0" applyFont="1" applyBorder="1" applyAlignment="1" applyProtection="1">
      <alignment horizontal="center"/>
    </xf>
    <xf numFmtId="0" fontId="0" fillId="0" borderId="0" xfId="0" applyBorder="1"/>
    <xf numFmtId="0" fontId="6" fillId="0" borderId="0" xfId="0" applyFont="1" applyBorder="1" applyAlignment="1" applyProtection="1">
      <alignment horizontal="center" wrapText="1"/>
    </xf>
    <xf numFmtId="0" fontId="0" fillId="0" borderId="0" xfId="0" applyBorder="1" applyAlignment="1">
      <alignment horizontal="center"/>
    </xf>
    <xf numFmtId="0" fontId="0" fillId="0" borderId="0" xfId="0" applyBorder="1" applyAlignment="1" applyProtection="1">
      <alignment horizontal="center"/>
      <protection locked="0"/>
    </xf>
    <xf numFmtId="0" fontId="6" fillId="0" borderId="0" xfId="0" applyFont="1" applyBorder="1" applyAlignment="1" applyProtection="1">
      <alignment horizontal="center"/>
    </xf>
    <xf numFmtId="0" fontId="0" fillId="0" borderId="0" xfId="0" applyFill="1" applyBorder="1" applyProtection="1">
      <protection locked="0"/>
    </xf>
    <xf numFmtId="0" fontId="21" fillId="0" borderId="0" xfId="0" applyFont="1" applyBorder="1" applyAlignment="1">
      <alignment horizontal="center"/>
    </xf>
    <xf numFmtId="0" fontId="0" fillId="25" borderId="0" xfId="0" applyFill="1" applyBorder="1"/>
    <xf numFmtId="0" fontId="0" fillId="25" borderId="0" xfId="0" applyFill="1"/>
    <xf numFmtId="0" fontId="0" fillId="0" borderId="0" xfId="0" applyBorder="1" applyAlignment="1"/>
    <xf numFmtId="0" fontId="0" fillId="0" borderId="13" xfId="0" applyBorder="1" applyAlignment="1">
      <alignment horizontal="center"/>
    </xf>
    <xf numFmtId="0" fontId="0" fillId="0" borderId="10" xfId="0" applyFill="1" applyBorder="1" applyAlignment="1">
      <alignment horizontal="center"/>
    </xf>
    <xf numFmtId="1" fontId="0" fillId="0" borderId="14" xfId="0" applyNumberFormat="1" applyFill="1" applyBorder="1" applyAlignment="1">
      <alignment horizontal="center"/>
    </xf>
    <xf numFmtId="0" fontId="0" fillId="0" borderId="10" xfId="0" applyBorder="1" applyAlignment="1">
      <alignment horizontal="center" wrapText="1"/>
    </xf>
    <xf numFmtId="165" fontId="0" fillId="0" borderId="0" xfId="0" applyNumberFormat="1" applyFill="1" applyBorder="1" applyAlignment="1">
      <alignment horizontal="center"/>
    </xf>
    <xf numFmtId="1" fontId="0" fillId="0" borderId="0" xfId="0" applyNumberFormat="1" applyFill="1" applyBorder="1" applyAlignment="1">
      <alignment horizontal="center"/>
    </xf>
    <xf numFmtId="1" fontId="6" fillId="0" borderId="10" xfId="0" applyNumberFormat="1" applyFont="1" applyBorder="1" applyAlignment="1">
      <alignment horizontal="center"/>
    </xf>
    <xf numFmtId="1" fontId="0" fillId="0" borderId="10" xfId="0" applyNumberFormat="1" applyFill="1" applyBorder="1" applyAlignment="1">
      <alignment horizontal="center"/>
    </xf>
    <xf numFmtId="1" fontId="0" fillId="0" borderId="0" xfId="0" applyNumberFormat="1" applyBorder="1" applyAlignment="1">
      <alignment horizontal="center"/>
    </xf>
    <xf numFmtId="0" fontId="6" fillId="0" borderId="10" xfId="0" applyFont="1" applyBorder="1" applyAlignment="1">
      <alignment horizontal="center" wrapText="1"/>
    </xf>
    <xf numFmtId="49" fontId="0" fillId="0" borderId="10" xfId="0" applyNumberFormat="1" applyBorder="1" applyAlignment="1">
      <alignment horizontal="center"/>
    </xf>
    <xf numFmtId="49" fontId="6" fillId="0" borderId="10" xfId="0" applyNumberFormat="1" applyFont="1" applyBorder="1" applyAlignment="1">
      <alignment horizontal="center"/>
    </xf>
    <xf numFmtId="0" fontId="0" fillId="0" borderId="10" xfId="0" applyFill="1" applyBorder="1" applyAlignment="1" applyProtection="1">
      <alignment horizontal="center"/>
    </xf>
    <xf numFmtId="0" fontId="0" fillId="0" borderId="10" xfId="0" applyBorder="1" applyAlignment="1" applyProtection="1">
      <alignment horizontal="center"/>
    </xf>
    <xf numFmtId="0" fontId="23" fillId="0" borderId="10" xfId="0" applyFont="1" applyBorder="1" applyAlignment="1">
      <alignment horizontal="center"/>
    </xf>
    <xf numFmtId="0" fontId="0" fillId="0" borderId="10" xfId="0" applyBorder="1" applyAlignment="1">
      <alignment horizontal="right"/>
    </xf>
    <xf numFmtId="0" fontId="0" fillId="26" borderId="10" xfId="0" applyFill="1" applyBorder="1" applyAlignment="1" applyProtection="1">
      <alignment horizontal="center"/>
      <protection locked="0"/>
    </xf>
    <xf numFmtId="0" fontId="0" fillId="0" borderId="11" xfId="0" applyFill="1" applyBorder="1" applyAlignment="1" applyProtection="1">
      <alignment horizontal="center"/>
    </xf>
    <xf numFmtId="0" fontId="0" fillId="27" borderId="0" xfId="0" applyFill="1"/>
    <xf numFmtId="0" fontId="23" fillId="0" borderId="0" xfId="37" applyFill="1" applyAlignment="1">
      <alignment horizontal="center"/>
    </xf>
    <xf numFmtId="0" fontId="23" fillId="0" borderId="0" xfId="38" applyFill="1" applyAlignment="1">
      <alignment horizontal="center"/>
    </xf>
    <xf numFmtId="0" fontId="23" fillId="0" borderId="0" xfId="39" applyFill="1" applyAlignment="1">
      <alignment horizontal="center"/>
    </xf>
    <xf numFmtId="0" fontId="23" fillId="0" borderId="0" xfId="40" applyFill="1" applyAlignment="1">
      <alignment horizontal="center"/>
    </xf>
    <xf numFmtId="0" fontId="6" fillId="0" borderId="0" xfId="0" applyFont="1"/>
    <xf numFmtId="0" fontId="6" fillId="0" borderId="0" xfId="0" applyFont="1" applyAlignment="1">
      <alignment horizontal="right"/>
    </xf>
    <xf numFmtId="0" fontId="6" fillId="0" borderId="0" xfId="0" applyFont="1" applyAlignment="1">
      <alignment horizontal="center"/>
    </xf>
    <xf numFmtId="0" fontId="0" fillId="0" borderId="0" xfId="0" applyFill="1"/>
    <xf numFmtId="0" fontId="0" fillId="28" borderId="0" xfId="0" applyFill="1"/>
    <xf numFmtId="0" fontId="0" fillId="29" borderId="10" xfId="0" applyFill="1" applyBorder="1"/>
    <xf numFmtId="0" fontId="0" fillId="0" borderId="0" xfId="0" applyFill="1" applyBorder="1"/>
    <xf numFmtId="0" fontId="0" fillId="0" borderId="0" xfId="0" applyFill="1" applyAlignment="1">
      <alignment horizontal="center"/>
    </xf>
    <xf numFmtId="0" fontId="0" fillId="30" borderId="10" xfId="0" applyFill="1" applyBorder="1"/>
    <xf numFmtId="0" fontId="0" fillId="31" borderId="0" xfId="0" applyFill="1"/>
    <xf numFmtId="0" fontId="0" fillId="32" borderId="0" xfId="0" applyFill="1"/>
    <xf numFmtId="0" fontId="0" fillId="33" borderId="0" xfId="0" applyFill="1"/>
    <xf numFmtId="0" fontId="0" fillId="34" borderId="0" xfId="0" applyFill="1"/>
    <xf numFmtId="0" fontId="0" fillId="28" borderId="0" xfId="0" applyFill="1" applyAlignment="1">
      <alignment horizontal="center"/>
    </xf>
    <xf numFmtId="0" fontId="0" fillId="31" borderId="0" xfId="0" applyFill="1" applyAlignment="1">
      <alignment horizontal="center"/>
    </xf>
    <xf numFmtId="0" fontId="0" fillId="32" borderId="0" xfId="0" applyFill="1" applyAlignment="1">
      <alignment horizontal="center"/>
    </xf>
    <xf numFmtId="0" fontId="0" fillId="33" borderId="0" xfId="0" applyFill="1" applyAlignment="1">
      <alignment horizontal="center"/>
    </xf>
    <xf numFmtId="0" fontId="0" fillId="34" borderId="10" xfId="0" applyFill="1" applyBorder="1"/>
    <xf numFmtId="0" fontId="0" fillId="28" borderId="10" xfId="0" applyFill="1" applyBorder="1"/>
    <xf numFmtId="0" fontId="0" fillId="28" borderId="10" xfId="0" applyFill="1" applyBorder="1" applyAlignment="1">
      <alignment horizontal="left"/>
    </xf>
    <xf numFmtId="0" fontId="0" fillId="31" borderId="10" xfId="0" applyFill="1" applyBorder="1"/>
    <xf numFmtId="0" fontId="0" fillId="31" borderId="10" xfId="0" applyFill="1" applyBorder="1" applyAlignment="1">
      <alignment horizontal="left"/>
    </xf>
    <xf numFmtId="0" fontId="0" fillId="32" borderId="10" xfId="0" applyFill="1" applyBorder="1"/>
    <xf numFmtId="0" fontId="0" fillId="32" borderId="10" xfId="0" applyFill="1" applyBorder="1" applyAlignment="1">
      <alignment horizontal="left"/>
    </xf>
    <xf numFmtId="0" fontId="0" fillId="33" borderId="10" xfId="0" applyFill="1" applyBorder="1"/>
    <xf numFmtId="0" fontId="0" fillId="33" borderId="10" xfId="0" applyFill="1" applyBorder="1" applyAlignment="1">
      <alignment horizontal="left"/>
    </xf>
    <xf numFmtId="0" fontId="0" fillId="34" borderId="10" xfId="0" applyFill="1" applyBorder="1" applyProtection="1"/>
    <xf numFmtId="0" fontId="0" fillId="28" borderId="10" xfId="0" applyFill="1" applyBorder="1" applyProtection="1"/>
    <xf numFmtId="0" fontId="0" fillId="31" borderId="10" xfId="0" applyFill="1" applyBorder="1" applyProtection="1"/>
    <xf numFmtId="0" fontId="0" fillId="32" borderId="10" xfId="0" applyFill="1" applyBorder="1" applyProtection="1"/>
    <xf numFmtId="0" fontId="0" fillId="33" borderId="10" xfId="0" applyFill="1" applyBorder="1" applyProtection="1"/>
    <xf numFmtId="0" fontId="0" fillId="30" borderId="10" xfId="0" applyFill="1" applyBorder="1" applyProtection="1"/>
    <xf numFmtId="0" fontId="0" fillId="0" borderId="0" xfId="0" applyBorder="1" applyProtection="1"/>
    <xf numFmtId="0" fontId="0" fillId="0" borderId="0" xfId="0" applyFill="1" applyBorder="1" applyAlignment="1" applyProtection="1">
      <alignment horizontal="center"/>
    </xf>
    <xf numFmtId="20" fontId="23" fillId="28" borderId="10" xfId="0" applyNumberFormat="1" applyFont="1" applyFill="1" applyBorder="1" applyAlignment="1">
      <alignment horizontal="center"/>
    </xf>
    <xf numFmtId="165" fontId="23" fillId="28" borderId="10" xfId="0" applyNumberFormat="1" applyFont="1" applyFill="1" applyBorder="1" applyAlignment="1">
      <alignment horizontal="center"/>
    </xf>
    <xf numFmtId="20" fontId="23" fillId="32" borderId="10" xfId="0" applyNumberFormat="1" applyFont="1" applyFill="1" applyBorder="1" applyAlignment="1">
      <alignment horizontal="center"/>
    </xf>
    <xf numFmtId="165" fontId="23" fillId="32" borderId="10" xfId="0" applyNumberFormat="1" applyFont="1" applyFill="1" applyBorder="1" applyAlignment="1">
      <alignment horizontal="center"/>
    </xf>
    <xf numFmtId="20" fontId="23" fillId="33" borderId="10" xfId="0" applyNumberFormat="1" applyFont="1" applyFill="1" applyBorder="1" applyAlignment="1">
      <alignment horizontal="center"/>
    </xf>
    <xf numFmtId="20" fontId="23" fillId="31" borderId="10" xfId="0" applyNumberFormat="1" applyFont="1" applyFill="1" applyBorder="1" applyAlignment="1">
      <alignment horizontal="center"/>
    </xf>
    <xf numFmtId="165" fontId="23" fillId="31" borderId="10" xfId="0" applyNumberFormat="1" applyFont="1" applyFill="1" applyBorder="1" applyAlignment="1">
      <alignment horizontal="center"/>
    </xf>
    <xf numFmtId="0" fontId="0" fillId="0" borderId="15" xfId="0" applyBorder="1" applyAlignment="1">
      <alignment horizontal="center"/>
    </xf>
    <xf numFmtId="164" fontId="0" fillId="26" borderId="10" xfId="0" applyNumberFormat="1" applyFill="1" applyBorder="1" applyAlignment="1" applyProtection="1">
      <alignment horizontal="center"/>
      <protection locked="0"/>
    </xf>
    <xf numFmtId="0" fontId="6" fillId="0" borderId="10" xfId="0" applyFont="1" applyBorder="1" applyAlignment="1">
      <alignment horizontal="center"/>
    </xf>
    <xf numFmtId="0" fontId="0" fillId="35" borderId="0" xfId="0" applyFill="1"/>
    <xf numFmtId="0" fontId="6" fillId="0" borderId="12" xfId="0" applyFont="1" applyBorder="1" applyAlignment="1">
      <alignment horizontal="center"/>
    </xf>
    <xf numFmtId="0" fontId="22" fillId="0" borderId="0" xfId="0" applyFont="1" applyAlignment="1">
      <alignment horizontal="center"/>
    </xf>
    <xf numFmtId="20" fontId="24" fillId="28" borderId="10" xfId="0" applyNumberFormat="1" applyFont="1" applyFill="1" applyBorder="1" applyAlignment="1">
      <alignment horizontal="center"/>
    </xf>
    <xf numFmtId="20" fontId="24" fillId="31" borderId="10" xfId="0" applyNumberFormat="1" applyFont="1" applyFill="1" applyBorder="1" applyAlignment="1">
      <alignment horizontal="center"/>
    </xf>
    <xf numFmtId="20" fontId="24" fillId="32" borderId="10" xfId="0" applyNumberFormat="1" applyFont="1" applyFill="1" applyBorder="1" applyAlignment="1">
      <alignment horizontal="center"/>
    </xf>
    <xf numFmtId="165" fontId="24" fillId="33" borderId="10" xfId="0" applyNumberFormat="1" applyFont="1" applyFill="1" applyBorder="1" applyAlignment="1">
      <alignment horizontal="center"/>
    </xf>
    <xf numFmtId="165" fontId="24" fillId="32" borderId="10" xfId="0" applyNumberFormat="1" applyFont="1" applyFill="1" applyBorder="1" applyAlignment="1">
      <alignment horizontal="center"/>
    </xf>
    <xf numFmtId="20" fontId="24" fillId="33" borderId="10" xfId="0" applyNumberFormat="1" applyFont="1" applyFill="1" applyBorder="1" applyAlignment="1">
      <alignment horizontal="center"/>
    </xf>
    <xf numFmtId="0" fontId="6" fillId="0" borderId="10" xfId="0" applyFont="1" applyBorder="1" applyAlignment="1">
      <alignment horizontal="center"/>
    </xf>
    <xf numFmtId="0" fontId="6" fillId="24" borderId="10" xfId="0" applyFont="1" applyFill="1" applyBorder="1" applyAlignment="1" applyProtection="1">
      <alignment horizontal="center"/>
      <protection locked="0"/>
    </xf>
    <xf numFmtId="0" fontId="0" fillId="0" borderId="0" xfId="0" applyProtection="1">
      <protection locked="0"/>
    </xf>
    <xf numFmtId="0" fontId="6" fillId="0" borderId="0" xfId="0" applyFont="1" applyAlignment="1">
      <alignment wrapText="1"/>
    </xf>
    <xf numFmtId="0" fontId="6" fillId="0" borderId="15" xfId="0" applyFont="1" applyBorder="1" applyAlignment="1">
      <alignment horizontal="center"/>
    </xf>
    <xf numFmtId="0" fontId="6" fillId="0" borderId="0" xfId="0" applyFont="1" applyFill="1"/>
    <xf numFmtId="0" fontId="6" fillId="0" borderId="0" xfId="0" applyFont="1" applyFill="1" applyAlignment="1">
      <alignment wrapText="1"/>
    </xf>
    <xf numFmtId="0" fontId="25" fillId="0" borderId="0" xfId="0" applyFont="1"/>
    <xf numFmtId="165" fontId="24" fillId="31" borderId="10" xfId="0" applyNumberFormat="1" applyFont="1" applyFill="1" applyBorder="1" applyAlignment="1">
      <alignment horizontal="center"/>
    </xf>
    <xf numFmtId="0" fontId="21" fillId="0" borderId="0" xfId="0" applyFont="1" applyAlignment="1">
      <alignment horizontal="right"/>
    </xf>
    <xf numFmtId="0" fontId="21" fillId="27" borderId="0" xfId="0" applyFont="1" applyFill="1" applyAlignment="1">
      <alignment horizontal="right"/>
    </xf>
    <xf numFmtId="0" fontId="0" fillId="27" borderId="10" xfId="0" applyFill="1" applyBorder="1" applyAlignment="1">
      <alignment horizontal="right"/>
    </xf>
    <xf numFmtId="0" fontId="6" fillId="27" borderId="0" xfId="0" applyFont="1" applyFill="1" applyAlignment="1">
      <alignment horizontal="right"/>
    </xf>
    <xf numFmtId="0" fontId="25" fillId="0" borderId="0" xfId="0" applyFont="1" applyAlignment="1">
      <alignment horizontal="center" vertical="center"/>
    </xf>
    <xf numFmtId="0" fontId="6" fillId="0" borderId="0" xfId="0" applyFont="1" applyProtection="1">
      <protection locked="0"/>
    </xf>
    <xf numFmtId="0" fontId="25" fillId="0" borderId="0" xfId="0" applyFont="1" applyAlignment="1">
      <alignment wrapText="1"/>
    </xf>
    <xf numFmtId="0" fontId="25" fillId="30" borderId="0" xfId="0" applyFont="1" applyFill="1" applyAlignment="1">
      <alignment horizontal="left" wrapText="1"/>
    </xf>
    <xf numFmtId="0" fontId="25" fillId="36" borderId="0" xfId="0" applyFont="1" applyFill="1" applyAlignment="1">
      <alignment wrapText="1"/>
    </xf>
    <xf numFmtId="0" fontId="0" fillId="0" borderId="0" xfId="0" applyFill="1" applyAlignment="1">
      <alignment horizontal="left"/>
    </xf>
    <xf numFmtId="0" fontId="0" fillId="0" borderId="10" xfId="0" applyBorder="1" applyAlignment="1">
      <alignment horizontal="center"/>
    </xf>
    <xf numFmtId="0" fontId="0" fillId="0" borderId="10" xfId="0" applyFill="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21" fillId="0" borderId="0" xfId="0" applyFont="1" applyBorder="1" applyAlignment="1" applyProtection="1">
      <alignment horizontal="center"/>
    </xf>
    <xf numFmtId="0" fontId="21" fillId="0" borderId="0" xfId="0" applyFont="1" applyAlignment="1">
      <alignment horizontal="center"/>
    </xf>
    <xf numFmtId="0" fontId="6" fillId="0" borderId="10" xfId="0" applyFont="1" applyBorder="1" applyAlignment="1">
      <alignment horizontal="center"/>
    </xf>
    <xf numFmtId="1" fontId="0" fillId="0" borderId="10" xfId="0" applyNumberFormat="1" applyFill="1" applyBorder="1" applyAlignment="1" applyProtection="1">
      <alignment horizontal="center"/>
      <protection locked="0"/>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rmal 3" xfId="38" xr:uid="{00000000-0005-0000-0000-000026000000}"/>
    <cellStyle name="Normal 4" xfId="39" xr:uid="{00000000-0005-0000-0000-000027000000}"/>
    <cellStyle name="Normal 5" xfId="40" xr:uid="{00000000-0005-0000-0000-000028000000}"/>
    <cellStyle name="Note" xfId="41" builtinId="10" customBuiltin="1"/>
    <cellStyle name="Output" xfId="42" builtinId="21" customBuiltin="1"/>
    <cellStyle name="Title" xfId="43" builtinId="15" customBuiltin="1"/>
    <cellStyle name="Total" xfId="44" builtinId="25" customBuiltin="1"/>
    <cellStyle name="Warning Text" xfId="45" builtinId="11" customBuiltin="1"/>
  </cellStyles>
  <dxfs count="23">
    <dxf>
      <fill>
        <patternFill>
          <bgColor indexed="10"/>
        </patternFill>
      </fill>
    </dxf>
    <dxf>
      <fill>
        <patternFill>
          <bgColor rgb="FFFFC000"/>
        </patternFill>
      </fill>
    </dxf>
    <dxf>
      <fill>
        <patternFill>
          <bgColor indexed="41"/>
        </patternFill>
      </fill>
    </dxf>
    <dxf>
      <fill>
        <patternFill>
          <bgColor indexed="43"/>
        </patternFill>
      </fill>
    </dxf>
    <dxf>
      <fill>
        <patternFill>
          <bgColor rgb="FFFFC000"/>
        </patternFill>
      </fill>
    </dxf>
    <dxf>
      <fill>
        <patternFill>
          <bgColor indexed="41"/>
        </patternFill>
      </fill>
    </dxf>
    <dxf>
      <fill>
        <patternFill>
          <bgColor indexed="43"/>
        </patternFill>
      </fill>
    </dxf>
    <dxf>
      <fill>
        <patternFill>
          <bgColor rgb="FFFFC000"/>
        </patternFill>
      </fill>
    </dxf>
    <dxf>
      <fill>
        <patternFill>
          <bgColor indexed="41"/>
        </patternFill>
      </fill>
    </dxf>
    <dxf>
      <fill>
        <patternFill>
          <bgColor indexed="43"/>
        </patternFill>
      </fill>
    </dxf>
    <dxf>
      <fill>
        <patternFill>
          <bgColor rgb="FFFFC000"/>
        </patternFill>
      </fill>
    </dxf>
    <dxf>
      <fill>
        <patternFill>
          <bgColor indexed="41"/>
        </patternFill>
      </fill>
    </dxf>
    <dxf>
      <fill>
        <patternFill>
          <bgColor indexed="43"/>
        </patternFill>
      </fill>
    </dxf>
    <dxf>
      <fill>
        <patternFill>
          <bgColor rgb="FFFFC000"/>
        </patternFill>
      </fill>
    </dxf>
    <dxf>
      <fill>
        <patternFill>
          <bgColor indexed="41"/>
        </patternFill>
      </fill>
    </dxf>
    <dxf>
      <fill>
        <patternFill>
          <bgColor indexed="43"/>
        </patternFill>
      </fill>
    </dxf>
    <dxf>
      <fill>
        <patternFill>
          <bgColor rgb="FFFFC000"/>
        </patternFill>
      </fill>
    </dxf>
    <dxf>
      <fill>
        <patternFill>
          <bgColor indexed="41"/>
        </patternFill>
      </fill>
    </dxf>
    <dxf>
      <fill>
        <patternFill>
          <bgColor indexed="43"/>
        </patternFill>
      </fill>
    </dxf>
    <dxf>
      <fill>
        <patternFill>
          <bgColor rgb="FFFFC000"/>
        </patternFill>
      </fill>
    </dxf>
    <dxf>
      <fill>
        <patternFill>
          <bgColor indexed="41"/>
        </patternFill>
      </fill>
    </dxf>
    <dxf>
      <fill>
        <patternFill>
          <bgColor indexed="4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5"/>
  <sheetViews>
    <sheetView workbookViewId="0">
      <selection activeCell="B9" sqref="B9"/>
    </sheetView>
  </sheetViews>
  <sheetFormatPr defaultRowHeight="12.75" x14ac:dyDescent="0.2"/>
  <cols>
    <col min="1" max="1" width="9.140625" style="6" customWidth="1"/>
  </cols>
  <sheetData>
    <row r="1" spans="1:5" x14ac:dyDescent="0.2">
      <c r="B1" s="39" t="s">
        <v>37</v>
      </c>
      <c r="C1" s="39" t="s">
        <v>38</v>
      </c>
      <c r="D1" s="39" t="s">
        <v>39</v>
      </c>
      <c r="E1" s="39" t="s">
        <v>40</v>
      </c>
    </row>
    <row r="2" spans="1:5" x14ac:dyDescent="0.2">
      <c r="A2" s="50" t="s">
        <v>41</v>
      </c>
      <c r="B2" s="39" t="s">
        <v>8</v>
      </c>
      <c r="C2" s="39" t="s">
        <v>8</v>
      </c>
      <c r="D2" s="39" t="s">
        <v>8</v>
      </c>
      <c r="E2" s="39" t="s">
        <v>8</v>
      </c>
    </row>
    <row r="3" spans="1:5" x14ac:dyDescent="0.2">
      <c r="A3" s="94">
        <v>2015</v>
      </c>
      <c r="B3" s="95">
        <v>0.58333333333333337</v>
      </c>
      <c r="C3" s="96">
        <v>0.33333333333333331</v>
      </c>
      <c r="D3" s="97">
        <v>0.41666666666666669</v>
      </c>
      <c r="E3" s="98">
        <v>0.5</v>
      </c>
    </row>
    <row r="4" spans="1:5" x14ac:dyDescent="0.2">
      <c r="A4" s="94">
        <v>2016</v>
      </c>
      <c r="B4" s="95">
        <v>0.33333333333333331</v>
      </c>
      <c r="C4" s="96">
        <v>0.41666666666666669</v>
      </c>
      <c r="D4" s="97">
        <v>0.5</v>
      </c>
      <c r="E4" s="98">
        <v>0.58333333333333337</v>
      </c>
    </row>
    <row r="5" spans="1:5" x14ac:dyDescent="0.2">
      <c r="A5" s="94">
        <v>2017</v>
      </c>
      <c r="B5" s="95">
        <v>0.41666666666666669</v>
      </c>
      <c r="C5" s="96">
        <v>0.5</v>
      </c>
      <c r="D5" s="99">
        <v>0.58333333333333337</v>
      </c>
      <c r="E5" s="100">
        <v>0.33333333333333331</v>
      </c>
    </row>
    <row r="6" spans="1:5" x14ac:dyDescent="0.2">
      <c r="A6" s="94">
        <v>2018</v>
      </c>
      <c r="B6" s="95">
        <v>0.33333333333333331</v>
      </c>
      <c r="C6" s="96">
        <v>0.41666666666666669</v>
      </c>
      <c r="D6" s="97">
        <v>0.5</v>
      </c>
      <c r="E6" s="100">
        <v>0.58333333333333337</v>
      </c>
    </row>
    <row r="7" spans="1:5" x14ac:dyDescent="0.2">
      <c r="A7" s="94">
        <v>2019</v>
      </c>
      <c r="B7" s="95">
        <v>0.58333333333333337</v>
      </c>
      <c r="C7" s="109">
        <v>0.33333333333333331</v>
      </c>
      <c r="D7" s="97">
        <v>0.41666666666666669</v>
      </c>
      <c r="E7" s="100">
        <v>0.5</v>
      </c>
    </row>
    <row r="8" spans="1:5" x14ac:dyDescent="0.2">
      <c r="A8" s="6">
        <v>2020</v>
      </c>
      <c r="B8" s="83">
        <v>0.33333333333333331</v>
      </c>
      <c r="C8" s="87">
        <v>0.41666666666666669</v>
      </c>
      <c r="D8" s="84">
        <v>0.5</v>
      </c>
      <c r="E8" s="86">
        <v>0.58333333333333337</v>
      </c>
    </row>
    <row r="9" spans="1:5" x14ac:dyDescent="0.2">
      <c r="A9" s="6">
        <v>2021</v>
      </c>
      <c r="B9" s="82">
        <v>0.41666666666666669</v>
      </c>
      <c r="C9" s="87">
        <v>0.5</v>
      </c>
      <c r="D9" s="85">
        <v>0.58333333333333337</v>
      </c>
      <c r="E9" s="86">
        <v>0.33333333333333331</v>
      </c>
    </row>
    <row r="10" spans="1:5" x14ac:dyDescent="0.2">
      <c r="A10" s="6">
        <v>2022</v>
      </c>
      <c r="B10" s="82">
        <v>0.5</v>
      </c>
      <c r="C10" s="87">
        <v>0.58333333333333337</v>
      </c>
      <c r="D10" s="84">
        <v>0.33333333333333331</v>
      </c>
      <c r="E10" s="86">
        <v>0.41666666666666669</v>
      </c>
    </row>
    <row r="11" spans="1:5" x14ac:dyDescent="0.2">
      <c r="A11" s="6">
        <v>2023</v>
      </c>
      <c r="B11" s="82">
        <v>0.58333333333333337</v>
      </c>
      <c r="C11" s="88">
        <v>0.33333333333333331</v>
      </c>
      <c r="D11" s="84">
        <v>0.41666666666666669</v>
      </c>
      <c r="E11" s="86">
        <v>0.5</v>
      </c>
    </row>
    <row r="12" spans="1:5" x14ac:dyDescent="0.2">
      <c r="A12" s="6">
        <v>2024</v>
      </c>
      <c r="B12" s="83">
        <v>0.33333333333333331</v>
      </c>
      <c r="C12" s="87">
        <v>0.41666666666666669</v>
      </c>
      <c r="D12" s="84">
        <v>0.5</v>
      </c>
      <c r="E12" s="86">
        <v>0.58333333333333337</v>
      </c>
    </row>
    <row r="13" spans="1:5" x14ac:dyDescent="0.2">
      <c r="A13" s="6">
        <v>2025</v>
      </c>
      <c r="B13" s="82">
        <v>0.41666666666666669</v>
      </c>
      <c r="C13" s="87">
        <v>0.5</v>
      </c>
      <c r="D13" s="85">
        <v>0.58333333333333337</v>
      </c>
      <c r="E13" s="86">
        <v>0.33333333333333331</v>
      </c>
    </row>
    <row r="14" spans="1:5" x14ac:dyDescent="0.2">
      <c r="A14" s="6">
        <v>2026</v>
      </c>
      <c r="B14" s="82">
        <v>0.5</v>
      </c>
      <c r="C14" s="87">
        <v>0.58333333333333337</v>
      </c>
      <c r="D14" s="84">
        <v>0.33333333333333331</v>
      </c>
      <c r="E14" s="86">
        <v>0.41666666666666669</v>
      </c>
    </row>
    <row r="15" spans="1:5" x14ac:dyDescent="0.2">
      <c r="A15" s="6">
        <v>2027</v>
      </c>
      <c r="B15" s="82">
        <v>0.58333333333333337</v>
      </c>
      <c r="C15" s="88">
        <v>0.33333333333333331</v>
      </c>
      <c r="D15" s="84">
        <v>0.41666666666666669</v>
      </c>
      <c r="E15" s="86">
        <v>0.5</v>
      </c>
    </row>
    <row r="16" spans="1:5" x14ac:dyDescent="0.2">
      <c r="A16" s="6">
        <v>2028</v>
      </c>
      <c r="B16" s="83">
        <v>0.33333333333333331</v>
      </c>
      <c r="C16" s="87">
        <v>0.41666666666666669</v>
      </c>
      <c r="D16" s="84">
        <v>0.5</v>
      </c>
      <c r="E16" s="86">
        <v>0.58333333333333337</v>
      </c>
    </row>
    <row r="17" spans="1:5" x14ac:dyDescent="0.2">
      <c r="A17" s="6">
        <v>2029</v>
      </c>
      <c r="B17" s="82">
        <v>0.41666666666666669</v>
      </c>
      <c r="C17" s="87">
        <v>0.5</v>
      </c>
      <c r="D17" s="85">
        <v>0.58333333333333337</v>
      </c>
      <c r="E17" s="86">
        <v>0.33333333333333331</v>
      </c>
    </row>
    <row r="18" spans="1:5" x14ac:dyDescent="0.2">
      <c r="A18" s="6">
        <v>2030</v>
      </c>
      <c r="B18" s="82">
        <v>0.5</v>
      </c>
      <c r="C18" s="87">
        <v>0.58333333333333337</v>
      </c>
      <c r="D18" s="84">
        <v>0.33333333333333331</v>
      </c>
      <c r="E18" s="86">
        <v>0.41666666666666669</v>
      </c>
    </row>
    <row r="19" spans="1:5" x14ac:dyDescent="0.2">
      <c r="A19" s="6">
        <v>2031</v>
      </c>
      <c r="B19" s="82">
        <v>0.58333333333333337</v>
      </c>
      <c r="C19" s="88">
        <v>0.33333333333333331</v>
      </c>
      <c r="D19" s="84">
        <v>0.41666666666666669</v>
      </c>
      <c r="E19" s="86">
        <v>0.5</v>
      </c>
    </row>
    <row r="20" spans="1:5" x14ac:dyDescent="0.2">
      <c r="A20" s="6">
        <v>2032</v>
      </c>
      <c r="B20" s="83">
        <v>0.33333333333333331</v>
      </c>
      <c r="C20" s="87">
        <v>0.41666666666666669</v>
      </c>
      <c r="D20" s="84">
        <v>0.5</v>
      </c>
      <c r="E20" s="86">
        <v>0.58333333333333337</v>
      </c>
    </row>
    <row r="21" spans="1:5" x14ac:dyDescent="0.2">
      <c r="A21" s="6">
        <v>2033</v>
      </c>
      <c r="B21" s="82">
        <v>0.41666666666666669</v>
      </c>
      <c r="C21" s="87">
        <v>0.5</v>
      </c>
      <c r="D21" s="85">
        <v>0.58333333333333337</v>
      </c>
      <c r="E21" s="86">
        <v>0.33333333333333331</v>
      </c>
    </row>
    <row r="22" spans="1:5" x14ac:dyDescent="0.2">
      <c r="A22" s="6">
        <v>2034</v>
      </c>
      <c r="B22" s="82">
        <v>0.5</v>
      </c>
      <c r="C22" s="87">
        <v>0.58333333333333337</v>
      </c>
      <c r="D22" s="85">
        <v>0.33333333333333331</v>
      </c>
      <c r="E22" s="86">
        <v>0.41666666666666669</v>
      </c>
    </row>
    <row r="23" spans="1:5" x14ac:dyDescent="0.2">
      <c r="A23" s="6">
        <v>2035</v>
      </c>
      <c r="B23" s="82">
        <v>0.58333333333333337</v>
      </c>
      <c r="C23" s="87">
        <v>0.33333333333333331</v>
      </c>
      <c r="D23" s="85">
        <v>0.41666666666666669</v>
      </c>
      <c r="E23" s="86">
        <v>0.5</v>
      </c>
    </row>
    <row r="24" spans="1:5" x14ac:dyDescent="0.2">
      <c r="B24" s="39"/>
      <c r="C24" s="39"/>
      <c r="D24" s="39"/>
      <c r="E24" s="39"/>
    </row>
    <row r="25" spans="1:5" x14ac:dyDescent="0.2">
      <c r="B25" s="39"/>
      <c r="C25" s="39"/>
      <c r="D25" s="39"/>
      <c r="E25" s="39"/>
    </row>
  </sheetData>
  <sheetProtection algorithmName="SHA-512" hashValue="1NpjnmB6VFjMbUMPwDHKP1R8s2o/zmm2yfdgdgDxeZLmz+UOz4zncpW2zzDE4asdf/W+smgQvKU0QtYyBUI+cw==" saltValue="XXKMkooB/fnPEjFl8R437w==" spinCount="100000" sheet="1" objects="1" scenarios="1"/>
  <printOptions horizontalCentered="1"/>
  <pageMargins left="0.19685039370078741" right="0.19685039370078741" top="0.74803149606299213" bottom="0.74803149606299213" header="0.31496062992125984" footer="0.31496062992125984"/>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R482"/>
  <sheetViews>
    <sheetView topLeftCell="G1" workbookViewId="0">
      <pane ySplit="2" topLeftCell="A308" activePane="bottomLeft" state="frozen"/>
      <selection pane="bottomLeft" activeCell="R219" sqref="R219:R326"/>
    </sheetView>
  </sheetViews>
  <sheetFormatPr defaultRowHeight="12.75" x14ac:dyDescent="0.2"/>
  <cols>
    <col min="1" max="1" width="7.7109375" customWidth="1"/>
    <col min="2" max="2" width="7.7109375" style="6" bestFit="1" customWidth="1"/>
    <col min="3" max="3" width="10.7109375" style="6" customWidth="1"/>
    <col min="4" max="4" width="5.7109375" style="6" customWidth="1"/>
    <col min="5" max="5" width="6.7109375" style="6" customWidth="1"/>
    <col min="6" max="6" width="5.7109375" style="6" customWidth="1"/>
    <col min="7" max="8" width="6.7109375" style="6" customWidth="1"/>
    <col min="9" max="9" width="8.7109375" style="6" customWidth="1"/>
    <col min="10" max="11" width="6.7109375" style="6" customWidth="1"/>
    <col min="12" max="12" width="7.7109375" style="6" customWidth="1"/>
    <col min="13" max="13" width="10.7109375" style="6" hidden="1" customWidth="1"/>
    <col min="14" max="15" width="7.7109375" style="6" customWidth="1"/>
    <col min="16" max="16" width="10.7109375" style="6" hidden="1" customWidth="1"/>
    <col min="17" max="17" width="7.7109375" customWidth="1"/>
    <col min="18" max="18" width="112.7109375" customWidth="1"/>
  </cols>
  <sheetData>
    <row r="1" spans="1:18" x14ac:dyDescent="0.2">
      <c r="D1" s="126" t="s">
        <v>8</v>
      </c>
      <c r="E1" s="126"/>
      <c r="F1" s="126" t="s">
        <v>9</v>
      </c>
      <c r="G1" s="126"/>
      <c r="L1" s="120" t="s">
        <v>12</v>
      </c>
      <c r="M1" s="120"/>
      <c r="N1" s="120"/>
      <c r="O1" s="120" t="s">
        <v>13</v>
      </c>
      <c r="P1" s="120"/>
      <c r="Q1" s="120"/>
    </row>
    <row r="2" spans="1:18" x14ac:dyDescent="0.2">
      <c r="A2" s="1" t="s">
        <v>17</v>
      </c>
      <c r="B2" s="1" t="s">
        <v>0</v>
      </c>
      <c r="C2" s="1" t="s">
        <v>7</v>
      </c>
      <c r="D2" s="34" t="s">
        <v>34</v>
      </c>
      <c r="E2" s="34" t="s">
        <v>35</v>
      </c>
      <c r="F2" s="34" t="s">
        <v>34</v>
      </c>
      <c r="G2" s="34" t="s">
        <v>35</v>
      </c>
      <c r="H2" s="1" t="s">
        <v>6</v>
      </c>
      <c r="I2" s="101" t="s">
        <v>134</v>
      </c>
      <c r="J2" s="1" t="s">
        <v>10</v>
      </c>
      <c r="K2" s="25" t="s">
        <v>11</v>
      </c>
      <c r="L2" s="1" t="s">
        <v>28</v>
      </c>
      <c r="M2" s="1" t="s">
        <v>29</v>
      </c>
      <c r="N2" s="28" t="s">
        <v>27</v>
      </c>
      <c r="O2" s="1" t="s">
        <v>13</v>
      </c>
      <c r="P2" s="1" t="s">
        <v>29</v>
      </c>
      <c r="Q2" s="28" t="s">
        <v>27</v>
      </c>
      <c r="R2" s="26" t="s">
        <v>32</v>
      </c>
    </row>
    <row r="3" spans="1:18" x14ac:dyDescent="0.2">
      <c r="A3" s="2" t="s">
        <v>18</v>
      </c>
      <c r="B3" s="37">
        <v>1</v>
      </c>
      <c r="C3" s="9">
        <v>44465</v>
      </c>
      <c r="D3" s="10">
        <v>10</v>
      </c>
      <c r="E3" s="10" t="s">
        <v>36</v>
      </c>
      <c r="F3" s="11">
        <f>IF(NOT(ISBLANK(D3)),D3+1,"")</f>
        <v>11</v>
      </c>
      <c r="G3" s="11" t="str">
        <f>IF(ISBLANK(E3),"",E3)</f>
        <v>00</v>
      </c>
      <c r="H3" s="2">
        <v>1</v>
      </c>
      <c r="I3" s="11" t="str">
        <f>IF(ISBLANK(D3),"",H3&amp;D3&amp;J3&amp;K3)</f>
        <v>11011</v>
      </c>
      <c r="J3" s="2">
        <v>1</v>
      </c>
      <c r="K3" s="2">
        <v>1</v>
      </c>
      <c r="L3" s="44">
        <v>8</v>
      </c>
      <c r="M3" s="6" t="str">
        <f t="shared" ref="M3:M51" si="0">"&lt;"&amp;$A$3&amp;L3&amp;"&gt;"</f>
        <v>&lt;A8&gt;</v>
      </c>
      <c r="N3" s="6" t="str">
        <f>IF($B3=1,IF(ISNA(VLOOKUP($M3,Teams!$F$4:$H$51,2,FALSE)),"",VLOOKUP($M3,Teams!$F$4:$H$51,2,FALSE)),IF($B3=2,IF(ISNA(VLOOKUP($M3,Teams!$O$4:$Q$51,2,FALSE)),"",VLOOKUP($M3,Teams!$O$4:$Q$51,2,FALSE)),IF(ISNA(VLOOKUP($M3,Teams!$X$4:$Z$51,2,FALSE)),"",VLOOKUP($M3,Teams!$X$4:$Z$51,2,FALSE))))</f>
        <v>211108</v>
      </c>
      <c r="O3" s="46">
        <v>10</v>
      </c>
      <c r="P3" s="6" t="str">
        <f t="shared" ref="P3:P51" si="1">"&lt;"&amp;$A$3&amp;O3&amp;"&gt;"</f>
        <v>&lt;A10&gt;</v>
      </c>
      <c r="Q3" s="6" t="str">
        <f>IF($B3=1,IF(ISNA(VLOOKUP($P3,Teams!$F$4:$H$51,2,FALSE)),"",VLOOKUP($P3,Teams!$F$4:$H$51,2,FALSE)),IF($B3=2,IF(ISNA(VLOOKUP($P3,Teams!$O$4:$Q$51,2,FALSE)),"",VLOOKUP($P3,Teams!$O$4:$Q$51,2,FALSE)),IF(ISNA(VLOOKUP($P3,Teams!$X$4:$Z$51,2,FALSE)),"",VLOOKUP($P3,Teams!$X$4:$Z$51,2,FALSE))))</f>
        <v>211110</v>
      </c>
      <c r="R3" t="str">
        <f>TEXT(C3,"mm/dd/yyyy")&amp;","&amp;D3&amp;":"&amp;E3&amp;","&amp;TEXT(C3,"mm/dd/yyyy")&amp;","&amp;F3&amp;":"&amp;G3&amp;",Week "&amp;H3&amp;" - Match "&amp;I3&amp;",,Gym "&amp;J3&amp;" - Court "&amp;K3&amp;",,0,Game,,"&amp;N3&amp;",,1,"&amp;Q3&amp;",,,0,,"&amp;I3&amp;",1,,,,,,"</f>
        <v>09/26/2021,10:00,09/26/2021,11:00,Week 1 - Match 11011,,Gym 1 - Court 1,,0,Game,,211108,,1,211110,,,0,,11011,1,,,,,,</v>
      </c>
    </row>
    <row r="4" spans="1:18" x14ac:dyDescent="0.2">
      <c r="B4" s="37">
        <v>1</v>
      </c>
      <c r="C4" s="9">
        <v>44465</v>
      </c>
      <c r="D4" s="10">
        <v>10</v>
      </c>
      <c r="E4" s="10" t="s">
        <v>36</v>
      </c>
      <c r="F4" s="11">
        <f t="shared" ref="F4:F67" si="2">IF(NOT(ISBLANK(D4)),D4+1,"")</f>
        <v>11</v>
      </c>
      <c r="G4" s="11" t="str">
        <f t="shared" ref="G4:G67" si="3">IF(ISBLANK(E4),"",E4)</f>
        <v>00</v>
      </c>
      <c r="H4" s="2">
        <v>1</v>
      </c>
      <c r="I4" s="11" t="str">
        <f>IF(ISBLANK(D4),"",H4&amp;D4&amp;J4&amp;K4)</f>
        <v>11012</v>
      </c>
      <c r="J4" s="2">
        <v>1</v>
      </c>
      <c r="K4" s="2">
        <v>2</v>
      </c>
      <c r="L4" s="44">
        <v>9</v>
      </c>
      <c r="M4" s="6" t="str">
        <f t="shared" si="0"/>
        <v>&lt;A9&gt;</v>
      </c>
      <c r="N4" s="6" t="str">
        <f>IF($B4=1,IF(ISNA(VLOOKUP($M4,Teams!$F$4:$H$51,2,FALSE)),"",VLOOKUP($M4,Teams!$F$4:$H$51,2,FALSE)),IF($B4=2,IF(ISNA(VLOOKUP($M4,Teams!$O$4:$Q$51,2,FALSE)),"",VLOOKUP($M4,Teams!$O$4:$Q$51,2,FALSE)),IF(ISNA(VLOOKUP($M4,Teams!$X$4:$Z$51,2,FALSE)),"",VLOOKUP($M4,Teams!$X$4:$Z$51,2,FALSE))))</f>
        <v>211109</v>
      </c>
      <c r="O4" s="46">
        <v>12</v>
      </c>
      <c r="P4" s="6" t="str">
        <f t="shared" si="1"/>
        <v>&lt;A12&gt;</v>
      </c>
      <c r="Q4" s="6" t="str">
        <f>IF($B4=1,IF(ISNA(VLOOKUP($P4,Teams!$F$4:$H$51,2,FALSE)),"",VLOOKUP($P4,Teams!$F$4:$H$51,2,FALSE)),IF($B4=2,IF(ISNA(VLOOKUP($P4,Teams!$O$4:$Q$51,2,FALSE)),"",VLOOKUP($P4,Teams!$O$4:$Q$51,2,FALSE)),IF(ISNA(VLOOKUP($P4,Teams!$X$4:$Z$51,2,FALSE)),"",VLOOKUP($P4,Teams!$X$4:$Z$51,2,FALSE))))</f>
        <v>211112</v>
      </c>
      <c r="R4" t="str">
        <f t="shared" ref="R4:R67" si="4">TEXT(C4,"mm/dd/yyyy")&amp;","&amp;D4&amp;":"&amp;E4&amp;","&amp;TEXT(C4,"mm/dd/yyyy")&amp;","&amp;F4&amp;":"&amp;G4&amp;",Week "&amp;H4&amp;" - Match "&amp;I4&amp;",,Gym "&amp;J4&amp;" - Court "&amp;K4&amp;",,0,Game,,"&amp;N4&amp;",,1,"&amp;Q4&amp;",,,0,,"&amp;I4&amp;",1,,,,,,"</f>
        <v>09/26/2021,10:00,09/26/2021,11:00,Week 1 - Match 11012,,Gym 1 - Court 2,,0,Game,,211109,,1,211112,,,0,,11012,1,,,,,,</v>
      </c>
    </row>
    <row r="5" spans="1:18" x14ac:dyDescent="0.2">
      <c r="B5" s="37">
        <v>1</v>
      </c>
      <c r="C5" s="9">
        <v>44465</v>
      </c>
      <c r="D5" s="10">
        <v>10</v>
      </c>
      <c r="E5" s="10" t="s">
        <v>36</v>
      </c>
      <c r="F5" s="11">
        <f t="shared" si="2"/>
        <v>11</v>
      </c>
      <c r="G5" s="11" t="str">
        <f t="shared" si="3"/>
        <v>00</v>
      </c>
      <c r="H5" s="2">
        <v>1</v>
      </c>
      <c r="I5" s="11" t="str">
        <f>IF(ISBLANK(D5),"",H5&amp;D5&amp;J5&amp;K5)</f>
        <v>11013</v>
      </c>
      <c r="J5" s="2">
        <v>1</v>
      </c>
      <c r="K5" s="2">
        <v>3</v>
      </c>
      <c r="L5" s="44">
        <v>1</v>
      </c>
      <c r="M5" s="6" t="str">
        <f t="shared" si="0"/>
        <v>&lt;A1&gt;</v>
      </c>
      <c r="N5" s="6" t="str">
        <f>IF($B5=1,IF(ISNA(VLOOKUP($M5,Teams!$F$4:$H$51,2,FALSE)),"",VLOOKUP($M5,Teams!$F$4:$H$51,2,FALSE)),IF($B5=2,IF(ISNA(VLOOKUP($M5,Teams!$O$4:$Q$51,2,FALSE)),"",VLOOKUP($M5,Teams!$O$4:$Q$51,2,FALSE)),IF(ISNA(VLOOKUP($M5,Teams!$X$4:$Z$51,2,FALSE)),"",VLOOKUP($M5,Teams!$X$4:$Z$51,2,FALSE))))</f>
        <v>211101</v>
      </c>
      <c r="O5" s="46">
        <v>6</v>
      </c>
      <c r="P5" s="6" t="str">
        <f t="shared" si="1"/>
        <v>&lt;A6&gt;</v>
      </c>
      <c r="Q5" s="6" t="str">
        <f>IF($B5=1,IF(ISNA(VLOOKUP($P5,Teams!$F$4:$H$51,2,FALSE)),"",VLOOKUP($P5,Teams!$F$4:$H$51,2,FALSE)),IF($B5=2,IF(ISNA(VLOOKUP($P5,Teams!$O$4:$Q$51,2,FALSE)),"",VLOOKUP($P5,Teams!$O$4:$Q$51,2,FALSE)),IF(ISNA(VLOOKUP($P5,Teams!$X$4:$Z$51,2,FALSE)),"",VLOOKUP($P5,Teams!$X$4:$Z$51,2,FALSE))))</f>
        <v>211106</v>
      </c>
      <c r="R5" t="str">
        <f t="shared" si="4"/>
        <v>09/26/2021,10:00,09/26/2021,11:00,Week 1 - Match 11013,,Gym 1 - Court 3,,0,Game,,211101,,1,211106,,,0,,11013,1,,,,,,</v>
      </c>
    </row>
    <row r="6" spans="1:18" x14ac:dyDescent="0.2">
      <c r="B6" s="37">
        <v>1</v>
      </c>
      <c r="C6" s="9">
        <v>44465</v>
      </c>
      <c r="D6" s="10">
        <v>10</v>
      </c>
      <c r="E6" s="10" t="s">
        <v>36</v>
      </c>
      <c r="F6" s="11">
        <f t="shared" si="2"/>
        <v>11</v>
      </c>
      <c r="G6" s="11" t="str">
        <f t="shared" si="3"/>
        <v>00</v>
      </c>
      <c r="H6" s="2">
        <v>1</v>
      </c>
      <c r="I6" s="11" t="str">
        <f>IF(ISBLANK(D6),"",H6&amp;D6&amp;J6&amp;K6)</f>
        <v>11021</v>
      </c>
      <c r="J6" s="2">
        <v>2</v>
      </c>
      <c r="K6" s="2">
        <v>1</v>
      </c>
      <c r="L6" s="44">
        <v>2</v>
      </c>
      <c r="M6" s="6" t="str">
        <f t="shared" si="0"/>
        <v>&lt;A2&gt;</v>
      </c>
      <c r="N6" s="6" t="str">
        <f>IF($B6=1,IF(ISNA(VLOOKUP($M6,Teams!$F$4:$H$51,2,FALSE)),"",VLOOKUP($M6,Teams!$F$4:$H$51,2,FALSE)),IF($B6=2,IF(ISNA(VLOOKUP($M6,Teams!$O$4:$Q$51,2,FALSE)),"",VLOOKUP($M6,Teams!$O$4:$Q$51,2,FALSE)),IF(ISNA(VLOOKUP($M6,Teams!$X$4:$Z$51,2,FALSE)),"",VLOOKUP($M6,Teams!$X$4:$Z$51,2,FALSE))))</f>
        <v>211102</v>
      </c>
      <c r="O6" s="46">
        <v>5</v>
      </c>
      <c r="P6" s="6" t="str">
        <f t="shared" si="1"/>
        <v>&lt;A5&gt;</v>
      </c>
      <c r="Q6" s="6" t="str">
        <f>IF($B6=1,IF(ISNA(VLOOKUP($P6,Teams!$F$4:$H$51,2,FALSE)),"",VLOOKUP($P6,Teams!$F$4:$H$51,2,FALSE)),IF($B6=2,IF(ISNA(VLOOKUP($P6,Teams!$O$4:$Q$51,2,FALSE)),"",VLOOKUP($P6,Teams!$O$4:$Q$51,2,FALSE)),IF(ISNA(VLOOKUP($P6,Teams!$X$4:$Z$51,2,FALSE)),"",VLOOKUP($P6,Teams!$X$4:$Z$51,2,FALSE))))</f>
        <v>211105</v>
      </c>
      <c r="R6" t="str">
        <f t="shared" si="4"/>
        <v>09/26/2021,10:00,09/26/2021,11:00,Week 1 - Match 11021,,Gym 2 - Court 1,,0,Game,,211102,,1,211105,,,0,,11021,1,,,,,,</v>
      </c>
    </row>
    <row r="7" spans="1:18" x14ac:dyDescent="0.2">
      <c r="B7" s="37">
        <v>1</v>
      </c>
      <c r="C7" s="9">
        <v>44465</v>
      </c>
      <c r="D7" s="10">
        <v>10</v>
      </c>
      <c r="E7" s="10" t="s">
        <v>36</v>
      </c>
      <c r="F7" s="11">
        <f t="shared" si="2"/>
        <v>11</v>
      </c>
      <c r="G7" s="11" t="str">
        <f t="shared" si="3"/>
        <v>00</v>
      </c>
      <c r="H7" s="2">
        <v>1</v>
      </c>
      <c r="I7" s="11" t="str">
        <f t="shared" ref="I7:I70" si="5">IF(ISBLANK(D7),"",H7&amp;D7&amp;J7&amp;K7)</f>
        <v>11022</v>
      </c>
      <c r="J7" s="2">
        <v>2</v>
      </c>
      <c r="K7" s="2">
        <v>2</v>
      </c>
      <c r="L7" s="44">
        <v>3</v>
      </c>
      <c r="M7" s="6" t="str">
        <f t="shared" si="0"/>
        <v>&lt;A3&gt;</v>
      </c>
      <c r="N7" s="6" t="str">
        <f>IF($B7=1,IF(ISNA(VLOOKUP($M7,Teams!$F$4:$H$51,2,FALSE)),"",VLOOKUP($M7,Teams!$F$4:$H$51,2,FALSE)),IF($B7=2,IF(ISNA(VLOOKUP($M7,Teams!$O$4:$Q$51,2,FALSE)),"",VLOOKUP($M7,Teams!$O$4:$Q$51,2,FALSE)),IF(ISNA(VLOOKUP($M7,Teams!$X$4:$Z$51,2,FALSE)),"",VLOOKUP($M7,Teams!$X$4:$Z$51,2,FALSE))))</f>
        <v>211103</v>
      </c>
      <c r="O7" s="46">
        <v>4</v>
      </c>
      <c r="P7" s="6" t="str">
        <f t="shared" si="1"/>
        <v>&lt;A4&gt;</v>
      </c>
      <c r="Q7" s="6" t="str">
        <f>IF($B7=1,IF(ISNA(VLOOKUP($P7,Teams!$F$4:$H$51,2,FALSE)),"",VLOOKUP($P7,Teams!$F$4:$H$51,2,FALSE)),IF($B7=2,IF(ISNA(VLOOKUP($P7,Teams!$O$4:$Q$51,2,FALSE)),"",VLOOKUP($P7,Teams!$O$4:$Q$51,2,FALSE)),IF(ISNA(VLOOKUP($P7,Teams!$X$4:$Z$51,2,FALSE)),"",VLOOKUP($P7,Teams!$X$4:$Z$51,2,FALSE))))</f>
        <v>211104</v>
      </c>
      <c r="R7" t="str">
        <f t="shared" si="4"/>
        <v>09/26/2021,10:00,09/26/2021,11:00,Week 1 - Match 11022,,Gym 2 - Court 2,,0,Game,,211103,,1,211104,,,0,,11022,1,,,,,,</v>
      </c>
    </row>
    <row r="8" spans="1:18" x14ac:dyDescent="0.2">
      <c r="B8" s="37">
        <v>1</v>
      </c>
      <c r="C8" s="9">
        <v>44465</v>
      </c>
      <c r="D8" s="10">
        <v>10</v>
      </c>
      <c r="E8" s="10" t="s">
        <v>36</v>
      </c>
      <c r="F8" s="11">
        <f t="shared" si="2"/>
        <v>11</v>
      </c>
      <c r="G8" s="11" t="str">
        <f t="shared" si="3"/>
        <v>00</v>
      </c>
      <c r="H8" s="2">
        <v>1</v>
      </c>
      <c r="I8" s="11" t="str">
        <f t="shared" si="5"/>
        <v>11023</v>
      </c>
      <c r="J8" s="2">
        <v>2</v>
      </c>
      <c r="K8" s="2">
        <v>3</v>
      </c>
      <c r="L8" s="44">
        <v>7</v>
      </c>
      <c r="M8" s="6" t="str">
        <f t="shared" si="0"/>
        <v>&lt;A7&gt;</v>
      </c>
      <c r="N8" s="6" t="str">
        <f>IF($B8=1,IF(ISNA(VLOOKUP($M8,Teams!$F$4:$H$51,2,FALSE)),"",VLOOKUP($M8,Teams!$F$4:$H$51,2,FALSE)),IF($B8=2,IF(ISNA(VLOOKUP($M8,Teams!$O$4:$Q$51,2,FALSE)),"",VLOOKUP($M8,Teams!$O$4:$Q$51,2,FALSE)),IF(ISNA(VLOOKUP($M8,Teams!$X$4:$Z$51,2,FALSE)),"",VLOOKUP($M8,Teams!$X$4:$Z$51,2,FALSE))))</f>
        <v>211107</v>
      </c>
      <c r="O8" s="46">
        <v>11</v>
      </c>
      <c r="P8" s="6" t="str">
        <f t="shared" si="1"/>
        <v>&lt;A11&gt;</v>
      </c>
      <c r="Q8" s="6" t="str">
        <f>IF($B8=1,IF(ISNA(VLOOKUP($P8,Teams!$F$4:$H$51,2,FALSE)),"",VLOOKUP($P8,Teams!$F$4:$H$51,2,FALSE)),IF($B8=2,IF(ISNA(VLOOKUP($P8,Teams!$O$4:$Q$51,2,FALSE)),"",VLOOKUP($P8,Teams!$O$4:$Q$51,2,FALSE)),IF(ISNA(VLOOKUP($P8,Teams!$X$4:$Z$51,2,FALSE)),"",VLOOKUP($P8,Teams!$X$4:$Z$51,2,FALSE))))</f>
        <v>211111</v>
      </c>
      <c r="R8" t="str">
        <f t="shared" si="4"/>
        <v>09/26/2021,10:00,09/26/2021,11:00,Week 1 - Match 11023,,Gym 2 - Court 3,,0,Game,,211107,,1,211111,,,0,,11023,1,,,,,,</v>
      </c>
    </row>
    <row r="9" spans="1:18" x14ac:dyDescent="0.2">
      <c r="B9" s="37">
        <v>1</v>
      </c>
      <c r="C9" s="9">
        <v>44465</v>
      </c>
      <c r="D9" s="10">
        <v>11</v>
      </c>
      <c r="E9" s="10" t="s">
        <v>36</v>
      </c>
      <c r="F9" s="11">
        <f t="shared" si="2"/>
        <v>12</v>
      </c>
      <c r="G9" s="11" t="str">
        <f t="shared" si="3"/>
        <v>00</v>
      </c>
      <c r="H9" s="2">
        <v>1</v>
      </c>
      <c r="I9" s="11" t="str">
        <f t="shared" si="5"/>
        <v>11111</v>
      </c>
      <c r="J9" s="2">
        <v>1</v>
      </c>
      <c r="K9" s="2">
        <v>1</v>
      </c>
      <c r="L9" s="44">
        <v>10</v>
      </c>
      <c r="M9" s="6" t="str">
        <f t="shared" si="0"/>
        <v>&lt;A10&gt;</v>
      </c>
      <c r="N9" s="6" t="str">
        <f>IF($B9=1,IF(ISNA(VLOOKUP($M9,Teams!$F$4:$H$51,2,FALSE)),"",VLOOKUP($M9,Teams!$F$4:$H$51,2,FALSE)),IF($B9=2,IF(ISNA(VLOOKUP($M9,Teams!$O$4:$Q$51,2,FALSE)),"",VLOOKUP($M9,Teams!$O$4:$Q$51,2,FALSE)),IF(ISNA(VLOOKUP($M9,Teams!$X$4:$Z$51,2,FALSE)),"",VLOOKUP($M9,Teams!$X$4:$Z$51,2,FALSE))))</f>
        <v>211110</v>
      </c>
      <c r="O9" s="46">
        <v>12</v>
      </c>
      <c r="P9" s="6" t="str">
        <f t="shared" si="1"/>
        <v>&lt;A12&gt;</v>
      </c>
      <c r="Q9" s="6" t="str">
        <f>IF($B9=1,IF(ISNA(VLOOKUP($P9,Teams!$F$4:$H$51,2,FALSE)),"",VLOOKUP($P9,Teams!$F$4:$H$51,2,FALSE)),IF($B9=2,IF(ISNA(VLOOKUP($P9,Teams!$O$4:$Q$51,2,FALSE)),"",VLOOKUP($P9,Teams!$O$4:$Q$51,2,FALSE)),IF(ISNA(VLOOKUP($P9,Teams!$X$4:$Z$51,2,FALSE)),"",VLOOKUP($P9,Teams!$X$4:$Z$51,2,FALSE))))</f>
        <v>211112</v>
      </c>
      <c r="R9" t="str">
        <f t="shared" si="4"/>
        <v>09/26/2021,11:00,09/26/2021,12:00,Week 1 - Match 11111,,Gym 1 - Court 1,,0,Game,,211110,,1,211112,,,0,,11111,1,,,,,,</v>
      </c>
    </row>
    <row r="10" spans="1:18" x14ac:dyDescent="0.2">
      <c r="B10" s="37">
        <v>1</v>
      </c>
      <c r="C10" s="9">
        <v>44465</v>
      </c>
      <c r="D10" s="10">
        <v>11</v>
      </c>
      <c r="E10" s="10" t="s">
        <v>36</v>
      </c>
      <c r="F10" s="11">
        <f t="shared" si="2"/>
        <v>12</v>
      </c>
      <c r="G10" s="11" t="str">
        <f t="shared" si="3"/>
        <v>00</v>
      </c>
      <c r="H10" s="2">
        <v>1</v>
      </c>
      <c r="I10" s="11" t="str">
        <f t="shared" si="5"/>
        <v>11112</v>
      </c>
      <c r="J10" s="2">
        <v>1</v>
      </c>
      <c r="K10" s="2">
        <v>2</v>
      </c>
      <c r="L10" s="44">
        <v>2</v>
      </c>
      <c r="M10" s="6" t="str">
        <f t="shared" si="0"/>
        <v>&lt;A2&gt;</v>
      </c>
      <c r="N10" s="6" t="str">
        <f>IF($B10=1,IF(ISNA(VLOOKUP($M10,Teams!$F$4:$H$51,2,FALSE)),"",VLOOKUP($M10,Teams!$F$4:$H$51,2,FALSE)),IF($B10=2,IF(ISNA(VLOOKUP($M10,Teams!$O$4:$Q$51,2,FALSE)),"",VLOOKUP($M10,Teams!$O$4:$Q$51,2,FALSE)),IF(ISNA(VLOOKUP($M10,Teams!$X$4:$Z$51,2,FALSE)),"",VLOOKUP($M10,Teams!$X$4:$Z$51,2,FALSE))))</f>
        <v>211102</v>
      </c>
      <c r="O10" s="46">
        <v>7</v>
      </c>
      <c r="P10" s="6" t="str">
        <f t="shared" si="1"/>
        <v>&lt;A7&gt;</v>
      </c>
      <c r="Q10" s="6" t="str">
        <f>IF($B10=1,IF(ISNA(VLOOKUP($P10,Teams!$F$4:$H$51,2,FALSE)),"",VLOOKUP($P10,Teams!$F$4:$H$51,2,FALSE)),IF($B10=2,IF(ISNA(VLOOKUP($P10,Teams!$O$4:$Q$51,2,FALSE)),"",VLOOKUP($P10,Teams!$O$4:$Q$51,2,FALSE)),IF(ISNA(VLOOKUP($P10,Teams!$X$4:$Z$51,2,FALSE)),"",VLOOKUP($P10,Teams!$X$4:$Z$51,2,FALSE))))</f>
        <v>211107</v>
      </c>
      <c r="R10" t="str">
        <f t="shared" si="4"/>
        <v>09/26/2021,11:00,09/26/2021,12:00,Week 1 - Match 11112,,Gym 1 - Court 2,,0,Game,,211102,,1,211107,,,0,,11112,1,,,,,,</v>
      </c>
    </row>
    <row r="11" spans="1:18" x14ac:dyDescent="0.2">
      <c r="B11" s="37">
        <v>1</v>
      </c>
      <c r="C11" s="9">
        <v>44465</v>
      </c>
      <c r="D11" s="10">
        <v>11</v>
      </c>
      <c r="E11" s="10" t="s">
        <v>36</v>
      </c>
      <c r="F11" s="11">
        <f t="shared" si="2"/>
        <v>12</v>
      </c>
      <c r="G11" s="11" t="str">
        <f t="shared" si="3"/>
        <v>00</v>
      </c>
      <c r="H11" s="2">
        <v>1</v>
      </c>
      <c r="I11" s="11" t="str">
        <f t="shared" si="5"/>
        <v>11113</v>
      </c>
      <c r="J11" s="2">
        <v>1</v>
      </c>
      <c r="K11" s="2">
        <v>3</v>
      </c>
      <c r="L11" s="44">
        <v>1</v>
      </c>
      <c r="M11" s="6" t="str">
        <f t="shared" si="0"/>
        <v>&lt;A1&gt;</v>
      </c>
      <c r="N11" s="6" t="str">
        <f>IF($B11=1,IF(ISNA(VLOOKUP($M11,Teams!$F$4:$H$51,2,FALSE)),"",VLOOKUP($M11,Teams!$F$4:$H$51,2,FALSE)),IF($B11=2,IF(ISNA(VLOOKUP($M11,Teams!$O$4:$Q$51,2,FALSE)),"",VLOOKUP($M11,Teams!$O$4:$Q$51,2,FALSE)),IF(ISNA(VLOOKUP($M11,Teams!$X$4:$Z$51,2,FALSE)),"",VLOOKUP($M11,Teams!$X$4:$Z$51,2,FALSE))))</f>
        <v>211101</v>
      </c>
      <c r="O11" s="46">
        <v>8</v>
      </c>
      <c r="P11" s="6" t="str">
        <f t="shared" si="1"/>
        <v>&lt;A8&gt;</v>
      </c>
      <c r="Q11" s="6" t="str">
        <f>IF($B11=1,IF(ISNA(VLOOKUP($P11,Teams!$F$4:$H$51,2,FALSE)),"",VLOOKUP($P11,Teams!$F$4:$H$51,2,FALSE)),IF($B11=2,IF(ISNA(VLOOKUP($P11,Teams!$O$4:$Q$51,2,FALSE)),"",VLOOKUP($P11,Teams!$O$4:$Q$51,2,FALSE)),IF(ISNA(VLOOKUP($P11,Teams!$X$4:$Z$51,2,FALSE)),"",VLOOKUP($P11,Teams!$X$4:$Z$51,2,FALSE))))</f>
        <v>211108</v>
      </c>
      <c r="R11" t="str">
        <f t="shared" si="4"/>
        <v>09/26/2021,11:00,09/26/2021,12:00,Week 1 - Match 11113,,Gym 1 - Court 3,,0,Game,,211101,,1,211108,,,0,,11113,1,,,,,,</v>
      </c>
    </row>
    <row r="12" spans="1:18" x14ac:dyDescent="0.2">
      <c r="B12" s="37">
        <v>1</v>
      </c>
      <c r="C12" s="9">
        <v>44465</v>
      </c>
      <c r="D12" s="10">
        <v>11</v>
      </c>
      <c r="E12" s="10" t="s">
        <v>36</v>
      </c>
      <c r="F12" s="11">
        <f t="shared" si="2"/>
        <v>12</v>
      </c>
      <c r="G12" s="11" t="str">
        <f t="shared" si="3"/>
        <v>00</v>
      </c>
      <c r="H12" s="2">
        <v>1</v>
      </c>
      <c r="I12" s="11" t="str">
        <f t="shared" si="5"/>
        <v>11121</v>
      </c>
      <c r="J12" s="2">
        <v>2</v>
      </c>
      <c r="K12" s="2">
        <v>1</v>
      </c>
      <c r="L12" s="44">
        <v>3</v>
      </c>
      <c r="M12" s="6" t="str">
        <f t="shared" si="0"/>
        <v>&lt;A3&gt;</v>
      </c>
      <c r="N12" s="6" t="str">
        <f>IF($B12=1,IF(ISNA(VLOOKUP($M12,Teams!$F$4:$H$51,2,FALSE)),"",VLOOKUP($M12,Teams!$F$4:$H$51,2,FALSE)),IF($B12=2,IF(ISNA(VLOOKUP($M12,Teams!$O$4:$Q$51,2,FALSE)),"",VLOOKUP($M12,Teams!$O$4:$Q$51,2,FALSE)),IF(ISNA(VLOOKUP($M12,Teams!$X$4:$Z$51,2,FALSE)),"",VLOOKUP($M12,Teams!$X$4:$Z$51,2,FALSE))))</f>
        <v>211103</v>
      </c>
      <c r="O12" s="46">
        <v>6</v>
      </c>
      <c r="P12" s="6" t="str">
        <f t="shared" si="1"/>
        <v>&lt;A6&gt;</v>
      </c>
      <c r="Q12" s="6" t="str">
        <f>IF($B12=1,IF(ISNA(VLOOKUP($P12,Teams!$F$4:$H$51,2,FALSE)),"",VLOOKUP($P12,Teams!$F$4:$H$51,2,FALSE)),IF($B12=2,IF(ISNA(VLOOKUP($P12,Teams!$O$4:$Q$51,2,FALSE)),"",VLOOKUP($P12,Teams!$O$4:$Q$51,2,FALSE)),IF(ISNA(VLOOKUP($P12,Teams!$X$4:$Z$51,2,FALSE)),"",VLOOKUP($P12,Teams!$X$4:$Z$51,2,FALSE))))</f>
        <v>211106</v>
      </c>
      <c r="R12" t="str">
        <f t="shared" si="4"/>
        <v>09/26/2021,11:00,09/26/2021,12:00,Week 1 - Match 11121,,Gym 2 - Court 1,,0,Game,,211103,,1,211106,,,0,,11121,1,,,,,,</v>
      </c>
    </row>
    <row r="13" spans="1:18" x14ac:dyDescent="0.2">
      <c r="B13" s="37">
        <v>1</v>
      </c>
      <c r="C13" s="9">
        <v>44465</v>
      </c>
      <c r="D13" s="10">
        <v>11</v>
      </c>
      <c r="E13" s="10" t="s">
        <v>36</v>
      </c>
      <c r="F13" s="11">
        <f t="shared" si="2"/>
        <v>12</v>
      </c>
      <c r="G13" s="11" t="str">
        <f t="shared" si="3"/>
        <v>00</v>
      </c>
      <c r="H13" s="2">
        <v>1</v>
      </c>
      <c r="I13" s="11" t="str">
        <f t="shared" si="5"/>
        <v>11122</v>
      </c>
      <c r="J13" s="2">
        <v>2</v>
      </c>
      <c r="K13" s="2">
        <v>2</v>
      </c>
      <c r="L13" s="44">
        <v>4</v>
      </c>
      <c r="M13" s="6" t="str">
        <f t="shared" si="0"/>
        <v>&lt;A4&gt;</v>
      </c>
      <c r="N13" s="6" t="str">
        <f>IF($B13=1,IF(ISNA(VLOOKUP($M13,Teams!$F$4:$H$51,2,FALSE)),"",VLOOKUP($M13,Teams!$F$4:$H$51,2,FALSE)),IF($B13=2,IF(ISNA(VLOOKUP($M13,Teams!$O$4:$Q$51,2,FALSE)),"",VLOOKUP($M13,Teams!$O$4:$Q$51,2,FALSE)),IF(ISNA(VLOOKUP($M13,Teams!$X$4:$Z$51,2,FALSE)),"",VLOOKUP($M13,Teams!$X$4:$Z$51,2,FALSE))))</f>
        <v>211104</v>
      </c>
      <c r="O13" s="46">
        <v>5</v>
      </c>
      <c r="P13" s="6" t="str">
        <f t="shared" si="1"/>
        <v>&lt;A5&gt;</v>
      </c>
      <c r="Q13" s="6" t="str">
        <f>IF($B13=1,IF(ISNA(VLOOKUP($P13,Teams!$F$4:$H$51,2,FALSE)),"",VLOOKUP($P13,Teams!$F$4:$H$51,2,FALSE)),IF($B13=2,IF(ISNA(VLOOKUP($P13,Teams!$O$4:$Q$51,2,FALSE)),"",VLOOKUP($P13,Teams!$O$4:$Q$51,2,FALSE)),IF(ISNA(VLOOKUP($P13,Teams!$X$4:$Z$51,2,FALSE)),"",VLOOKUP($P13,Teams!$X$4:$Z$51,2,FALSE))))</f>
        <v>211105</v>
      </c>
      <c r="R13" t="str">
        <f t="shared" si="4"/>
        <v>09/26/2021,11:00,09/26/2021,12:00,Week 1 - Match 11122,,Gym 2 - Court 2,,0,Game,,211104,,1,211105,,,0,,11122,1,,,,,,</v>
      </c>
    </row>
    <row r="14" spans="1:18" x14ac:dyDescent="0.2">
      <c r="B14" s="37">
        <v>1</v>
      </c>
      <c r="C14" s="9">
        <v>44465</v>
      </c>
      <c r="D14" s="10">
        <v>11</v>
      </c>
      <c r="E14" s="10" t="s">
        <v>36</v>
      </c>
      <c r="F14" s="11">
        <f t="shared" si="2"/>
        <v>12</v>
      </c>
      <c r="G14" s="11" t="str">
        <f t="shared" si="3"/>
        <v>00</v>
      </c>
      <c r="H14" s="2">
        <v>1</v>
      </c>
      <c r="I14" s="11" t="str">
        <f t="shared" si="5"/>
        <v>11123</v>
      </c>
      <c r="J14" s="2">
        <v>2</v>
      </c>
      <c r="K14" s="2">
        <v>3</v>
      </c>
      <c r="L14" s="44">
        <v>9</v>
      </c>
      <c r="M14" s="6" t="str">
        <f t="shared" si="0"/>
        <v>&lt;A9&gt;</v>
      </c>
      <c r="N14" s="6" t="str">
        <f>IF($B14=1,IF(ISNA(VLOOKUP($M14,Teams!$F$4:$H$51,2,FALSE)),"",VLOOKUP($M14,Teams!$F$4:$H$51,2,FALSE)),IF($B14=2,IF(ISNA(VLOOKUP($M14,Teams!$O$4:$Q$51,2,FALSE)),"",VLOOKUP($M14,Teams!$O$4:$Q$51,2,FALSE)),IF(ISNA(VLOOKUP($M14,Teams!$X$4:$Z$51,2,FALSE)),"",VLOOKUP($M14,Teams!$X$4:$Z$51,2,FALSE))))</f>
        <v>211109</v>
      </c>
      <c r="O14" s="46">
        <v>11</v>
      </c>
      <c r="P14" s="6" t="str">
        <f t="shared" si="1"/>
        <v>&lt;A11&gt;</v>
      </c>
      <c r="Q14" s="6" t="str">
        <f>IF($B14=1,IF(ISNA(VLOOKUP($P14,Teams!$F$4:$H$51,2,FALSE)),"",VLOOKUP($P14,Teams!$F$4:$H$51,2,FALSE)),IF($B14=2,IF(ISNA(VLOOKUP($P14,Teams!$O$4:$Q$51,2,FALSE)),"",VLOOKUP($P14,Teams!$O$4:$Q$51,2,FALSE)),IF(ISNA(VLOOKUP($P14,Teams!$X$4:$Z$51,2,FALSE)),"",VLOOKUP($P14,Teams!$X$4:$Z$51,2,FALSE))))</f>
        <v>211111</v>
      </c>
      <c r="R14" t="str">
        <f t="shared" si="4"/>
        <v>09/26/2021,11:00,09/26/2021,12:00,Week 1 - Match 11123,,Gym 2 - Court 3,,0,Game,,211109,,1,211111,,,0,,11123,1,,,,,,</v>
      </c>
    </row>
    <row r="15" spans="1:18" x14ac:dyDescent="0.2">
      <c r="B15" s="37">
        <v>1</v>
      </c>
      <c r="C15" s="9">
        <v>44472</v>
      </c>
      <c r="D15" s="10">
        <v>12</v>
      </c>
      <c r="E15" s="10" t="s">
        <v>36</v>
      </c>
      <c r="F15" s="11">
        <f t="shared" si="2"/>
        <v>13</v>
      </c>
      <c r="G15" s="11" t="str">
        <f t="shared" si="3"/>
        <v>00</v>
      </c>
      <c r="H15" s="2">
        <v>2</v>
      </c>
      <c r="I15" s="11" t="str">
        <f t="shared" si="5"/>
        <v>21211</v>
      </c>
      <c r="J15" s="2">
        <v>1</v>
      </c>
      <c r="K15" s="2">
        <v>1</v>
      </c>
      <c r="L15" s="44">
        <v>1</v>
      </c>
      <c r="M15" s="6" t="str">
        <f t="shared" si="0"/>
        <v>&lt;A1&gt;</v>
      </c>
      <c r="N15" s="6" t="str">
        <f>IF($B15=1,IF(ISNA(VLOOKUP($M15,Teams!$F$4:$H$51,2,FALSE)),"",VLOOKUP($M15,Teams!$F$4:$H$51,2,FALSE)),IF($B15=2,IF(ISNA(VLOOKUP($M15,Teams!$O$4:$Q$51,2,FALSE)),"",VLOOKUP($M15,Teams!$O$4:$Q$51,2,FALSE)),IF(ISNA(VLOOKUP($M15,Teams!$X$4:$Z$51,2,FALSE)),"",VLOOKUP($M15,Teams!$X$4:$Z$51,2,FALSE))))</f>
        <v>211101</v>
      </c>
      <c r="O15" s="46">
        <v>5</v>
      </c>
      <c r="P15" s="6" t="str">
        <f t="shared" si="1"/>
        <v>&lt;A5&gt;</v>
      </c>
      <c r="Q15" s="6" t="str">
        <f>IF($B15=1,IF(ISNA(VLOOKUP($P15,Teams!$F$4:$H$51,2,FALSE)),"",VLOOKUP($P15,Teams!$F$4:$H$51,2,FALSE)),IF($B15=2,IF(ISNA(VLOOKUP($P15,Teams!$O$4:$Q$51,2,FALSE)),"",VLOOKUP($P15,Teams!$O$4:$Q$51,2,FALSE)),IF(ISNA(VLOOKUP($P15,Teams!$X$4:$Z$51,2,FALSE)),"",VLOOKUP($P15,Teams!$X$4:$Z$51,2,FALSE))))</f>
        <v>211105</v>
      </c>
      <c r="R15" t="str">
        <f t="shared" si="4"/>
        <v>10/03/2021,12:00,10/03/2021,13:00,Week 2 - Match 21211,,Gym 1 - Court 1,,0,Game,,211101,,1,211105,,,0,,21211,1,,,,,,</v>
      </c>
    </row>
    <row r="16" spans="1:18" x14ac:dyDescent="0.2">
      <c r="B16" s="37">
        <v>1</v>
      </c>
      <c r="C16" s="9">
        <v>44472</v>
      </c>
      <c r="D16" s="10">
        <v>12</v>
      </c>
      <c r="E16" s="10" t="s">
        <v>36</v>
      </c>
      <c r="F16" s="11">
        <f t="shared" si="2"/>
        <v>13</v>
      </c>
      <c r="G16" s="11" t="str">
        <f t="shared" si="3"/>
        <v>00</v>
      </c>
      <c r="H16" s="2">
        <v>2</v>
      </c>
      <c r="I16" s="11" t="str">
        <f t="shared" si="5"/>
        <v>21212</v>
      </c>
      <c r="J16" s="2">
        <v>1</v>
      </c>
      <c r="K16" s="2">
        <v>2</v>
      </c>
      <c r="L16" s="44">
        <v>2</v>
      </c>
      <c r="M16" s="6" t="str">
        <f t="shared" si="0"/>
        <v>&lt;A2&gt;</v>
      </c>
      <c r="N16" s="6" t="str">
        <f>IF($B16=1,IF(ISNA(VLOOKUP($M16,Teams!$F$4:$H$51,2,FALSE)),"",VLOOKUP($M16,Teams!$F$4:$H$51,2,FALSE)),IF($B16=2,IF(ISNA(VLOOKUP($M16,Teams!$O$4:$Q$51,2,FALSE)),"",VLOOKUP($M16,Teams!$O$4:$Q$51,2,FALSE)),IF(ISNA(VLOOKUP($M16,Teams!$X$4:$Z$51,2,FALSE)),"",VLOOKUP($M16,Teams!$X$4:$Z$51,2,FALSE))))</f>
        <v>211102</v>
      </c>
      <c r="O16" s="46">
        <v>4</v>
      </c>
      <c r="P16" s="6" t="str">
        <f t="shared" si="1"/>
        <v>&lt;A4&gt;</v>
      </c>
      <c r="Q16" s="6" t="str">
        <f>IF($B16=1,IF(ISNA(VLOOKUP($P16,Teams!$F$4:$H$51,2,FALSE)),"",VLOOKUP($P16,Teams!$F$4:$H$51,2,FALSE)),IF($B16=2,IF(ISNA(VLOOKUP($P16,Teams!$O$4:$Q$51,2,FALSE)),"",VLOOKUP($P16,Teams!$O$4:$Q$51,2,FALSE)),IF(ISNA(VLOOKUP($P16,Teams!$X$4:$Z$51,2,FALSE)),"",VLOOKUP($P16,Teams!$X$4:$Z$51,2,FALSE))))</f>
        <v>211104</v>
      </c>
      <c r="R16" t="str">
        <f t="shared" si="4"/>
        <v>10/03/2021,12:00,10/03/2021,13:00,Week 2 - Match 21212,,Gym 1 - Court 2,,0,Game,,211102,,1,211104,,,0,,21212,1,,,,,,</v>
      </c>
    </row>
    <row r="17" spans="2:18" x14ac:dyDescent="0.2">
      <c r="B17" s="37">
        <v>1</v>
      </c>
      <c r="C17" s="9">
        <v>44472</v>
      </c>
      <c r="D17" s="10">
        <v>12</v>
      </c>
      <c r="E17" s="10" t="s">
        <v>36</v>
      </c>
      <c r="F17" s="11">
        <f t="shared" si="2"/>
        <v>13</v>
      </c>
      <c r="G17" s="11" t="str">
        <f t="shared" si="3"/>
        <v>00</v>
      </c>
      <c r="H17" s="2">
        <v>2</v>
      </c>
      <c r="I17" s="11" t="str">
        <f t="shared" si="5"/>
        <v>21213</v>
      </c>
      <c r="J17" s="2">
        <v>1</v>
      </c>
      <c r="K17" s="2">
        <v>3</v>
      </c>
      <c r="L17" s="44">
        <v>3</v>
      </c>
      <c r="M17" s="6" t="str">
        <f t="shared" si="0"/>
        <v>&lt;A3&gt;</v>
      </c>
      <c r="N17" s="6" t="str">
        <f>IF($B17=1,IF(ISNA(VLOOKUP($M17,Teams!$F$4:$H$51,2,FALSE)),"",VLOOKUP($M17,Teams!$F$4:$H$51,2,FALSE)),IF($B17=2,IF(ISNA(VLOOKUP($M17,Teams!$O$4:$Q$51,2,FALSE)),"",VLOOKUP($M17,Teams!$O$4:$Q$51,2,FALSE)),IF(ISNA(VLOOKUP($M17,Teams!$X$4:$Z$51,2,FALSE)),"",VLOOKUP($M17,Teams!$X$4:$Z$51,2,FALSE))))</f>
        <v>211103</v>
      </c>
      <c r="O17" s="46">
        <v>12</v>
      </c>
      <c r="P17" s="6" t="str">
        <f t="shared" si="1"/>
        <v>&lt;A12&gt;</v>
      </c>
      <c r="Q17" s="6" t="str">
        <f>IF($B17=1,IF(ISNA(VLOOKUP($P17,Teams!$F$4:$H$51,2,FALSE)),"",VLOOKUP($P17,Teams!$F$4:$H$51,2,FALSE)),IF($B17=2,IF(ISNA(VLOOKUP($P17,Teams!$O$4:$Q$51,2,FALSE)),"",VLOOKUP($P17,Teams!$O$4:$Q$51,2,FALSE)),IF(ISNA(VLOOKUP($P17,Teams!$X$4:$Z$51,2,FALSE)),"",VLOOKUP($P17,Teams!$X$4:$Z$51,2,FALSE))))</f>
        <v>211112</v>
      </c>
      <c r="R17" t="str">
        <f t="shared" si="4"/>
        <v>10/03/2021,12:00,10/03/2021,13:00,Week 2 - Match 21213,,Gym 1 - Court 3,,0,Game,,211103,,1,211112,,,0,,21213,1,,,,,,</v>
      </c>
    </row>
    <row r="18" spans="2:18" x14ac:dyDescent="0.2">
      <c r="B18" s="37">
        <v>1</v>
      </c>
      <c r="C18" s="9">
        <v>44472</v>
      </c>
      <c r="D18" s="10">
        <v>12</v>
      </c>
      <c r="E18" s="10" t="s">
        <v>36</v>
      </c>
      <c r="F18" s="11">
        <f t="shared" si="2"/>
        <v>13</v>
      </c>
      <c r="G18" s="11" t="str">
        <f t="shared" si="3"/>
        <v>00</v>
      </c>
      <c r="H18" s="2">
        <v>2</v>
      </c>
      <c r="I18" s="11" t="str">
        <f t="shared" si="5"/>
        <v>21221</v>
      </c>
      <c r="J18" s="2">
        <v>2</v>
      </c>
      <c r="K18" s="2">
        <v>1</v>
      </c>
      <c r="L18" s="44">
        <v>6</v>
      </c>
      <c r="M18" s="6" t="str">
        <f t="shared" si="0"/>
        <v>&lt;A6&gt;</v>
      </c>
      <c r="N18" s="6" t="str">
        <f>IF($B18=1,IF(ISNA(VLOOKUP($M18,Teams!$F$4:$H$51,2,FALSE)),"",VLOOKUP($M18,Teams!$F$4:$H$51,2,FALSE)),IF($B18=2,IF(ISNA(VLOOKUP($M18,Teams!$O$4:$Q$51,2,FALSE)),"",VLOOKUP($M18,Teams!$O$4:$Q$51,2,FALSE)),IF(ISNA(VLOOKUP($M18,Teams!$X$4:$Z$51,2,FALSE)),"",VLOOKUP($M18,Teams!$X$4:$Z$51,2,FALSE))))</f>
        <v>211106</v>
      </c>
      <c r="O18" s="46">
        <v>11</v>
      </c>
      <c r="P18" s="6" t="str">
        <f t="shared" si="1"/>
        <v>&lt;A11&gt;</v>
      </c>
      <c r="Q18" s="6" t="str">
        <f>IF($B18=1,IF(ISNA(VLOOKUP($P18,Teams!$F$4:$H$51,2,FALSE)),"",VLOOKUP($P18,Teams!$F$4:$H$51,2,FALSE)),IF($B18=2,IF(ISNA(VLOOKUP($P18,Teams!$O$4:$Q$51,2,FALSE)),"",VLOOKUP($P18,Teams!$O$4:$Q$51,2,FALSE)),IF(ISNA(VLOOKUP($P18,Teams!$X$4:$Z$51,2,FALSE)),"",VLOOKUP($P18,Teams!$X$4:$Z$51,2,FALSE))))</f>
        <v>211111</v>
      </c>
      <c r="R18" t="str">
        <f t="shared" si="4"/>
        <v>10/03/2021,12:00,10/03/2021,13:00,Week 2 - Match 21221,,Gym 2 - Court 1,,0,Game,,211106,,1,211111,,,0,,21221,1,,,,,,</v>
      </c>
    </row>
    <row r="19" spans="2:18" x14ac:dyDescent="0.2">
      <c r="B19" s="37">
        <v>1</v>
      </c>
      <c r="C19" s="9">
        <v>44472</v>
      </c>
      <c r="D19" s="10">
        <v>12</v>
      </c>
      <c r="E19" s="10" t="s">
        <v>36</v>
      </c>
      <c r="F19" s="11">
        <f t="shared" si="2"/>
        <v>13</v>
      </c>
      <c r="G19" s="11" t="str">
        <f t="shared" si="3"/>
        <v>00</v>
      </c>
      <c r="H19" s="2">
        <v>2</v>
      </c>
      <c r="I19" s="11" t="str">
        <f t="shared" si="5"/>
        <v>21222</v>
      </c>
      <c r="J19" s="2">
        <v>2</v>
      </c>
      <c r="K19" s="2">
        <v>2</v>
      </c>
      <c r="L19" s="44">
        <v>7</v>
      </c>
      <c r="M19" s="6" t="str">
        <f t="shared" si="0"/>
        <v>&lt;A7&gt;</v>
      </c>
      <c r="N19" s="6" t="str">
        <f>IF($B19=1,IF(ISNA(VLOOKUP($M19,Teams!$F$4:$H$51,2,FALSE)),"",VLOOKUP($M19,Teams!$F$4:$H$51,2,FALSE)),IF($B19=2,IF(ISNA(VLOOKUP($M19,Teams!$O$4:$Q$51,2,FALSE)),"",VLOOKUP($M19,Teams!$O$4:$Q$51,2,FALSE)),IF(ISNA(VLOOKUP($M19,Teams!$X$4:$Z$51,2,FALSE)),"",VLOOKUP($M19,Teams!$X$4:$Z$51,2,FALSE))))</f>
        <v>211107</v>
      </c>
      <c r="O19" s="46">
        <v>10</v>
      </c>
      <c r="P19" s="6" t="str">
        <f t="shared" si="1"/>
        <v>&lt;A10&gt;</v>
      </c>
      <c r="Q19" s="6" t="str">
        <f>IF($B19=1,IF(ISNA(VLOOKUP($P19,Teams!$F$4:$H$51,2,FALSE)),"",VLOOKUP($P19,Teams!$F$4:$H$51,2,FALSE)),IF($B19=2,IF(ISNA(VLOOKUP($P19,Teams!$O$4:$Q$51,2,FALSE)),"",VLOOKUP($P19,Teams!$O$4:$Q$51,2,FALSE)),IF(ISNA(VLOOKUP($P19,Teams!$X$4:$Z$51,2,FALSE)),"",VLOOKUP($P19,Teams!$X$4:$Z$51,2,FALSE))))</f>
        <v>211110</v>
      </c>
      <c r="R19" t="str">
        <f t="shared" si="4"/>
        <v>10/03/2021,12:00,10/03/2021,13:00,Week 2 - Match 21222,,Gym 2 - Court 2,,0,Game,,211107,,1,211110,,,0,,21222,1,,,,,,</v>
      </c>
    </row>
    <row r="20" spans="2:18" x14ac:dyDescent="0.2">
      <c r="B20" s="37">
        <v>1</v>
      </c>
      <c r="C20" s="9">
        <v>44472</v>
      </c>
      <c r="D20" s="10">
        <v>12</v>
      </c>
      <c r="E20" s="10" t="s">
        <v>36</v>
      </c>
      <c r="F20" s="11">
        <f t="shared" si="2"/>
        <v>13</v>
      </c>
      <c r="G20" s="11" t="str">
        <f t="shared" si="3"/>
        <v>00</v>
      </c>
      <c r="H20" s="2">
        <v>2</v>
      </c>
      <c r="I20" s="11" t="str">
        <f t="shared" si="5"/>
        <v>21223</v>
      </c>
      <c r="J20" s="2">
        <v>2</v>
      </c>
      <c r="K20" s="2">
        <v>3</v>
      </c>
      <c r="L20" s="44">
        <v>8</v>
      </c>
      <c r="M20" s="6" t="str">
        <f t="shared" si="0"/>
        <v>&lt;A8&gt;</v>
      </c>
      <c r="N20" s="6" t="str">
        <f>IF($B20=1,IF(ISNA(VLOOKUP($M20,Teams!$F$4:$H$51,2,FALSE)),"",VLOOKUP($M20,Teams!$F$4:$H$51,2,FALSE)),IF($B20=2,IF(ISNA(VLOOKUP($M20,Teams!$O$4:$Q$51,2,FALSE)),"",VLOOKUP($M20,Teams!$O$4:$Q$51,2,FALSE)),IF(ISNA(VLOOKUP($M20,Teams!$X$4:$Z$51,2,FALSE)),"",VLOOKUP($M20,Teams!$X$4:$Z$51,2,FALSE))))</f>
        <v>211108</v>
      </c>
      <c r="O20" s="46">
        <v>9</v>
      </c>
      <c r="P20" s="6" t="str">
        <f t="shared" si="1"/>
        <v>&lt;A9&gt;</v>
      </c>
      <c r="Q20" s="6" t="str">
        <f>IF($B20=1,IF(ISNA(VLOOKUP($P20,Teams!$F$4:$H$51,2,FALSE)),"",VLOOKUP($P20,Teams!$F$4:$H$51,2,FALSE)),IF($B20=2,IF(ISNA(VLOOKUP($P20,Teams!$O$4:$Q$51,2,FALSE)),"",VLOOKUP($P20,Teams!$O$4:$Q$51,2,FALSE)),IF(ISNA(VLOOKUP($P20,Teams!$X$4:$Z$51,2,FALSE)),"",VLOOKUP($P20,Teams!$X$4:$Z$51,2,FALSE))))</f>
        <v>211109</v>
      </c>
      <c r="R20" t="str">
        <f t="shared" si="4"/>
        <v>10/03/2021,12:00,10/03/2021,13:00,Week 2 - Match 21223,,Gym 2 - Court 3,,0,Game,,211108,,1,211109,,,0,,21223,1,,,,,,</v>
      </c>
    </row>
    <row r="21" spans="2:18" x14ac:dyDescent="0.2">
      <c r="B21" s="37">
        <v>1</v>
      </c>
      <c r="C21" s="9">
        <v>44472</v>
      </c>
      <c r="D21" s="10">
        <v>13</v>
      </c>
      <c r="E21" s="10" t="s">
        <v>36</v>
      </c>
      <c r="F21" s="11">
        <f t="shared" si="2"/>
        <v>14</v>
      </c>
      <c r="G21" s="11" t="str">
        <f t="shared" si="3"/>
        <v>00</v>
      </c>
      <c r="H21" s="2">
        <v>2</v>
      </c>
      <c r="I21" s="11" t="str">
        <f t="shared" si="5"/>
        <v>21311</v>
      </c>
      <c r="J21" s="2">
        <v>1</v>
      </c>
      <c r="K21" s="2">
        <v>1</v>
      </c>
      <c r="L21" s="44">
        <v>3</v>
      </c>
      <c r="M21" s="6" t="str">
        <f t="shared" si="0"/>
        <v>&lt;A3&gt;</v>
      </c>
      <c r="N21" s="6" t="str">
        <f>IF($B21=1,IF(ISNA(VLOOKUP($M21,Teams!$F$4:$H$51,2,FALSE)),"",VLOOKUP($M21,Teams!$F$4:$H$51,2,FALSE)),IF($B21=2,IF(ISNA(VLOOKUP($M21,Teams!$O$4:$Q$51,2,FALSE)),"",VLOOKUP($M21,Teams!$O$4:$Q$51,2,FALSE)),IF(ISNA(VLOOKUP($M21,Teams!$X$4:$Z$51,2,FALSE)),"",VLOOKUP($M21,Teams!$X$4:$Z$51,2,FALSE))))</f>
        <v>211103</v>
      </c>
      <c r="O21" s="46">
        <v>5</v>
      </c>
      <c r="P21" s="6" t="str">
        <f t="shared" si="1"/>
        <v>&lt;A5&gt;</v>
      </c>
      <c r="Q21" s="6" t="str">
        <f>IF($B21=1,IF(ISNA(VLOOKUP($P21,Teams!$F$4:$H$51,2,FALSE)),"",VLOOKUP($P21,Teams!$F$4:$H$51,2,FALSE)),IF($B21=2,IF(ISNA(VLOOKUP($P21,Teams!$O$4:$Q$51,2,FALSE)),"",VLOOKUP($P21,Teams!$O$4:$Q$51,2,FALSE)),IF(ISNA(VLOOKUP($P21,Teams!$X$4:$Z$51,2,FALSE)),"",VLOOKUP($P21,Teams!$X$4:$Z$51,2,FALSE))))</f>
        <v>211105</v>
      </c>
      <c r="R21" t="str">
        <f t="shared" si="4"/>
        <v>10/03/2021,13:00,10/03/2021,14:00,Week 2 - Match 21311,,Gym 1 - Court 1,,0,Game,,211103,,1,211105,,,0,,21311,1,,,,,,</v>
      </c>
    </row>
    <row r="22" spans="2:18" x14ac:dyDescent="0.2">
      <c r="B22" s="37">
        <v>1</v>
      </c>
      <c r="C22" s="9">
        <v>44472</v>
      </c>
      <c r="D22" s="10">
        <v>13</v>
      </c>
      <c r="E22" s="10" t="s">
        <v>36</v>
      </c>
      <c r="F22" s="11">
        <f t="shared" si="2"/>
        <v>14</v>
      </c>
      <c r="G22" s="11" t="str">
        <f t="shared" si="3"/>
        <v>00</v>
      </c>
      <c r="H22" s="2">
        <v>2</v>
      </c>
      <c r="I22" s="11" t="str">
        <f t="shared" si="5"/>
        <v>21312</v>
      </c>
      <c r="J22" s="2">
        <v>1</v>
      </c>
      <c r="K22" s="2">
        <v>2</v>
      </c>
      <c r="L22" s="44">
        <v>2</v>
      </c>
      <c r="M22" s="6" t="str">
        <f t="shared" si="0"/>
        <v>&lt;A2&gt;</v>
      </c>
      <c r="N22" s="6" t="str">
        <f>IF($B22=1,IF(ISNA(VLOOKUP($M22,Teams!$F$4:$H$51,2,FALSE)),"",VLOOKUP($M22,Teams!$F$4:$H$51,2,FALSE)),IF($B22=2,IF(ISNA(VLOOKUP($M22,Teams!$O$4:$Q$51,2,FALSE)),"",VLOOKUP($M22,Teams!$O$4:$Q$51,2,FALSE)),IF(ISNA(VLOOKUP($M22,Teams!$X$4:$Z$51,2,FALSE)),"",VLOOKUP($M22,Teams!$X$4:$Z$51,2,FALSE))))</f>
        <v>211102</v>
      </c>
      <c r="O22" s="46">
        <v>6</v>
      </c>
      <c r="P22" s="6" t="str">
        <f t="shared" si="1"/>
        <v>&lt;A6&gt;</v>
      </c>
      <c r="Q22" s="6" t="str">
        <f>IF($B22=1,IF(ISNA(VLOOKUP($P22,Teams!$F$4:$H$51,2,FALSE)),"",VLOOKUP($P22,Teams!$F$4:$H$51,2,FALSE)),IF($B22=2,IF(ISNA(VLOOKUP($P22,Teams!$O$4:$Q$51,2,FALSE)),"",VLOOKUP($P22,Teams!$O$4:$Q$51,2,FALSE)),IF(ISNA(VLOOKUP($P22,Teams!$X$4:$Z$51,2,FALSE)),"",VLOOKUP($P22,Teams!$X$4:$Z$51,2,FALSE))))</f>
        <v>211106</v>
      </c>
      <c r="R22" t="str">
        <f t="shared" si="4"/>
        <v>10/03/2021,13:00,10/03/2021,14:00,Week 2 - Match 21312,,Gym 1 - Court 2,,0,Game,,211102,,1,211106,,,0,,21312,1,,,,,,</v>
      </c>
    </row>
    <row r="23" spans="2:18" x14ac:dyDescent="0.2">
      <c r="B23" s="37">
        <v>1</v>
      </c>
      <c r="C23" s="9">
        <v>44472</v>
      </c>
      <c r="D23" s="10">
        <v>13</v>
      </c>
      <c r="E23" s="10" t="s">
        <v>36</v>
      </c>
      <c r="F23" s="11">
        <f t="shared" si="2"/>
        <v>14</v>
      </c>
      <c r="G23" s="11" t="str">
        <f t="shared" si="3"/>
        <v>00</v>
      </c>
      <c r="H23" s="2">
        <v>2</v>
      </c>
      <c r="I23" s="11" t="str">
        <f t="shared" si="5"/>
        <v>21313</v>
      </c>
      <c r="J23" s="2">
        <v>1</v>
      </c>
      <c r="K23" s="2">
        <v>3</v>
      </c>
      <c r="L23" s="44">
        <v>4</v>
      </c>
      <c r="M23" s="6" t="str">
        <f t="shared" si="0"/>
        <v>&lt;A4&gt;</v>
      </c>
      <c r="N23" s="6" t="str">
        <f>IF($B23=1,IF(ISNA(VLOOKUP($M23,Teams!$F$4:$H$51,2,FALSE)),"",VLOOKUP($M23,Teams!$F$4:$H$51,2,FALSE)),IF($B23=2,IF(ISNA(VLOOKUP($M23,Teams!$O$4:$Q$51,2,FALSE)),"",VLOOKUP($M23,Teams!$O$4:$Q$51,2,FALSE)),IF(ISNA(VLOOKUP($M23,Teams!$X$4:$Z$51,2,FALSE)),"",VLOOKUP($M23,Teams!$X$4:$Z$51,2,FALSE))))</f>
        <v>211104</v>
      </c>
      <c r="O23" s="46">
        <v>12</v>
      </c>
      <c r="P23" s="6" t="str">
        <f t="shared" si="1"/>
        <v>&lt;A12&gt;</v>
      </c>
      <c r="Q23" s="6" t="str">
        <f>IF($B23=1,IF(ISNA(VLOOKUP($P23,Teams!$F$4:$H$51,2,FALSE)),"",VLOOKUP($P23,Teams!$F$4:$H$51,2,FALSE)),IF($B23=2,IF(ISNA(VLOOKUP($P23,Teams!$O$4:$Q$51,2,FALSE)),"",VLOOKUP($P23,Teams!$O$4:$Q$51,2,FALSE)),IF(ISNA(VLOOKUP($P23,Teams!$X$4:$Z$51,2,FALSE)),"",VLOOKUP($P23,Teams!$X$4:$Z$51,2,FALSE))))</f>
        <v>211112</v>
      </c>
      <c r="R23" t="str">
        <f t="shared" si="4"/>
        <v>10/03/2021,13:00,10/03/2021,14:00,Week 2 - Match 21313,,Gym 1 - Court 3,,0,Game,,211104,,1,211112,,,0,,21313,1,,,,,,</v>
      </c>
    </row>
    <row r="24" spans="2:18" x14ac:dyDescent="0.2">
      <c r="B24" s="37">
        <v>1</v>
      </c>
      <c r="C24" s="9">
        <v>44472</v>
      </c>
      <c r="D24" s="10">
        <v>13</v>
      </c>
      <c r="E24" s="10" t="s">
        <v>36</v>
      </c>
      <c r="F24" s="11">
        <f t="shared" si="2"/>
        <v>14</v>
      </c>
      <c r="G24" s="11" t="str">
        <f t="shared" si="3"/>
        <v>00</v>
      </c>
      <c r="H24" s="2">
        <v>2</v>
      </c>
      <c r="I24" s="11" t="str">
        <f t="shared" si="5"/>
        <v>21321</v>
      </c>
      <c r="J24" s="2">
        <v>2</v>
      </c>
      <c r="K24" s="2">
        <v>1</v>
      </c>
      <c r="L24" s="44">
        <v>8</v>
      </c>
      <c r="M24" s="6" t="str">
        <f t="shared" si="0"/>
        <v>&lt;A8&gt;</v>
      </c>
      <c r="N24" s="6" t="str">
        <f>IF($B24=1,IF(ISNA(VLOOKUP($M24,Teams!$F$4:$H$51,2,FALSE)),"",VLOOKUP($M24,Teams!$F$4:$H$51,2,FALSE)),IF($B24=2,IF(ISNA(VLOOKUP($M24,Teams!$O$4:$Q$51,2,FALSE)),"",VLOOKUP($M24,Teams!$O$4:$Q$51,2,FALSE)),IF(ISNA(VLOOKUP($M24,Teams!$X$4:$Z$51,2,FALSE)),"",VLOOKUP($M24,Teams!$X$4:$Z$51,2,FALSE))))</f>
        <v>211108</v>
      </c>
      <c r="O24" s="46">
        <v>11</v>
      </c>
      <c r="P24" s="6" t="str">
        <f t="shared" si="1"/>
        <v>&lt;A11&gt;</v>
      </c>
      <c r="Q24" s="6" t="str">
        <f>IF($B24=1,IF(ISNA(VLOOKUP($P24,Teams!$F$4:$H$51,2,FALSE)),"",VLOOKUP($P24,Teams!$F$4:$H$51,2,FALSE)),IF($B24=2,IF(ISNA(VLOOKUP($P24,Teams!$O$4:$Q$51,2,FALSE)),"",VLOOKUP($P24,Teams!$O$4:$Q$51,2,FALSE)),IF(ISNA(VLOOKUP($P24,Teams!$X$4:$Z$51,2,FALSE)),"",VLOOKUP($P24,Teams!$X$4:$Z$51,2,FALSE))))</f>
        <v>211111</v>
      </c>
      <c r="R24" t="str">
        <f t="shared" si="4"/>
        <v>10/03/2021,13:00,10/03/2021,14:00,Week 2 - Match 21321,,Gym 2 - Court 1,,0,Game,,211108,,1,211111,,,0,,21321,1,,,,,,</v>
      </c>
    </row>
    <row r="25" spans="2:18" x14ac:dyDescent="0.2">
      <c r="B25" s="37">
        <v>1</v>
      </c>
      <c r="C25" s="9">
        <v>44472</v>
      </c>
      <c r="D25" s="10">
        <v>13</v>
      </c>
      <c r="E25" s="10" t="s">
        <v>36</v>
      </c>
      <c r="F25" s="11">
        <f t="shared" si="2"/>
        <v>14</v>
      </c>
      <c r="G25" s="11" t="str">
        <f t="shared" si="3"/>
        <v>00</v>
      </c>
      <c r="H25" s="2">
        <v>2</v>
      </c>
      <c r="I25" s="11" t="str">
        <f t="shared" si="5"/>
        <v>21322</v>
      </c>
      <c r="J25" s="2">
        <v>2</v>
      </c>
      <c r="K25" s="2">
        <v>2</v>
      </c>
      <c r="L25" s="44">
        <v>9</v>
      </c>
      <c r="M25" s="6" t="str">
        <f t="shared" si="0"/>
        <v>&lt;A9&gt;</v>
      </c>
      <c r="N25" s="6" t="str">
        <f>IF($B25=1,IF(ISNA(VLOOKUP($M25,Teams!$F$4:$H$51,2,FALSE)),"",VLOOKUP($M25,Teams!$F$4:$H$51,2,FALSE)),IF($B25=2,IF(ISNA(VLOOKUP($M25,Teams!$O$4:$Q$51,2,FALSE)),"",VLOOKUP($M25,Teams!$O$4:$Q$51,2,FALSE)),IF(ISNA(VLOOKUP($M25,Teams!$X$4:$Z$51,2,FALSE)),"",VLOOKUP($M25,Teams!$X$4:$Z$51,2,FALSE))))</f>
        <v>211109</v>
      </c>
      <c r="O25" s="46">
        <v>10</v>
      </c>
      <c r="P25" s="6" t="str">
        <f t="shared" si="1"/>
        <v>&lt;A10&gt;</v>
      </c>
      <c r="Q25" s="6" t="str">
        <f>IF($B25=1,IF(ISNA(VLOOKUP($P25,Teams!$F$4:$H$51,2,FALSE)),"",VLOOKUP($P25,Teams!$F$4:$H$51,2,FALSE)),IF($B25=2,IF(ISNA(VLOOKUP($P25,Teams!$O$4:$Q$51,2,FALSE)),"",VLOOKUP($P25,Teams!$O$4:$Q$51,2,FALSE)),IF(ISNA(VLOOKUP($P25,Teams!$X$4:$Z$51,2,FALSE)),"",VLOOKUP($P25,Teams!$X$4:$Z$51,2,FALSE))))</f>
        <v>211110</v>
      </c>
      <c r="R25" t="str">
        <f t="shared" si="4"/>
        <v>10/03/2021,13:00,10/03/2021,14:00,Week 2 - Match 21322,,Gym 2 - Court 2,,0,Game,,211109,,1,211110,,,0,,21322,1,,,,,,</v>
      </c>
    </row>
    <row r="26" spans="2:18" x14ac:dyDescent="0.2">
      <c r="B26" s="37">
        <v>1</v>
      </c>
      <c r="C26" s="9">
        <v>44472</v>
      </c>
      <c r="D26" s="10">
        <v>13</v>
      </c>
      <c r="E26" s="10" t="s">
        <v>36</v>
      </c>
      <c r="F26" s="11">
        <f t="shared" si="2"/>
        <v>14</v>
      </c>
      <c r="G26" s="11" t="str">
        <f t="shared" si="3"/>
        <v>00</v>
      </c>
      <c r="H26" s="2">
        <v>2</v>
      </c>
      <c r="I26" s="11" t="str">
        <f t="shared" si="5"/>
        <v>21323</v>
      </c>
      <c r="J26" s="2">
        <v>2</v>
      </c>
      <c r="K26" s="2">
        <v>3</v>
      </c>
      <c r="L26" s="44">
        <v>1</v>
      </c>
      <c r="M26" s="6" t="str">
        <f t="shared" si="0"/>
        <v>&lt;A1&gt;</v>
      </c>
      <c r="N26" s="6" t="str">
        <f>IF($B26=1,IF(ISNA(VLOOKUP($M26,Teams!$F$4:$H$51,2,FALSE)),"",VLOOKUP($M26,Teams!$F$4:$H$51,2,FALSE)),IF($B26=2,IF(ISNA(VLOOKUP($M26,Teams!$O$4:$Q$51,2,FALSE)),"",VLOOKUP($M26,Teams!$O$4:$Q$51,2,FALSE)),IF(ISNA(VLOOKUP($M26,Teams!$X$4:$Z$51,2,FALSE)),"",VLOOKUP($M26,Teams!$X$4:$Z$51,2,FALSE))))</f>
        <v>211101</v>
      </c>
      <c r="O26" s="46">
        <v>7</v>
      </c>
      <c r="P26" s="6" t="str">
        <f t="shared" si="1"/>
        <v>&lt;A7&gt;</v>
      </c>
      <c r="Q26" s="6" t="str">
        <f>IF($B26=1,IF(ISNA(VLOOKUP($P26,Teams!$F$4:$H$51,2,FALSE)),"",VLOOKUP($P26,Teams!$F$4:$H$51,2,FALSE)),IF($B26=2,IF(ISNA(VLOOKUP($P26,Teams!$O$4:$Q$51,2,FALSE)),"",VLOOKUP($P26,Teams!$O$4:$Q$51,2,FALSE)),IF(ISNA(VLOOKUP($P26,Teams!$X$4:$Z$51,2,FALSE)),"",VLOOKUP($P26,Teams!$X$4:$Z$51,2,FALSE))))</f>
        <v>211107</v>
      </c>
      <c r="R26" t="str">
        <f t="shared" si="4"/>
        <v>10/03/2021,13:00,10/03/2021,14:00,Week 2 - Match 21323,,Gym 2 - Court 3,,0,Game,,211101,,1,211107,,,0,,21323,1,,,,,,</v>
      </c>
    </row>
    <row r="27" spans="2:18" x14ac:dyDescent="0.2">
      <c r="B27" s="37">
        <v>1</v>
      </c>
      <c r="C27" s="9">
        <v>44479</v>
      </c>
      <c r="D27" s="10">
        <v>14</v>
      </c>
      <c r="E27" s="10" t="s">
        <v>36</v>
      </c>
      <c r="F27" s="11">
        <f t="shared" si="2"/>
        <v>15</v>
      </c>
      <c r="G27" s="11" t="str">
        <f t="shared" si="3"/>
        <v>00</v>
      </c>
      <c r="H27" s="2">
        <v>3</v>
      </c>
      <c r="I27" s="11" t="str">
        <f t="shared" si="5"/>
        <v>31411</v>
      </c>
      <c r="J27" s="2">
        <v>1</v>
      </c>
      <c r="K27" s="2">
        <v>1</v>
      </c>
      <c r="L27" s="44">
        <v>6</v>
      </c>
      <c r="M27" s="6" t="str">
        <f t="shared" si="0"/>
        <v>&lt;A6&gt;</v>
      </c>
      <c r="N27" s="6" t="str">
        <f>IF($B27=1,IF(ISNA(VLOOKUP($M27,Teams!$F$4:$H$51,2,FALSE)),"",VLOOKUP($M27,Teams!$F$4:$H$51,2,FALSE)),IF($B27=2,IF(ISNA(VLOOKUP($M27,Teams!$O$4:$Q$51,2,FALSE)),"",VLOOKUP($M27,Teams!$O$4:$Q$51,2,FALSE)),IF(ISNA(VLOOKUP($M27,Teams!$X$4:$Z$51,2,FALSE)),"",VLOOKUP($M27,Teams!$X$4:$Z$51,2,FALSE))))</f>
        <v>211106</v>
      </c>
      <c r="O27" s="46">
        <v>10</v>
      </c>
      <c r="P27" s="6" t="str">
        <f t="shared" si="1"/>
        <v>&lt;A10&gt;</v>
      </c>
      <c r="Q27" s="6" t="str">
        <f>IF($B27=1,IF(ISNA(VLOOKUP($P27,Teams!$F$4:$H$51,2,FALSE)),"",VLOOKUP($P27,Teams!$F$4:$H$51,2,FALSE)),IF($B27=2,IF(ISNA(VLOOKUP($P27,Teams!$O$4:$Q$51,2,FALSE)),"",VLOOKUP($P27,Teams!$O$4:$Q$51,2,FALSE)),IF(ISNA(VLOOKUP($P27,Teams!$X$4:$Z$51,2,FALSE)),"",VLOOKUP($P27,Teams!$X$4:$Z$51,2,FALSE))))</f>
        <v>211110</v>
      </c>
      <c r="R27" t="str">
        <f t="shared" si="4"/>
        <v>10/10/2021,14:00,10/10/2021,15:00,Week 3 - Match 31411,,Gym 1 - Court 1,,0,Game,,211106,,1,211110,,,0,,31411,1,,,,,,</v>
      </c>
    </row>
    <row r="28" spans="2:18" x14ac:dyDescent="0.2">
      <c r="B28" s="37">
        <v>1</v>
      </c>
      <c r="C28" s="9">
        <v>44479</v>
      </c>
      <c r="D28" s="10">
        <v>14</v>
      </c>
      <c r="E28" s="10" t="s">
        <v>36</v>
      </c>
      <c r="F28" s="11">
        <f t="shared" si="2"/>
        <v>15</v>
      </c>
      <c r="G28" s="11" t="str">
        <f t="shared" si="3"/>
        <v>00</v>
      </c>
      <c r="H28" s="2">
        <v>3</v>
      </c>
      <c r="I28" s="11" t="str">
        <f t="shared" si="5"/>
        <v>31412</v>
      </c>
      <c r="J28" s="2">
        <v>1</v>
      </c>
      <c r="K28" s="2">
        <v>2</v>
      </c>
      <c r="L28" s="44">
        <v>7</v>
      </c>
      <c r="M28" s="6" t="str">
        <f t="shared" si="0"/>
        <v>&lt;A7&gt;</v>
      </c>
      <c r="N28" s="6" t="str">
        <f>IF($B28=1,IF(ISNA(VLOOKUP($M28,Teams!$F$4:$H$51,2,FALSE)),"",VLOOKUP($M28,Teams!$F$4:$H$51,2,FALSE)),IF($B28=2,IF(ISNA(VLOOKUP($M28,Teams!$O$4:$Q$51,2,FALSE)),"",VLOOKUP($M28,Teams!$O$4:$Q$51,2,FALSE)),IF(ISNA(VLOOKUP($M28,Teams!$X$4:$Z$51,2,FALSE)),"",VLOOKUP($M28,Teams!$X$4:$Z$51,2,FALSE))))</f>
        <v>211107</v>
      </c>
      <c r="O28" s="46">
        <v>9</v>
      </c>
      <c r="P28" s="6" t="str">
        <f t="shared" si="1"/>
        <v>&lt;A9&gt;</v>
      </c>
      <c r="Q28" s="6" t="str">
        <f>IF($B28=1,IF(ISNA(VLOOKUP($P28,Teams!$F$4:$H$51,2,FALSE)),"",VLOOKUP($P28,Teams!$F$4:$H$51,2,FALSE)),IF($B28=2,IF(ISNA(VLOOKUP($P28,Teams!$O$4:$Q$51,2,FALSE)),"",VLOOKUP($P28,Teams!$O$4:$Q$51,2,FALSE)),IF(ISNA(VLOOKUP($P28,Teams!$X$4:$Z$51,2,FALSE)),"",VLOOKUP($P28,Teams!$X$4:$Z$51,2,FALSE))))</f>
        <v>211109</v>
      </c>
      <c r="R28" t="str">
        <f t="shared" si="4"/>
        <v>10/10/2021,14:00,10/10/2021,15:00,Week 3 - Match 31412,,Gym 1 - Court 2,,0,Game,,211107,,1,211109,,,0,,31412,1,,,,,,</v>
      </c>
    </row>
    <row r="29" spans="2:18" x14ac:dyDescent="0.2">
      <c r="B29" s="37">
        <v>1</v>
      </c>
      <c r="C29" s="9">
        <v>44479</v>
      </c>
      <c r="D29" s="10">
        <v>14</v>
      </c>
      <c r="E29" s="10" t="s">
        <v>36</v>
      </c>
      <c r="F29" s="11">
        <f t="shared" si="2"/>
        <v>15</v>
      </c>
      <c r="G29" s="11" t="str">
        <f t="shared" si="3"/>
        <v>00</v>
      </c>
      <c r="H29" s="2">
        <v>3</v>
      </c>
      <c r="I29" s="11" t="str">
        <f t="shared" si="5"/>
        <v>31413</v>
      </c>
      <c r="J29" s="2">
        <v>1</v>
      </c>
      <c r="K29" s="2">
        <v>3</v>
      </c>
      <c r="L29" s="44">
        <v>8</v>
      </c>
      <c r="M29" s="6" t="str">
        <f t="shared" si="0"/>
        <v>&lt;A8&gt;</v>
      </c>
      <c r="N29" s="6" t="str">
        <f>IF($B29=1,IF(ISNA(VLOOKUP($M29,Teams!$F$4:$H$51,2,FALSE)),"",VLOOKUP($M29,Teams!$F$4:$H$51,2,FALSE)),IF($B29=2,IF(ISNA(VLOOKUP($M29,Teams!$O$4:$Q$51,2,FALSE)),"",VLOOKUP($M29,Teams!$O$4:$Q$51,2,FALSE)),IF(ISNA(VLOOKUP($M29,Teams!$X$4:$Z$51,2,FALSE)),"",VLOOKUP($M29,Teams!$X$4:$Z$51,2,FALSE))))</f>
        <v>211108</v>
      </c>
      <c r="O29" s="46">
        <v>12</v>
      </c>
      <c r="P29" s="6" t="str">
        <f t="shared" si="1"/>
        <v>&lt;A12&gt;</v>
      </c>
      <c r="Q29" s="6" t="str">
        <f>IF($B29=1,IF(ISNA(VLOOKUP($P29,Teams!$F$4:$H$51,2,FALSE)),"",VLOOKUP($P29,Teams!$F$4:$H$51,2,FALSE)),IF($B29=2,IF(ISNA(VLOOKUP($P29,Teams!$O$4:$Q$51,2,FALSE)),"",VLOOKUP($P29,Teams!$O$4:$Q$51,2,FALSE)),IF(ISNA(VLOOKUP($P29,Teams!$X$4:$Z$51,2,FALSE)),"",VLOOKUP($P29,Teams!$X$4:$Z$51,2,FALSE))))</f>
        <v>211112</v>
      </c>
      <c r="R29" t="str">
        <f t="shared" si="4"/>
        <v>10/10/2021,14:00,10/10/2021,15:00,Week 3 - Match 31413,,Gym 1 - Court 3,,0,Game,,211108,,1,211112,,,0,,31413,1,,,,,,</v>
      </c>
    </row>
    <row r="30" spans="2:18" x14ac:dyDescent="0.2">
      <c r="B30" s="37">
        <v>1</v>
      </c>
      <c r="C30" s="9">
        <v>44479</v>
      </c>
      <c r="D30" s="10">
        <v>14</v>
      </c>
      <c r="E30" s="10" t="s">
        <v>36</v>
      </c>
      <c r="F30" s="11">
        <f t="shared" si="2"/>
        <v>15</v>
      </c>
      <c r="G30" s="11" t="str">
        <f t="shared" si="3"/>
        <v>00</v>
      </c>
      <c r="H30" s="2">
        <v>3</v>
      </c>
      <c r="I30" s="11" t="str">
        <f t="shared" si="5"/>
        <v>31421</v>
      </c>
      <c r="J30" s="2">
        <v>2</v>
      </c>
      <c r="K30" s="2">
        <v>1</v>
      </c>
      <c r="L30" s="44">
        <v>1</v>
      </c>
      <c r="M30" s="6" t="str">
        <f t="shared" si="0"/>
        <v>&lt;A1&gt;</v>
      </c>
      <c r="N30" s="6" t="str">
        <f>IF($B30=1,IF(ISNA(VLOOKUP($M30,Teams!$F$4:$H$51,2,FALSE)),"",VLOOKUP($M30,Teams!$F$4:$H$51,2,FALSE)),IF($B30=2,IF(ISNA(VLOOKUP($M30,Teams!$O$4:$Q$51,2,FALSE)),"",VLOOKUP($M30,Teams!$O$4:$Q$51,2,FALSE)),IF(ISNA(VLOOKUP($M30,Teams!$X$4:$Z$51,2,FALSE)),"",VLOOKUP($M30,Teams!$X$4:$Z$51,2,FALSE))))</f>
        <v>211101</v>
      </c>
      <c r="O30" s="46">
        <v>4</v>
      </c>
      <c r="P30" s="6" t="str">
        <f t="shared" si="1"/>
        <v>&lt;A4&gt;</v>
      </c>
      <c r="Q30" s="6" t="str">
        <f>IF($B30=1,IF(ISNA(VLOOKUP($P30,Teams!$F$4:$H$51,2,FALSE)),"",VLOOKUP($P30,Teams!$F$4:$H$51,2,FALSE)),IF($B30=2,IF(ISNA(VLOOKUP($P30,Teams!$O$4:$Q$51,2,FALSE)),"",VLOOKUP($P30,Teams!$O$4:$Q$51,2,FALSE)),IF(ISNA(VLOOKUP($P30,Teams!$X$4:$Z$51,2,FALSE)),"",VLOOKUP($P30,Teams!$X$4:$Z$51,2,FALSE))))</f>
        <v>211104</v>
      </c>
      <c r="R30" t="str">
        <f t="shared" si="4"/>
        <v>10/10/2021,14:00,10/10/2021,15:00,Week 3 - Match 31421,,Gym 2 - Court 1,,0,Game,,211101,,1,211104,,,0,,31421,1,,,,,,</v>
      </c>
    </row>
    <row r="31" spans="2:18" x14ac:dyDescent="0.2">
      <c r="B31" s="37">
        <v>1</v>
      </c>
      <c r="C31" s="9">
        <v>44479</v>
      </c>
      <c r="D31" s="10">
        <v>14</v>
      </c>
      <c r="E31" s="10" t="s">
        <v>36</v>
      </c>
      <c r="F31" s="11">
        <f t="shared" si="2"/>
        <v>15</v>
      </c>
      <c r="G31" s="11" t="str">
        <f t="shared" si="3"/>
        <v>00</v>
      </c>
      <c r="H31" s="2">
        <v>3</v>
      </c>
      <c r="I31" s="11" t="str">
        <f t="shared" si="5"/>
        <v>31422</v>
      </c>
      <c r="J31" s="2">
        <v>2</v>
      </c>
      <c r="K31" s="2">
        <v>2</v>
      </c>
      <c r="L31" s="44">
        <v>2</v>
      </c>
      <c r="M31" s="6" t="str">
        <f t="shared" si="0"/>
        <v>&lt;A2&gt;</v>
      </c>
      <c r="N31" s="6" t="str">
        <f>IF($B31=1,IF(ISNA(VLOOKUP($M31,Teams!$F$4:$H$51,2,FALSE)),"",VLOOKUP($M31,Teams!$F$4:$H$51,2,FALSE)),IF($B31=2,IF(ISNA(VLOOKUP($M31,Teams!$O$4:$Q$51,2,FALSE)),"",VLOOKUP($M31,Teams!$O$4:$Q$51,2,FALSE)),IF(ISNA(VLOOKUP($M31,Teams!$X$4:$Z$51,2,FALSE)),"",VLOOKUP($M31,Teams!$X$4:$Z$51,2,FALSE))))</f>
        <v>211102</v>
      </c>
      <c r="O31" s="46">
        <v>3</v>
      </c>
      <c r="P31" s="6" t="str">
        <f t="shared" si="1"/>
        <v>&lt;A3&gt;</v>
      </c>
      <c r="Q31" s="6" t="str">
        <f>IF($B31=1,IF(ISNA(VLOOKUP($P31,Teams!$F$4:$H$51,2,FALSE)),"",VLOOKUP($P31,Teams!$F$4:$H$51,2,FALSE)),IF($B31=2,IF(ISNA(VLOOKUP($P31,Teams!$O$4:$Q$51,2,FALSE)),"",VLOOKUP($P31,Teams!$O$4:$Q$51,2,FALSE)),IF(ISNA(VLOOKUP($P31,Teams!$X$4:$Z$51,2,FALSE)),"",VLOOKUP($P31,Teams!$X$4:$Z$51,2,FALSE))))</f>
        <v>211103</v>
      </c>
      <c r="R31" t="str">
        <f t="shared" si="4"/>
        <v>10/10/2021,14:00,10/10/2021,15:00,Week 3 - Match 31422,,Gym 2 - Court 2,,0,Game,,211102,,1,211103,,,0,,31422,1,,,,,,</v>
      </c>
    </row>
    <row r="32" spans="2:18" x14ac:dyDescent="0.2">
      <c r="B32" s="37">
        <v>1</v>
      </c>
      <c r="C32" s="9">
        <v>44479</v>
      </c>
      <c r="D32" s="10">
        <v>14</v>
      </c>
      <c r="E32" s="10" t="s">
        <v>36</v>
      </c>
      <c r="F32" s="11">
        <f t="shared" si="2"/>
        <v>15</v>
      </c>
      <c r="G32" s="11" t="str">
        <f t="shared" si="3"/>
        <v>00</v>
      </c>
      <c r="H32" s="2">
        <v>3</v>
      </c>
      <c r="I32" s="11" t="str">
        <f t="shared" si="5"/>
        <v>31423</v>
      </c>
      <c r="J32" s="2">
        <v>2</v>
      </c>
      <c r="K32" s="2">
        <v>3</v>
      </c>
      <c r="L32" s="44">
        <v>5</v>
      </c>
      <c r="M32" s="6" t="str">
        <f t="shared" si="0"/>
        <v>&lt;A5&gt;</v>
      </c>
      <c r="N32" s="6" t="str">
        <f>IF($B32=1,IF(ISNA(VLOOKUP($M32,Teams!$F$4:$H$51,2,FALSE)),"",VLOOKUP($M32,Teams!$F$4:$H$51,2,FALSE)),IF($B32=2,IF(ISNA(VLOOKUP($M32,Teams!$O$4:$Q$51,2,FALSE)),"",VLOOKUP($M32,Teams!$O$4:$Q$51,2,FALSE)),IF(ISNA(VLOOKUP($M32,Teams!$X$4:$Z$51,2,FALSE)),"",VLOOKUP($M32,Teams!$X$4:$Z$51,2,FALSE))))</f>
        <v>211105</v>
      </c>
      <c r="O32" s="46">
        <v>11</v>
      </c>
      <c r="P32" s="6" t="str">
        <f t="shared" si="1"/>
        <v>&lt;A11&gt;</v>
      </c>
      <c r="Q32" s="6" t="str">
        <f>IF($B32=1,IF(ISNA(VLOOKUP($P32,Teams!$F$4:$H$51,2,FALSE)),"",VLOOKUP($P32,Teams!$F$4:$H$51,2,FALSE)),IF($B32=2,IF(ISNA(VLOOKUP($P32,Teams!$O$4:$Q$51,2,FALSE)),"",VLOOKUP($P32,Teams!$O$4:$Q$51,2,FALSE)),IF(ISNA(VLOOKUP($P32,Teams!$X$4:$Z$51,2,FALSE)),"",VLOOKUP($P32,Teams!$X$4:$Z$51,2,FALSE))))</f>
        <v>211111</v>
      </c>
      <c r="R32" t="str">
        <f t="shared" si="4"/>
        <v>10/10/2021,14:00,10/10/2021,15:00,Week 3 - Match 31423,,Gym 2 - Court 3,,0,Game,,211105,,1,211111,,,0,,31423,1,,,,,,</v>
      </c>
    </row>
    <row r="33" spans="2:18" x14ac:dyDescent="0.2">
      <c r="B33" s="37">
        <v>1</v>
      </c>
      <c r="C33" s="9">
        <v>44479</v>
      </c>
      <c r="D33" s="10">
        <v>15</v>
      </c>
      <c r="E33" s="10" t="s">
        <v>36</v>
      </c>
      <c r="F33" s="11">
        <f t="shared" si="2"/>
        <v>16</v>
      </c>
      <c r="G33" s="11" t="str">
        <f t="shared" si="3"/>
        <v>00</v>
      </c>
      <c r="H33" s="2">
        <v>3</v>
      </c>
      <c r="I33" s="11" t="str">
        <f t="shared" si="5"/>
        <v>31511</v>
      </c>
      <c r="J33" s="2">
        <v>1</v>
      </c>
      <c r="K33" s="2">
        <v>1</v>
      </c>
      <c r="L33" s="44">
        <v>4</v>
      </c>
      <c r="M33" s="6" t="str">
        <f t="shared" si="0"/>
        <v>&lt;A4&gt;</v>
      </c>
      <c r="N33" s="6" t="str">
        <f>IF($B33=1,IF(ISNA(VLOOKUP($M33,Teams!$F$4:$H$51,2,FALSE)),"",VLOOKUP($M33,Teams!$F$4:$H$51,2,FALSE)),IF($B33=2,IF(ISNA(VLOOKUP($M33,Teams!$O$4:$Q$51,2,FALSE)),"",VLOOKUP($M33,Teams!$O$4:$Q$51,2,FALSE)),IF(ISNA(VLOOKUP($M33,Teams!$X$4:$Z$51,2,FALSE)),"",VLOOKUP($M33,Teams!$X$4:$Z$51,2,FALSE))))</f>
        <v>211104</v>
      </c>
      <c r="O33" s="46">
        <v>10</v>
      </c>
      <c r="P33" s="6" t="str">
        <f t="shared" si="1"/>
        <v>&lt;A10&gt;</v>
      </c>
      <c r="Q33" s="6" t="str">
        <f>IF($B33=1,IF(ISNA(VLOOKUP($P33,Teams!$F$4:$H$51,2,FALSE)),"",VLOOKUP($P33,Teams!$F$4:$H$51,2,FALSE)),IF($B33=2,IF(ISNA(VLOOKUP($P33,Teams!$O$4:$Q$51,2,FALSE)),"",VLOOKUP($P33,Teams!$O$4:$Q$51,2,FALSE)),IF(ISNA(VLOOKUP($P33,Teams!$X$4:$Z$51,2,FALSE)),"",VLOOKUP($P33,Teams!$X$4:$Z$51,2,FALSE))))</f>
        <v>211110</v>
      </c>
      <c r="R33" t="str">
        <f t="shared" si="4"/>
        <v>10/10/2021,15:00,10/10/2021,16:00,Week 3 - Match 31511,,Gym 1 - Court 1,,0,Game,,211104,,1,211110,,,0,,31511,1,,,,,,</v>
      </c>
    </row>
    <row r="34" spans="2:18" x14ac:dyDescent="0.2">
      <c r="B34" s="37">
        <v>1</v>
      </c>
      <c r="C34" s="9">
        <v>44479</v>
      </c>
      <c r="D34" s="10">
        <v>15</v>
      </c>
      <c r="E34" s="10" t="s">
        <v>36</v>
      </c>
      <c r="F34" s="11">
        <f t="shared" si="2"/>
        <v>16</v>
      </c>
      <c r="G34" s="11" t="str">
        <f t="shared" si="3"/>
        <v>00</v>
      </c>
      <c r="H34" s="2">
        <v>3</v>
      </c>
      <c r="I34" s="11" t="str">
        <f t="shared" si="5"/>
        <v>31512</v>
      </c>
      <c r="J34" s="2">
        <v>1</v>
      </c>
      <c r="K34" s="2">
        <v>2</v>
      </c>
      <c r="L34" s="44">
        <v>5</v>
      </c>
      <c r="M34" s="6" t="str">
        <f t="shared" si="0"/>
        <v>&lt;A5&gt;</v>
      </c>
      <c r="N34" s="6" t="str">
        <f>IF($B34=1,IF(ISNA(VLOOKUP($M34,Teams!$F$4:$H$51,2,FALSE)),"",VLOOKUP($M34,Teams!$F$4:$H$51,2,FALSE)),IF($B34=2,IF(ISNA(VLOOKUP($M34,Teams!$O$4:$Q$51,2,FALSE)),"",VLOOKUP($M34,Teams!$O$4:$Q$51,2,FALSE)),IF(ISNA(VLOOKUP($M34,Teams!$X$4:$Z$51,2,FALSE)),"",VLOOKUP($M34,Teams!$X$4:$Z$51,2,FALSE))))</f>
        <v>211105</v>
      </c>
      <c r="O34" s="46">
        <v>9</v>
      </c>
      <c r="P34" s="6" t="str">
        <f t="shared" si="1"/>
        <v>&lt;A9&gt;</v>
      </c>
      <c r="Q34" s="6" t="str">
        <f>IF($B34=1,IF(ISNA(VLOOKUP($P34,Teams!$F$4:$H$51,2,FALSE)),"",VLOOKUP($P34,Teams!$F$4:$H$51,2,FALSE)),IF($B34=2,IF(ISNA(VLOOKUP($P34,Teams!$O$4:$Q$51,2,FALSE)),"",VLOOKUP($P34,Teams!$O$4:$Q$51,2,FALSE)),IF(ISNA(VLOOKUP($P34,Teams!$X$4:$Z$51,2,FALSE)),"",VLOOKUP($P34,Teams!$X$4:$Z$51,2,FALSE))))</f>
        <v>211109</v>
      </c>
      <c r="R34" t="str">
        <f t="shared" si="4"/>
        <v>10/10/2021,15:00,10/10/2021,16:00,Week 3 - Match 31512,,Gym 1 - Court 2,,0,Game,,211105,,1,211109,,,0,,31512,1,,,,,,</v>
      </c>
    </row>
    <row r="35" spans="2:18" x14ac:dyDescent="0.2">
      <c r="B35" s="37">
        <v>1</v>
      </c>
      <c r="C35" s="9">
        <v>44479</v>
      </c>
      <c r="D35" s="10">
        <v>15</v>
      </c>
      <c r="E35" s="10" t="s">
        <v>36</v>
      </c>
      <c r="F35" s="11">
        <f t="shared" si="2"/>
        <v>16</v>
      </c>
      <c r="G35" s="11" t="str">
        <f t="shared" si="3"/>
        <v>00</v>
      </c>
      <c r="H35" s="2">
        <v>3</v>
      </c>
      <c r="I35" s="11" t="str">
        <f t="shared" si="5"/>
        <v>31513</v>
      </c>
      <c r="J35" s="2">
        <v>1</v>
      </c>
      <c r="K35" s="2">
        <v>3</v>
      </c>
      <c r="L35" s="44">
        <v>6</v>
      </c>
      <c r="M35" s="6" t="str">
        <f t="shared" si="0"/>
        <v>&lt;A6&gt;</v>
      </c>
      <c r="N35" s="6" t="str">
        <f>IF($B35=1,IF(ISNA(VLOOKUP($M35,Teams!$F$4:$H$51,2,FALSE)),"",VLOOKUP($M35,Teams!$F$4:$H$51,2,FALSE)),IF($B35=2,IF(ISNA(VLOOKUP($M35,Teams!$O$4:$Q$51,2,FALSE)),"",VLOOKUP($M35,Teams!$O$4:$Q$51,2,FALSE)),IF(ISNA(VLOOKUP($M35,Teams!$X$4:$Z$51,2,FALSE)),"",VLOOKUP($M35,Teams!$X$4:$Z$51,2,FALSE))))</f>
        <v>211106</v>
      </c>
      <c r="O35" s="46">
        <v>8</v>
      </c>
      <c r="P35" s="6" t="str">
        <f t="shared" si="1"/>
        <v>&lt;A8&gt;</v>
      </c>
      <c r="Q35" s="6" t="str">
        <f>IF($B35=1,IF(ISNA(VLOOKUP($P35,Teams!$F$4:$H$51,2,FALSE)),"",VLOOKUP($P35,Teams!$F$4:$H$51,2,FALSE)),IF($B35=2,IF(ISNA(VLOOKUP($P35,Teams!$O$4:$Q$51,2,FALSE)),"",VLOOKUP($P35,Teams!$O$4:$Q$51,2,FALSE)),IF(ISNA(VLOOKUP($P35,Teams!$X$4:$Z$51,2,FALSE)),"",VLOOKUP($P35,Teams!$X$4:$Z$51,2,FALSE))))</f>
        <v>211108</v>
      </c>
      <c r="R35" t="str">
        <f t="shared" si="4"/>
        <v>10/10/2021,15:00,10/10/2021,16:00,Week 3 - Match 31513,,Gym 1 - Court 3,,0,Game,,211106,,1,211108,,,0,,31513,1,,,,,,</v>
      </c>
    </row>
    <row r="36" spans="2:18" x14ac:dyDescent="0.2">
      <c r="B36" s="37">
        <v>1</v>
      </c>
      <c r="C36" s="9">
        <v>44479</v>
      </c>
      <c r="D36" s="10">
        <v>15</v>
      </c>
      <c r="E36" s="10" t="s">
        <v>36</v>
      </c>
      <c r="F36" s="11">
        <f t="shared" si="2"/>
        <v>16</v>
      </c>
      <c r="G36" s="11" t="str">
        <f t="shared" si="3"/>
        <v>00</v>
      </c>
      <c r="H36" s="2">
        <v>3</v>
      </c>
      <c r="I36" s="11" t="str">
        <f t="shared" si="5"/>
        <v>31521</v>
      </c>
      <c r="J36" s="2">
        <v>2</v>
      </c>
      <c r="K36" s="2">
        <v>1</v>
      </c>
      <c r="L36" s="44">
        <v>1</v>
      </c>
      <c r="M36" s="6" t="str">
        <f t="shared" si="0"/>
        <v>&lt;A1&gt;</v>
      </c>
      <c r="N36" s="6" t="str">
        <f>IF($B36=1,IF(ISNA(VLOOKUP($M36,Teams!$F$4:$H$51,2,FALSE)),"",VLOOKUP($M36,Teams!$F$4:$H$51,2,FALSE)),IF($B36=2,IF(ISNA(VLOOKUP($M36,Teams!$O$4:$Q$51,2,FALSE)),"",VLOOKUP($M36,Teams!$O$4:$Q$51,2,FALSE)),IF(ISNA(VLOOKUP($M36,Teams!$X$4:$Z$51,2,FALSE)),"",VLOOKUP($M36,Teams!$X$4:$Z$51,2,FALSE))))</f>
        <v>211101</v>
      </c>
      <c r="O36" s="46">
        <v>2</v>
      </c>
      <c r="P36" s="6" t="str">
        <f t="shared" si="1"/>
        <v>&lt;A2&gt;</v>
      </c>
      <c r="Q36" s="6" t="str">
        <f>IF($B36=1,IF(ISNA(VLOOKUP($P36,Teams!$F$4:$H$51,2,FALSE)),"",VLOOKUP($P36,Teams!$F$4:$H$51,2,FALSE)),IF($B36=2,IF(ISNA(VLOOKUP($P36,Teams!$O$4:$Q$51,2,FALSE)),"",VLOOKUP($P36,Teams!$O$4:$Q$51,2,FALSE)),IF(ISNA(VLOOKUP($P36,Teams!$X$4:$Z$51,2,FALSE)),"",VLOOKUP($P36,Teams!$X$4:$Z$51,2,FALSE))))</f>
        <v>211102</v>
      </c>
      <c r="R36" t="str">
        <f t="shared" si="4"/>
        <v>10/10/2021,15:00,10/10/2021,16:00,Week 3 - Match 31521,,Gym 2 - Court 1,,0,Game,,211101,,1,211102,,,0,,31521,1,,,,,,</v>
      </c>
    </row>
    <row r="37" spans="2:18" x14ac:dyDescent="0.2">
      <c r="B37" s="37">
        <v>1</v>
      </c>
      <c r="C37" s="9">
        <v>44479</v>
      </c>
      <c r="D37" s="10">
        <v>15</v>
      </c>
      <c r="E37" s="10" t="s">
        <v>36</v>
      </c>
      <c r="F37" s="11">
        <f t="shared" si="2"/>
        <v>16</v>
      </c>
      <c r="G37" s="11" t="str">
        <f t="shared" si="3"/>
        <v>00</v>
      </c>
      <c r="H37" s="2">
        <v>3</v>
      </c>
      <c r="I37" s="11" t="str">
        <f t="shared" si="5"/>
        <v>31522</v>
      </c>
      <c r="J37" s="2">
        <v>2</v>
      </c>
      <c r="K37" s="2">
        <v>2</v>
      </c>
      <c r="L37" s="44">
        <v>7</v>
      </c>
      <c r="M37" s="6" t="str">
        <f t="shared" si="0"/>
        <v>&lt;A7&gt;</v>
      </c>
      <c r="N37" s="6" t="str">
        <f>IF($B37=1,IF(ISNA(VLOOKUP($M37,Teams!$F$4:$H$51,2,FALSE)),"",VLOOKUP($M37,Teams!$F$4:$H$51,2,FALSE)),IF($B37=2,IF(ISNA(VLOOKUP($M37,Teams!$O$4:$Q$51,2,FALSE)),"",VLOOKUP($M37,Teams!$O$4:$Q$51,2,FALSE)),IF(ISNA(VLOOKUP($M37,Teams!$X$4:$Z$51,2,FALSE)),"",VLOOKUP($M37,Teams!$X$4:$Z$51,2,FALSE))))</f>
        <v>211107</v>
      </c>
      <c r="O37" s="46">
        <v>12</v>
      </c>
      <c r="P37" s="6" t="str">
        <f t="shared" si="1"/>
        <v>&lt;A12&gt;</v>
      </c>
      <c r="Q37" s="6" t="str">
        <f>IF($B37=1,IF(ISNA(VLOOKUP($P37,Teams!$F$4:$H$51,2,FALSE)),"",VLOOKUP($P37,Teams!$F$4:$H$51,2,FALSE)),IF($B37=2,IF(ISNA(VLOOKUP($P37,Teams!$O$4:$Q$51,2,FALSE)),"",VLOOKUP($P37,Teams!$O$4:$Q$51,2,FALSE)),IF(ISNA(VLOOKUP($P37,Teams!$X$4:$Z$51,2,FALSE)),"",VLOOKUP($P37,Teams!$X$4:$Z$51,2,FALSE))))</f>
        <v>211112</v>
      </c>
      <c r="R37" t="str">
        <f t="shared" si="4"/>
        <v>10/10/2021,15:00,10/10/2021,16:00,Week 3 - Match 31522,,Gym 2 - Court 2,,0,Game,,211107,,1,211112,,,0,,31522,1,,,,,,</v>
      </c>
    </row>
    <row r="38" spans="2:18" x14ac:dyDescent="0.2">
      <c r="B38" s="37">
        <v>1</v>
      </c>
      <c r="C38" s="9">
        <v>44479</v>
      </c>
      <c r="D38" s="10">
        <v>15</v>
      </c>
      <c r="E38" s="10" t="s">
        <v>36</v>
      </c>
      <c r="F38" s="11">
        <f t="shared" si="2"/>
        <v>16</v>
      </c>
      <c r="G38" s="11" t="str">
        <f t="shared" si="3"/>
        <v>00</v>
      </c>
      <c r="H38" s="2">
        <v>3</v>
      </c>
      <c r="I38" s="11" t="str">
        <f t="shared" si="5"/>
        <v>31523</v>
      </c>
      <c r="J38" s="2">
        <v>2</v>
      </c>
      <c r="K38" s="2">
        <v>3</v>
      </c>
      <c r="L38" s="44">
        <v>3</v>
      </c>
      <c r="M38" s="6" t="str">
        <f t="shared" si="0"/>
        <v>&lt;A3&gt;</v>
      </c>
      <c r="N38" s="6" t="str">
        <f>IF($B38=1,IF(ISNA(VLOOKUP($M38,Teams!$F$4:$H$51,2,FALSE)),"",VLOOKUP($M38,Teams!$F$4:$H$51,2,FALSE)),IF($B38=2,IF(ISNA(VLOOKUP($M38,Teams!$O$4:$Q$51,2,FALSE)),"",VLOOKUP($M38,Teams!$O$4:$Q$51,2,FALSE)),IF(ISNA(VLOOKUP($M38,Teams!$X$4:$Z$51,2,FALSE)),"",VLOOKUP($M38,Teams!$X$4:$Z$51,2,FALSE))))</f>
        <v>211103</v>
      </c>
      <c r="O38" s="46">
        <v>11</v>
      </c>
      <c r="P38" s="6" t="str">
        <f t="shared" si="1"/>
        <v>&lt;A11&gt;</v>
      </c>
      <c r="Q38" s="6" t="str">
        <f>IF($B38=1,IF(ISNA(VLOOKUP($P38,Teams!$F$4:$H$51,2,FALSE)),"",VLOOKUP($P38,Teams!$F$4:$H$51,2,FALSE)),IF($B38=2,IF(ISNA(VLOOKUP($P38,Teams!$O$4:$Q$51,2,FALSE)),"",VLOOKUP($P38,Teams!$O$4:$Q$51,2,FALSE)),IF(ISNA(VLOOKUP($P38,Teams!$X$4:$Z$51,2,FALSE)),"",VLOOKUP($P38,Teams!$X$4:$Z$51,2,FALSE))))</f>
        <v>211111</v>
      </c>
      <c r="R38" t="str">
        <f t="shared" si="4"/>
        <v>10/10/2021,15:00,10/10/2021,16:00,Week 3 - Match 31523,,Gym 2 - Court 3,,0,Game,,211103,,1,211111,,,0,,31523,1,,,,,,</v>
      </c>
    </row>
    <row r="39" spans="2:18" x14ac:dyDescent="0.2">
      <c r="B39" s="37">
        <v>1</v>
      </c>
      <c r="C39" s="9">
        <v>44486</v>
      </c>
      <c r="D39" s="10">
        <v>8</v>
      </c>
      <c r="E39" s="10" t="s">
        <v>36</v>
      </c>
      <c r="F39" s="11">
        <f t="shared" si="2"/>
        <v>9</v>
      </c>
      <c r="G39" s="11" t="str">
        <f t="shared" si="3"/>
        <v>00</v>
      </c>
      <c r="H39" s="2">
        <v>4</v>
      </c>
      <c r="I39" s="11" t="str">
        <f t="shared" si="5"/>
        <v>4811</v>
      </c>
      <c r="J39" s="2">
        <v>1</v>
      </c>
      <c r="K39" s="2">
        <v>1</v>
      </c>
      <c r="L39" s="44">
        <v>5</v>
      </c>
      <c r="M39" s="6" t="str">
        <f t="shared" si="0"/>
        <v>&lt;A5&gt;</v>
      </c>
      <c r="N39" s="6" t="str">
        <f>IF($B39=1,IF(ISNA(VLOOKUP($M39,Teams!$F$4:$H$51,2,FALSE)),"",VLOOKUP($M39,Teams!$F$4:$H$51,2,FALSE)),IF($B39=2,IF(ISNA(VLOOKUP($M39,Teams!$O$4:$Q$51,2,FALSE)),"",VLOOKUP($M39,Teams!$O$4:$Q$51,2,FALSE)),IF(ISNA(VLOOKUP($M39,Teams!$X$4:$Z$51,2,FALSE)),"",VLOOKUP($M39,Teams!$X$4:$Z$51,2,FALSE))))</f>
        <v>211105</v>
      </c>
      <c r="O39" s="46">
        <v>6</v>
      </c>
      <c r="P39" s="6" t="str">
        <f t="shared" si="1"/>
        <v>&lt;A6&gt;</v>
      </c>
      <c r="Q39" s="6" t="str">
        <f>IF($B39=1,IF(ISNA(VLOOKUP($P39,Teams!$F$4:$H$51,2,FALSE)),"",VLOOKUP($P39,Teams!$F$4:$H$51,2,FALSE)),IF($B39=2,IF(ISNA(VLOOKUP($P39,Teams!$O$4:$Q$51,2,FALSE)),"",VLOOKUP($P39,Teams!$O$4:$Q$51,2,FALSE)),IF(ISNA(VLOOKUP($P39,Teams!$X$4:$Z$51,2,FALSE)),"",VLOOKUP($P39,Teams!$X$4:$Z$51,2,FALSE))))</f>
        <v>211106</v>
      </c>
      <c r="R39" t="str">
        <f t="shared" si="4"/>
        <v>10/17/2021,8:00,10/17/2021,9:00,Week 4 - Match 4811,,Gym 1 - Court 1,,0,Game,,211105,,1,211106,,,0,,4811,1,,,,,,</v>
      </c>
    </row>
    <row r="40" spans="2:18" x14ac:dyDescent="0.2">
      <c r="B40" s="37">
        <v>1</v>
      </c>
      <c r="C40" s="9">
        <v>44486</v>
      </c>
      <c r="D40" s="10">
        <v>8</v>
      </c>
      <c r="E40" s="10" t="s">
        <v>36</v>
      </c>
      <c r="F40" s="11">
        <f t="shared" si="2"/>
        <v>9</v>
      </c>
      <c r="G40" s="11" t="str">
        <f t="shared" si="3"/>
        <v>00</v>
      </c>
      <c r="H40" s="2">
        <v>4</v>
      </c>
      <c r="I40" s="11" t="str">
        <f t="shared" si="5"/>
        <v>4812</v>
      </c>
      <c r="J40" s="2">
        <v>1</v>
      </c>
      <c r="K40" s="2">
        <v>2</v>
      </c>
      <c r="L40" s="44">
        <v>11</v>
      </c>
      <c r="M40" s="6" t="str">
        <f t="shared" si="0"/>
        <v>&lt;A11&gt;</v>
      </c>
      <c r="N40" s="6" t="str">
        <f>IF($B40=1,IF(ISNA(VLOOKUP($M40,Teams!$F$4:$H$51,2,FALSE)),"",VLOOKUP($M40,Teams!$F$4:$H$51,2,FALSE)),IF($B40=2,IF(ISNA(VLOOKUP($M40,Teams!$O$4:$Q$51,2,FALSE)),"",VLOOKUP($M40,Teams!$O$4:$Q$51,2,FALSE)),IF(ISNA(VLOOKUP($M40,Teams!$X$4:$Z$51,2,FALSE)),"",VLOOKUP($M40,Teams!$X$4:$Z$51,2,FALSE))))</f>
        <v>211111</v>
      </c>
      <c r="O40" s="46">
        <v>12</v>
      </c>
      <c r="P40" s="6" t="str">
        <f t="shared" si="1"/>
        <v>&lt;A12&gt;</v>
      </c>
      <c r="Q40" s="6" t="str">
        <f>IF($B40=1,IF(ISNA(VLOOKUP($P40,Teams!$F$4:$H$51,2,FALSE)),"",VLOOKUP($P40,Teams!$F$4:$H$51,2,FALSE)),IF($B40=2,IF(ISNA(VLOOKUP($P40,Teams!$O$4:$Q$51,2,FALSE)),"",VLOOKUP($P40,Teams!$O$4:$Q$51,2,FALSE)),IF(ISNA(VLOOKUP($P40,Teams!$X$4:$Z$51,2,FALSE)),"",VLOOKUP($P40,Teams!$X$4:$Z$51,2,FALSE))))</f>
        <v>211112</v>
      </c>
      <c r="R40" t="str">
        <f t="shared" si="4"/>
        <v>10/17/2021,8:00,10/17/2021,9:00,Week 4 - Match 4812,,Gym 1 - Court 2,,0,Game,,211111,,1,211112,,,0,,4812,1,,,,,,</v>
      </c>
    </row>
    <row r="41" spans="2:18" x14ac:dyDescent="0.2">
      <c r="B41" s="37">
        <v>1</v>
      </c>
      <c r="C41" s="9">
        <v>44486</v>
      </c>
      <c r="D41" s="10">
        <v>8</v>
      </c>
      <c r="E41" s="10" t="s">
        <v>36</v>
      </c>
      <c r="F41" s="11">
        <f t="shared" si="2"/>
        <v>9</v>
      </c>
      <c r="G41" s="11" t="str">
        <f t="shared" si="3"/>
        <v>00</v>
      </c>
      <c r="H41" s="2">
        <v>4</v>
      </c>
      <c r="I41" s="11" t="str">
        <f t="shared" si="5"/>
        <v>4813</v>
      </c>
      <c r="J41" s="2">
        <v>1</v>
      </c>
      <c r="K41" s="2">
        <v>3</v>
      </c>
      <c r="L41" s="44">
        <v>1</v>
      </c>
      <c r="M41" s="6" t="str">
        <f t="shared" si="0"/>
        <v>&lt;A1&gt;</v>
      </c>
      <c r="N41" s="6" t="str">
        <f>IF($B41=1,IF(ISNA(VLOOKUP($M41,Teams!$F$4:$H$51,2,FALSE)),"",VLOOKUP($M41,Teams!$F$4:$H$51,2,FALSE)),IF($B41=2,IF(ISNA(VLOOKUP($M41,Teams!$O$4:$Q$51,2,FALSE)),"",VLOOKUP($M41,Teams!$O$4:$Q$51,2,FALSE)),IF(ISNA(VLOOKUP($M41,Teams!$X$4:$Z$51,2,FALSE)),"",VLOOKUP($M41,Teams!$X$4:$Z$51,2,FALSE))))</f>
        <v>211101</v>
      </c>
      <c r="O41" s="46">
        <v>10</v>
      </c>
      <c r="P41" s="6" t="str">
        <f t="shared" si="1"/>
        <v>&lt;A10&gt;</v>
      </c>
      <c r="Q41" s="6" t="str">
        <f>IF($B41=1,IF(ISNA(VLOOKUP($P41,Teams!$F$4:$H$51,2,FALSE)),"",VLOOKUP($P41,Teams!$F$4:$H$51,2,FALSE)),IF($B41=2,IF(ISNA(VLOOKUP($P41,Teams!$O$4:$Q$51,2,FALSE)),"",VLOOKUP($P41,Teams!$O$4:$Q$51,2,FALSE)),IF(ISNA(VLOOKUP($P41,Teams!$X$4:$Z$51,2,FALSE)),"",VLOOKUP($P41,Teams!$X$4:$Z$51,2,FALSE))))</f>
        <v>211110</v>
      </c>
      <c r="R41" t="str">
        <f t="shared" si="4"/>
        <v>10/17/2021,8:00,10/17/2021,9:00,Week 4 - Match 4813,,Gym 1 - Court 3,,0,Game,,211101,,1,211110,,,0,,4813,1,,,,,,</v>
      </c>
    </row>
    <row r="42" spans="2:18" x14ac:dyDescent="0.2">
      <c r="B42" s="37">
        <v>1</v>
      </c>
      <c r="C42" s="9">
        <v>44486</v>
      </c>
      <c r="D42" s="10">
        <v>8</v>
      </c>
      <c r="E42" s="10" t="s">
        <v>36</v>
      </c>
      <c r="F42" s="11">
        <f t="shared" si="2"/>
        <v>9</v>
      </c>
      <c r="G42" s="11" t="str">
        <f t="shared" si="3"/>
        <v>00</v>
      </c>
      <c r="H42" s="2">
        <v>4</v>
      </c>
      <c r="I42" s="11" t="str">
        <f t="shared" si="5"/>
        <v>4821</v>
      </c>
      <c r="J42" s="2">
        <v>2</v>
      </c>
      <c r="K42" s="2">
        <v>1</v>
      </c>
      <c r="L42" s="44">
        <v>2</v>
      </c>
      <c r="M42" s="6" t="str">
        <f t="shared" si="0"/>
        <v>&lt;A2&gt;</v>
      </c>
      <c r="N42" s="6" t="str">
        <f>IF($B42=1,IF(ISNA(VLOOKUP($M42,Teams!$F$4:$H$51,2,FALSE)),"",VLOOKUP($M42,Teams!$F$4:$H$51,2,FALSE)),IF($B42=2,IF(ISNA(VLOOKUP($M42,Teams!$O$4:$Q$51,2,FALSE)),"",VLOOKUP($M42,Teams!$O$4:$Q$51,2,FALSE)),IF(ISNA(VLOOKUP($M42,Teams!$X$4:$Z$51,2,FALSE)),"",VLOOKUP($M42,Teams!$X$4:$Z$51,2,FALSE))))</f>
        <v>211102</v>
      </c>
      <c r="O42" s="46">
        <v>9</v>
      </c>
      <c r="P42" s="6" t="str">
        <f t="shared" si="1"/>
        <v>&lt;A9&gt;</v>
      </c>
      <c r="Q42" s="6" t="str">
        <f>IF($B42=1,IF(ISNA(VLOOKUP($P42,Teams!$F$4:$H$51,2,FALSE)),"",VLOOKUP($P42,Teams!$F$4:$H$51,2,FALSE)),IF($B42=2,IF(ISNA(VLOOKUP($P42,Teams!$O$4:$Q$51,2,FALSE)),"",VLOOKUP($P42,Teams!$O$4:$Q$51,2,FALSE)),IF(ISNA(VLOOKUP($P42,Teams!$X$4:$Z$51,2,FALSE)),"",VLOOKUP($P42,Teams!$X$4:$Z$51,2,FALSE))))</f>
        <v>211109</v>
      </c>
      <c r="R42" t="str">
        <f t="shared" si="4"/>
        <v>10/17/2021,8:00,10/17/2021,9:00,Week 4 - Match 4821,,Gym 2 - Court 1,,0,Game,,211102,,1,211109,,,0,,4821,1,,,,,,</v>
      </c>
    </row>
    <row r="43" spans="2:18" x14ac:dyDescent="0.2">
      <c r="B43" s="37">
        <v>1</v>
      </c>
      <c r="C43" s="9">
        <v>44486</v>
      </c>
      <c r="D43" s="10">
        <v>8</v>
      </c>
      <c r="E43" s="10" t="s">
        <v>36</v>
      </c>
      <c r="F43" s="11">
        <f t="shared" si="2"/>
        <v>9</v>
      </c>
      <c r="G43" s="11" t="str">
        <f t="shared" si="3"/>
        <v>00</v>
      </c>
      <c r="H43" s="2">
        <v>4</v>
      </c>
      <c r="I43" s="11" t="str">
        <f t="shared" si="5"/>
        <v>4822</v>
      </c>
      <c r="J43" s="2">
        <v>2</v>
      </c>
      <c r="K43" s="2">
        <v>2</v>
      </c>
      <c r="L43" s="44">
        <v>3</v>
      </c>
      <c r="M43" s="6" t="str">
        <f t="shared" si="0"/>
        <v>&lt;A3&gt;</v>
      </c>
      <c r="N43" s="6" t="str">
        <f>IF($B43=1,IF(ISNA(VLOOKUP($M43,Teams!$F$4:$H$51,2,FALSE)),"",VLOOKUP($M43,Teams!$F$4:$H$51,2,FALSE)),IF($B43=2,IF(ISNA(VLOOKUP($M43,Teams!$O$4:$Q$51,2,FALSE)),"",VLOOKUP($M43,Teams!$O$4:$Q$51,2,FALSE)),IF(ISNA(VLOOKUP($M43,Teams!$X$4:$Z$51,2,FALSE)),"",VLOOKUP($M43,Teams!$X$4:$Z$51,2,FALSE))))</f>
        <v>211103</v>
      </c>
      <c r="O43" s="46">
        <v>8</v>
      </c>
      <c r="P43" s="6" t="str">
        <f t="shared" si="1"/>
        <v>&lt;A8&gt;</v>
      </c>
      <c r="Q43" s="6" t="str">
        <f>IF($B43=1,IF(ISNA(VLOOKUP($P43,Teams!$F$4:$H$51,2,FALSE)),"",VLOOKUP($P43,Teams!$F$4:$H$51,2,FALSE)),IF($B43=2,IF(ISNA(VLOOKUP($P43,Teams!$O$4:$Q$51,2,FALSE)),"",VLOOKUP($P43,Teams!$O$4:$Q$51,2,FALSE)),IF(ISNA(VLOOKUP($P43,Teams!$X$4:$Z$51,2,FALSE)),"",VLOOKUP($P43,Teams!$X$4:$Z$51,2,FALSE))))</f>
        <v>211108</v>
      </c>
      <c r="R43" t="str">
        <f t="shared" si="4"/>
        <v>10/17/2021,8:00,10/17/2021,9:00,Week 4 - Match 4822,,Gym 2 - Court 2,,0,Game,,211103,,1,211108,,,0,,4822,1,,,,,,</v>
      </c>
    </row>
    <row r="44" spans="2:18" x14ac:dyDescent="0.2">
      <c r="B44" s="37">
        <v>1</v>
      </c>
      <c r="C44" s="9">
        <v>44486</v>
      </c>
      <c r="D44" s="10">
        <v>8</v>
      </c>
      <c r="E44" s="10" t="s">
        <v>36</v>
      </c>
      <c r="F44" s="11">
        <f t="shared" si="2"/>
        <v>9</v>
      </c>
      <c r="G44" s="11" t="str">
        <f t="shared" si="3"/>
        <v>00</v>
      </c>
      <c r="H44" s="2">
        <v>4</v>
      </c>
      <c r="I44" s="11" t="str">
        <f t="shared" si="5"/>
        <v>4823</v>
      </c>
      <c r="J44" s="2">
        <v>2</v>
      </c>
      <c r="K44" s="2">
        <v>3</v>
      </c>
      <c r="L44" s="44">
        <v>4</v>
      </c>
      <c r="M44" s="6" t="str">
        <f t="shared" si="0"/>
        <v>&lt;A4&gt;</v>
      </c>
      <c r="N44" s="6" t="str">
        <f>IF($B44=1,IF(ISNA(VLOOKUP($M44,Teams!$F$4:$H$51,2,FALSE)),"",VLOOKUP($M44,Teams!$F$4:$H$51,2,FALSE)),IF($B44=2,IF(ISNA(VLOOKUP($M44,Teams!$O$4:$Q$51,2,FALSE)),"",VLOOKUP($M44,Teams!$O$4:$Q$51,2,FALSE)),IF(ISNA(VLOOKUP($M44,Teams!$X$4:$Z$51,2,FALSE)),"",VLOOKUP($M44,Teams!$X$4:$Z$51,2,FALSE))))</f>
        <v>211104</v>
      </c>
      <c r="O44" s="46">
        <v>7</v>
      </c>
      <c r="P44" s="6" t="str">
        <f t="shared" si="1"/>
        <v>&lt;A7&gt;</v>
      </c>
      <c r="Q44" s="6" t="str">
        <f>IF($B44=1,IF(ISNA(VLOOKUP($P44,Teams!$F$4:$H$51,2,FALSE)),"",VLOOKUP($P44,Teams!$F$4:$H$51,2,FALSE)),IF($B44=2,IF(ISNA(VLOOKUP($P44,Teams!$O$4:$Q$51,2,FALSE)),"",VLOOKUP($P44,Teams!$O$4:$Q$51,2,FALSE)),IF(ISNA(VLOOKUP($P44,Teams!$X$4:$Z$51,2,FALSE)),"",VLOOKUP($P44,Teams!$X$4:$Z$51,2,FALSE))))</f>
        <v>211107</v>
      </c>
      <c r="R44" t="str">
        <f t="shared" si="4"/>
        <v>10/17/2021,8:00,10/17/2021,9:00,Week 4 - Match 4823,,Gym 2 - Court 3,,0,Game,,211104,,1,211107,,,0,,4823,1,,,,,,</v>
      </c>
    </row>
    <row r="45" spans="2:18" x14ac:dyDescent="0.2">
      <c r="B45" s="37">
        <v>1</v>
      </c>
      <c r="C45" s="9">
        <v>44486</v>
      </c>
      <c r="D45" s="10">
        <v>9</v>
      </c>
      <c r="E45" s="10" t="s">
        <v>36</v>
      </c>
      <c r="F45" s="11">
        <f t="shared" si="2"/>
        <v>10</v>
      </c>
      <c r="G45" s="11" t="str">
        <f t="shared" si="3"/>
        <v>00</v>
      </c>
      <c r="H45" s="2">
        <v>4</v>
      </c>
      <c r="I45" s="11" t="str">
        <f t="shared" si="5"/>
        <v>4911</v>
      </c>
      <c r="J45" s="2">
        <v>1</v>
      </c>
      <c r="K45" s="2">
        <v>1</v>
      </c>
      <c r="L45" s="44">
        <v>4</v>
      </c>
      <c r="M45" s="6" t="str">
        <f t="shared" si="0"/>
        <v>&lt;A4&gt;</v>
      </c>
      <c r="N45" s="6" t="str">
        <f>IF($B45=1,IF(ISNA(VLOOKUP($M45,Teams!$F$4:$H$51,2,FALSE)),"",VLOOKUP($M45,Teams!$F$4:$H$51,2,FALSE)),IF($B45=2,IF(ISNA(VLOOKUP($M45,Teams!$O$4:$Q$51,2,FALSE)),"",VLOOKUP($M45,Teams!$O$4:$Q$51,2,FALSE)),IF(ISNA(VLOOKUP($M45,Teams!$X$4:$Z$51,2,FALSE)),"",VLOOKUP($M45,Teams!$X$4:$Z$51,2,FALSE))))</f>
        <v>211104</v>
      </c>
      <c r="O45" s="46">
        <v>6</v>
      </c>
      <c r="P45" s="6" t="str">
        <f t="shared" si="1"/>
        <v>&lt;A6&gt;</v>
      </c>
      <c r="Q45" s="6" t="str">
        <f>IF($B45=1,IF(ISNA(VLOOKUP($P45,Teams!$F$4:$H$51,2,FALSE)),"",VLOOKUP($P45,Teams!$F$4:$H$51,2,FALSE)),IF($B45=2,IF(ISNA(VLOOKUP($P45,Teams!$O$4:$Q$51,2,FALSE)),"",VLOOKUP($P45,Teams!$O$4:$Q$51,2,FALSE)),IF(ISNA(VLOOKUP($P45,Teams!$X$4:$Z$51,2,FALSE)),"",VLOOKUP($P45,Teams!$X$4:$Z$51,2,FALSE))))</f>
        <v>211106</v>
      </c>
      <c r="R45" t="str">
        <f t="shared" si="4"/>
        <v>10/17/2021,9:00,10/17/2021,10:00,Week 4 - Match 4911,,Gym 1 - Court 1,,0,Game,,211104,,1,211106,,,0,,4911,1,,,,,,</v>
      </c>
    </row>
    <row r="46" spans="2:18" x14ac:dyDescent="0.2">
      <c r="B46" s="37">
        <v>1</v>
      </c>
      <c r="C46" s="9">
        <v>44486</v>
      </c>
      <c r="D46" s="10">
        <v>9</v>
      </c>
      <c r="E46" s="10" t="s">
        <v>36</v>
      </c>
      <c r="F46" s="11">
        <f t="shared" si="2"/>
        <v>10</v>
      </c>
      <c r="G46" s="11" t="str">
        <f t="shared" si="3"/>
        <v>00</v>
      </c>
      <c r="H46" s="2">
        <v>4</v>
      </c>
      <c r="I46" s="11" t="str">
        <f t="shared" si="5"/>
        <v>4912</v>
      </c>
      <c r="J46" s="2">
        <v>1</v>
      </c>
      <c r="K46" s="2">
        <v>2</v>
      </c>
      <c r="L46" s="44">
        <v>5</v>
      </c>
      <c r="M46" s="6" t="str">
        <f t="shared" si="0"/>
        <v>&lt;A5&gt;</v>
      </c>
      <c r="N46" s="6" t="str">
        <f>IF($B46=1,IF(ISNA(VLOOKUP($M46,Teams!$F$4:$H$51,2,FALSE)),"",VLOOKUP($M46,Teams!$F$4:$H$51,2,FALSE)),IF($B46=2,IF(ISNA(VLOOKUP($M46,Teams!$O$4:$Q$51,2,FALSE)),"",VLOOKUP($M46,Teams!$O$4:$Q$51,2,FALSE)),IF(ISNA(VLOOKUP($M46,Teams!$X$4:$Z$51,2,FALSE)),"",VLOOKUP($M46,Teams!$X$4:$Z$51,2,FALSE))))</f>
        <v>211105</v>
      </c>
      <c r="O46" s="46">
        <v>12</v>
      </c>
      <c r="P46" s="6" t="str">
        <f t="shared" si="1"/>
        <v>&lt;A12&gt;</v>
      </c>
      <c r="Q46" s="6" t="str">
        <f>IF($B46=1,IF(ISNA(VLOOKUP($P46,Teams!$F$4:$H$51,2,FALSE)),"",VLOOKUP($P46,Teams!$F$4:$H$51,2,FALSE)),IF($B46=2,IF(ISNA(VLOOKUP($P46,Teams!$O$4:$Q$51,2,FALSE)),"",VLOOKUP($P46,Teams!$O$4:$Q$51,2,FALSE)),IF(ISNA(VLOOKUP($P46,Teams!$X$4:$Z$51,2,FALSE)),"",VLOOKUP($P46,Teams!$X$4:$Z$51,2,FALSE))))</f>
        <v>211112</v>
      </c>
      <c r="R46" t="str">
        <f t="shared" si="4"/>
        <v>10/17/2021,9:00,10/17/2021,10:00,Week 4 - Match 4912,,Gym 1 - Court 2,,0,Game,,211105,,1,211112,,,0,,4912,1,,,,,,</v>
      </c>
    </row>
    <row r="47" spans="2:18" x14ac:dyDescent="0.2">
      <c r="B47" s="37">
        <v>1</v>
      </c>
      <c r="C47" s="9">
        <v>44486</v>
      </c>
      <c r="D47" s="10">
        <v>9</v>
      </c>
      <c r="E47" s="10" t="s">
        <v>36</v>
      </c>
      <c r="F47" s="11">
        <f t="shared" si="2"/>
        <v>10</v>
      </c>
      <c r="G47" s="11" t="str">
        <f t="shared" si="3"/>
        <v>00</v>
      </c>
      <c r="H47" s="2">
        <v>4</v>
      </c>
      <c r="I47" s="11" t="str">
        <f t="shared" si="5"/>
        <v>4913</v>
      </c>
      <c r="J47" s="2">
        <v>1</v>
      </c>
      <c r="K47" s="2">
        <v>3</v>
      </c>
      <c r="L47" s="44">
        <v>10</v>
      </c>
      <c r="M47" s="6" t="str">
        <f t="shared" si="0"/>
        <v>&lt;A10&gt;</v>
      </c>
      <c r="N47" s="6" t="str">
        <f>IF($B47=1,IF(ISNA(VLOOKUP($M47,Teams!$F$4:$H$51,2,FALSE)),"",VLOOKUP($M47,Teams!$F$4:$H$51,2,FALSE)),IF($B47=2,IF(ISNA(VLOOKUP($M47,Teams!$O$4:$Q$51,2,FALSE)),"",VLOOKUP($M47,Teams!$O$4:$Q$51,2,FALSE)),IF(ISNA(VLOOKUP($M47,Teams!$X$4:$Z$51,2,FALSE)),"",VLOOKUP($M47,Teams!$X$4:$Z$51,2,FALSE))))</f>
        <v>211110</v>
      </c>
      <c r="O47" s="46">
        <v>11</v>
      </c>
      <c r="P47" s="6" t="str">
        <f t="shared" si="1"/>
        <v>&lt;A11&gt;</v>
      </c>
      <c r="Q47" s="6" t="str">
        <f>IF($B47=1,IF(ISNA(VLOOKUP($P47,Teams!$F$4:$H$51,2,FALSE)),"",VLOOKUP($P47,Teams!$F$4:$H$51,2,FALSE)),IF($B47=2,IF(ISNA(VLOOKUP($P47,Teams!$O$4:$Q$51,2,FALSE)),"",VLOOKUP($P47,Teams!$O$4:$Q$51,2,FALSE)),IF(ISNA(VLOOKUP($P47,Teams!$X$4:$Z$51,2,FALSE)),"",VLOOKUP($P47,Teams!$X$4:$Z$51,2,FALSE))))</f>
        <v>211111</v>
      </c>
      <c r="R47" t="str">
        <f t="shared" si="4"/>
        <v>10/17/2021,9:00,10/17/2021,10:00,Week 4 - Match 4913,,Gym 1 - Court 3,,0,Game,,211110,,1,211111,,,0,,4913,1,,,,,,</v>
      </c>
    </row>
    <row r="48" spans="2:18" x14ac:dyDescent="0.2">
      <c r="B48" s="37">
        <v>1</v>
      </c>
      <c r="C48" s="9">
        <v>44486</v>
      </c>
      <c r="D48" s="10">
        <v>9</v>
      </c>
      <c r="E48" s="10" t="s">
        <v>36</v>
      </c>
      <c r="F48" s="11">
        <f t="shared" si="2"/>
        <v>10</v>
      </c>
      <c r="G48" s="11" t="str">
        <f t="shared" si="3"/>
        <v>00</v>
      </c>
      <c r="H48" s="2">
        <v>4</v>
      </c>
      <c r="I48" s="11" t="str">
        <f t="shared" si="5"/>
        <v>4921</v>
      </c>
      <c r="J48" s="2">
        <v>2</v>
      </c>
      <c r="K48" s="2">
        <v>1</v>
      </c>
      <c r="L48" s="44">
        <v>1</v>
      </c>
      <c r="M48" s="6" t="str">
        <f t="shared" si="0"/>
        <v>&lt;A1&gt;</v>
      </c>
      <c r="N48" s="6" t="str">
        <f>IF($B48=1,IF(ISNA(VLOOKUP($M48,Teams!$F$4:$H$51,2,FALSE)),"",VLOOKUP($M48,Teams!$F$4:$H$51,2,FALSE)),IF($B48=2,IF(ISNA(VLOOKUP($M48,Teams!$O$4:$Q$51,2,FALSE)),"",VLOOKUP($M48,Teams!$O$4:$Q$51,2,FALSE)),IF(ISNA(VLOOKUP($M48,Teams!$X$4:$Z$51,2,FALSE)),"",VLOOKUP($M48,Teams!$X$4:$Z$51,2,FALSE))))</f>
        <v>211101</v>
      </c>
      <c r="O48" s="46">
        <v>9</v>
      </c>
      <c r="P48" s="6" t="str">
        <f t="shared" si="1"/>
        <v>&lt;A9&gt;</v>
      </c>
      <c r="Q48" s="6" t="str">
        <f>IF($B48=1,IF(ISNA(VLOOKUP($P48,Teams!$F$4:$H$51,2,FALSE)),"",VLOOKUP($P48,Teams!$F$4:$H$51,2,FALSE)),IF($B48=2,IF(ISNA(VLOOKUP($P48,Teams!$O$4:$Q$51,2,FALSE)),"",VLOOKUP($P48,Teams!$O$4:$Q$51,2,FALSE)),IF(ISNA(VLOOKUP($P48,Teams!$X$4:$Z$51,2,FALSE)),"",VLOOKUP($P48,Teams!$X$4:$Z$51,2,FALSE))))</f>
        <v>211109</v>
      </c>
      <c r="R48" t="str">
        <f t="shared" si="4"/>
        <v>10/17/2021,9:00,10/17/2021,10:00,Week 4 - Match 4921,,Gym 2 - Court 1,,0,Game,,211101,,1,211109,,,0,,4921,1,,,,,,</v>
      </c>
    </row>
    <row r="49" spans="2:18" x14ac:dyDescent="0.2">
      <c r="B49" s="37">
        <v>1</v>
      </c>
      <c r="C49" s="9">
        <v>44486</v>
      </c>
      <c r="D49" s="10">
        <v>9</v>
      </c>
      <c r="E49" s="10" t="s">
        <v>36</v>
      </c>
      <c r="F49" s="11">
        <f t="shared" si="2"/>
        <v>10</v>
      </c>
      <c r="G49" s="11" t="str">
        <f t="shared" si="3"/>
        <v>00</v>
      </c>
      <c r="H49" s="2">
        <v>4</v>
      </c>
      <c r="I49" s="11" t="str">
        <f t="shared" si="5"/>
        <v>4922</v>
      </c>
      <c r="J49" s="2">
        <v>2</v>
      </c>
      <c r="K49" s="2">
        <v>2</v>
      </c>
      <c r="L49" s="44">
        <v>2</v>
      </c>
      <c r="M49" s="6" t="str">
        <f t="shared" si="0"/>
        <v>&lt;A2&gt;</v>
      </c>
      <c r="N49" s="6" t="str">
        <f>IF($B49=1,IF(ISNA(VLOOKUP($M49,Teams!$F$4:$H$51,2,FALSE)),"",VLOOKUP($M49,Teams!$F$4:$H$51,2,FALSE)),IF($B49=2,IF(ISNA(VLOOKUP($M49,Teams!$O$4:$Q$51,2,FALSE)),"",VLOOKUP($M49,Teams!$O$4:$Q$51,2,FALSE)),IF(ISNA(VLOOKUP($M49,Teams!$X$4:$Z$51,2,FALSE)),"",VLOOKUP($M49,Teams!$X$4:$Z$51,2,FALSE))))</f>
        <v>211102</v>
      </c>
      <c r="O49" s="46">
        <v>8</v>
      </c>
      <c r="P49" s="6" t="str">
        <f t="shared" si="1"/>
        <v>&lt;A8&gt;</v>
      </c>
      <c r="Q49" s="6" t="str">
        <f>IF($B49=1,IF(ISNA(VLOOKUP($P49,Teams!$F$4:$H$51,2,FALSE)),"",VLOOKUP($P49,Teams!$F$4:$H$51,2,FALSE)),IF($B49=2,IF(ISNA(VLOOKUP($P49,Teams!$O$4:$Q$51,2,FALSE)),"",VLOOKUP($P49,Teams!$O$4:$Q$51,2,FALSE)),IF(ISNA(VLOOKUP($P49,Teams!$X$4:$Z$51,2,FALSE)),"",VLOOKUP($P49,Teams!$X$4:$Z$51,2,FALSE))))</f>
        <v>211108</v>
      </c>
      <c r="R49" t="str">
        <f t="shared" si="4"/>
        <v>10/17/2021,9:00,10/17/2021,10:00,Week 4 - Match 4922,,Gym 2 - Court 2,,0,Game,,211102,,1,211108,,,0,,4922,1,,,,,,</v>
      </c>
    </row>
    <row r="50" spans="2:18" x14ac:dyDescent="0.2">
      <c r="B50" s="37">
        <v>1</v>
      </c>
      <c r="C50" s="9">
        <v>44486</v>
      </c>
      <c r="D50" s="10">
        <v>9</v>
      </c>
      <c r="E50" s="10" t="s">
        <v>36</v>
      </c>
      <c r="F50" s="11">
        <f t="shared" si="2"/>
        <v>10</v>
      </c>
      <c r="G50" s="11" t="str">
        <f t="shared" si="3"/>
        <v>00</v>
      </c>
      <c r="H50" s="2">
        <v>4</v>
      </c>
      <c r="I50" s="11" t="str">
        <f t="shared" si="5"/>
        <v>4923</v>
      </c>
      <c r="J50" s="2">
        <v>2</v>
      </c>
      <c r="K50" s="2">
        <v>3</v>
      </c>
      <c r="L50" s="44">
        <v>3</v>
      </c>
      <c r="M50" s="6" t="str">
        <f t="shared" si="0"/>
        <v>&lt;A3&gt;</v>
      </c>
      <c r="N50" s="6" t="str">
        <f>IF($B50=1,IF(ISNA(VLOOKUP($M50,Teams!$F$4:$H$51,2,FALSE)),"",VLOOKUP($M50,Teams!$F$4:$H$51,2,FALSE)),IF($B50=2,IF(ISNA(VLOOKUP($M50,Teams!$O$4:$Q$51,2,FALSE)),"",VLOOKUP($M50,Teams!$O$4:$Q$51,2,FALSE)),IF(ISNA(VLOOKUP($M50,Teams!$X$4:$Z$51,2,FALSE)),"",VLOOKUP($M50,Teams!$X$4:$Z$51,2,FALSE))))</f>
        <v>211103</v>
      </c>
      <c r="O50" s="46">
        <v>7</v>
      </c>
      <c r="P50" s="6" t="str">
        <f t="shared" si="1"/>
        <v>&lt;A7&gt;</v>
      </c>
      <c r="Q50" s="6" t="str">
        <f>IF($B50=1,IF(ISNA(VLOOKUP($P50,Teams!$F$4:$H$51,2,FALSE)),"",VLOOKUP($P50,Teams!$F$4:$H$51,2,FALSE)),IF($B50=2,IF(ISNA(VLOOKUP($P50,Teams!$O$4:$Q$51,2,FALSE)),"",VLOOKUP($P50,Teams!$O$4:$Q$51,2,FALSE)),IF(ISNA(VLOOKUP($P50,Teams!$X$4:$Z$51,2,FALSE)),"",VLOOKUP($P50,Teams!$X$4:$Z$51,2,FALSE))))</f>
        <v>211107</v>
      </c>
      <c r="R50" t="str">
        <f t="shared" si="4"/>
        <v>10/17/2021,9:00,10/17/2021,10:00,Week 4 - Match 4923,,Gym 2 - Court 3,,0,Game,,211103,,1,211107,,,0,,4923,1,,,,,,</v>
      </c>
    </row>
    <row r="51" spans="2:18" x14ac:dyDescent="0.2">
      <c r="B51" s="37">
        <v>1</v>
      </c>
      <c r="C51" s="9">
        <v>44493</v>
      </c>
      <c r="D51" s="10">
        <v>10</v>
      </c>
      <c r="E51" s="10" t="s">
        <v>36</v>
      </c>
      <c r="F51" s="11">
        <f t="shared" si="2"/>
        <v>11</v>
      </c>
      <c r="G51" s="11" t="str">
        <f t="shared" si="3"/>
        <v>00</v>
      </c>
      <c r="H51" s="2">
        <v>5</v>
      </c>
      <c r="I51" s="11" t="str">
        <f t="shared" si="5"/>
        <v>51011</v>
      </c>
      <c r="J51" s="2">
        <v>1</v>
      </c>
      <c r="K51" s="2">
        <v>1</v>
      </c>
      <c r="L51" s="44">
        <v>2</v>
      </c>
      <c r="M51" s="6" t="str">
        <f t="shared" si="0"/>
        <v>&lt;A2&gt;</v>
      </c>
      <c r="N51" s="6" t="str">
        <f>IF($B51=1,IF(ISNA(VLOOKUP($M51,Teams!$F$4:$H$51,2,FALSE)),"",VLOOKUP($M51,Teams!$F$4:$H$51,2,FALSE)),IF($B51=2,IF(ISNA(VLOOKUP($M51,Teams!$O$4:$Q$51,2,FALSE)),"",VLOOKUP($M51,Teams!$O$4:$Q$51,2,FALSE)),IF(ISNA(VLOOKUP($M51,Teams!$X$4:$Z$51,2,FALSE)),"",VLOOKUP($M51,Teams!$X$4:$Z$51,2,FALSE))))</f>
        <v>211102</v>
      </c>
      <c r="O51" s="46">
        <v>12</v>
      </c>
      <c r="P51" s="6" t="str">
        <f t="shared" si="1"/>
        <v>&lt;A12&gt;</v>
      </c>
      <c r="Q51" s="6" t="str">
        <f>IF($B51=1,IF(ISNA(VLOOKUP($P51,Teams!$F$4:$H$51,2,FALSE)),"",VLOOKUP($P51,Teams!$F$4:$H$51,2,FALSE)),IF($B51=2,IF(ISNA(VLOOKUP($P51,Teams!$O$4:$Q$51,2,FALSE)),"",VLOOKUP($P51,Teams!$O$4:$Q$51,2,FALSE)),IF(ISNA(VLOOKUP($P51,Teams!$X$4:$Z$51,2,FALSE)),"",VLOOKUP($P51,Teams!$X$4:$Z$51,2,FALSE))))</f>
        <v>211112</v>
      </c>
      <c r="R51" t="str">
        <f t="shared" si="4"/>
        <v>10/24/2021,10:00,10/24/2021,11:00,Week 5 - Match 51011,,Gym 1 - Court 1,,0,Game,,211102,,1,211112,,,0,,51011,1,,,,,,</v>
      </c>
    </row>
    <row r="52" spans="2:18" x14ac:dyDescent="0.2">
      <c r="B52" s="37">
        <v>1</v>
      </c>
      <c r="C52" s="9">
        <v>44493</v>
      </c>
      <c r="D52" s="10">
        <v>10</v>
      </c>
      <c r="E52" s="10" t="s">
        <v>36</v>
      </c>
      <c r="F52" s="11">
        <f t="shared" si="2"/>
        <v>11</v>
      </c>
      <c r="G52" s="11" t="str">
        <f t="shared" si="3"/>
        <v>00</v>
      </c>
      <c r="H52" s="2">
        <v>5</v>
      </c>
      <c r="I52" s="11" t="str">
        <f t="shared" si="5"/>
        <v>51012</v>
      </c>
      <c r="J52" s="2">
        <v>1</v>
      </c>
      <c r="K52" s="2">
        <v>2</v>
      </c>
      <c r="L52" s="44">
        <v>4</v>
      </c>
      <c r="M52" s="6" t="str">
        <f t="shared" ref="M52:M115" si="6">"&lt;"&amp;$A$3&amp;L52&amp;"&gt;"</f>
        <v>&lt;A4&gt;</v>
      </c>
      <c r="N52" s="6" t="str">
        <f>IF($B52=1,IF(ISNA(VLOOKUP($M52,Teams!$F$4:$H$51,2,FALSE)),"",VLOOKUP($M52,Teams!$F$4:$H$51,2,FALSE)),IF($B52=2,IF(ISNA(VLOOKUP($M52,Teams!$O$4:$Q$51,2,FALSE)),"",VLOOKUP($M52,Teams!$O$4:$Q$51,2,FALSE)),IF(ISNA(VLOOKUP($M52,Teams!$X$4:$Z$51,2,FALSE)),"",VLOOKUP($M52,Teams!$X$4:$Z$51,2,FALSE))))</f>
        <v>211104</v>
      </c>
      <c r="O52" s="46">
        <v>11</v>
      </c>
      <c r="P52" s="6" t="str">
        <f t="shared" ref="P52:P115" si="7">"&lt;"&amp;$A$3&amp;O52&amp;"&gt;"</f>
        <v>&lt;A11&gt;</v>
      </c>
      <c r="Q52" s="6" t="str">
        <f>IF($B52=1,IF(ISNA(VLOOKUP($P52,Teams!$F$4:$H$51,2,FALSE)),"",VLOOKUP($P52,Teams!$F$4:$H$51,2,FALSE)),IF($B52=2,IF(ISNA(VLOOKUP($P52,Teams!$O$4:$Q$51,2,FALSE)),"",VLOOKUP($P52,Teams!$O$4:$Q$51,2,FALSE)),IF(ISNA(VLOOKUP($P52,Teams!$X$4:$Z$51,2,FALSE)),"",VLOOKUP($P52,Teams!$X$4:$Z$51,2,FALSE))))</f>
        <v>211111</v>
      </c>
      <c r="R52" t="str">
        <f t="shared" si="4"/>
        <v>10/24/2021,10:00,10/24/2021,11:00,Week 5 - Match 51012,,Gym 1 - Court 2,,0,Game,,211104,,1,211111,,,0,,51012,1,,,,,,</v>
      </c>
    </row>
    <row r="53" spans="2:18" x14ac:dyDescent="0.2">
      <c r="B53" s="37">
        <v>1</v>
      </c>
      <c r="C53" s="9">
        <v>44493</v>
      </c>
      <c r="D53" s="10">
        <v>10</v>
      </c>
      <c r="E53" s="10" t="s">
        <v>36</v>
      </c>
      <c r="F53" s="11">
        <f t="shared" si="2"/>
        <v>11</v>
      </c>
      <c r="G53" s="11" t="str">
        <f t="shared" si="3"/>
        <v>00</v>
      </c>
      <c r="H53" s="2">
        <v>5</v>
      </c>
      <c r="I53" s="11" t="str">
        <f t="shared" si="5"/>
        <v>51013</v>
      </c>
      <c r="J53" s="2">
        <v>1</v>
      </c>
      <c r="K53" s="2">
        <v>3</v>
      </c>
      <c r="L53" s="44">
        <v>5</v>
      </c>
      <c r="M53" s="6" t="str">
        <f t="shared" si="6"/>
        <v>&lt;A5&gt;</v>
      </c>
      <c r="N53" s="6" t="str">
        <f>IF($B53=1,IF(ISNA(VLOOKUP($M53,Teams!$F$4:$H$51,2,FALSE)),"",VLOOKUP($M53,Teams!$F$4:$H$51,2,FALSE)),IF($B53=2,IF(ISNA(VLOOKUP($M53,Teams!$O$4:$Q$51,2,FALSE)),"",VLOOKUP($M53,Teams!$O$4:$Q$51,2,FALSE)),IF(ISNA(VLOOKUP($M53,Teams!$X$4:$Z$51,2,FALSE)),"",VLOOKUP($M53,Teams!$X$4:$Z$51,2,FALSE))))</f>
        <v>211105</v>
      </c>
      <c r="O53" s="46">
        <v>10</v>
      </c>
      <c r="P53" s="6" t="str">
        <f t="shared" si="7"/>
        <v>&lt;A10&gt;</v>
      </c>
      <c r="Q53" s="6" t="str">
        <f>IF($B53=1,IF(ISNA(VLOOKUP($P53,Teams!$F$4:$H$51,2,FALSE)),"",VLOOKUP($P53,Teams!$F$4:$H$51,2,FALSE)),IF($B53=2,IF(ISNA(VLOOKUP($P53,Teams!$O$4:$Q$51,2,FALSE)),"",VLOOKUP($P53,Teams!$O$4:$Q$51,2,FALSE)),IF(ISNA(VLOOKUP($P53,Teams!$X$4:$Z$51,2,FALSE)),"",VLOOKUP($P53,Teams!$X$4:$Z$51,2,FALSE))))</f>
        <v>211110</v>
      </c>
      <c r="R53" t="str">
        <f t="shared" si="4"/>
        <v>10/24/2021,10:00,10/24/2021,11:00,Week 5 - Match 51013,,Gym 1 - Court 3,,0,Game,,211105,,1,211110,,,0,,51013,1,,,,,,</v>
      </c>
    </row>
    <row r="54" spans="2:18" x14ac:dyDescent="0.2">
      <c r="B54" s="37">
        <v>1</v>
      </c>
      <c r="C54" s="9">
        <v>44493</v>
      </c>
      <c r="D54" s="10">
        <v>10</v>
      </c>
      <c r="E54" s="10" t="s">
        <v>36</v>
      </c>
      <c r="F54" s="11">
        <f t="shared" si="2"/>
        <v>11</v>
      </c>
      <c r="G54" s="11" t="str">
        <f t="shared" si="3"/>
        <v>00</v>
      </c>
      <c r="H54" s="2">
        <v>5</v>
      </c>
      <c r="I54" s="11" t="str">
        <f t="shared" si="5"/>
        <v>51021</v>
      </c>
      <c r="J54" s="2">
        <v>2</v>
      </c>
      <c r="K54" s="2">
        <v>1</v>
      </c>
      <c r="L54" s="44">
        <v>6</v>
      </c>
      <c r="M54" s="6" t="str">
        <f t="shared" si="6"/>
        <v>&lt;A6&gt;</v>
      </c>
      <c r="N54" s="6" t="str">
        <f>IF($B54=1,IF(ISNA(VLOOKUP($M54,Teams!$F$4:$H$51,2,FALSE)),"",VLOOKUP($M54,Teams!$F$4:$H$51,2,FALSE)),IF($B54=2,IF(ISNA(VLOOKUP($M54,Teams!$O$4:$Q$51,2,FALSE)),"",VLOOKUP($M54,Teams!$O$4:$Q$51,2,FALSE)),IF(ISNA(VLOOKUP($M54,Teams!$X$4:$Z$51,2,FALSE)),"",VLOOKUP($M54,Teams!$X$4:$Z$51,2,FALSE))))</f>
        <v>211106</v>
      </c>
      <c r="O54" s="46">
        <v>9</v>
      </c>
      <c r="P54" s="6" t="str">
        <f t="shared" si="7"/>
        <v>&lt;A9&gt;</v>
      </c>
      <c r="Q54" s="6" t="str">
        <f>IF($B54=1,IF(ISNA(VLOOKUP($P54,Teams!$F$4:$H$51,2,FALSE)),"",VLOOKUP($P54,Teams!$F$4:$H$51,2,FALSE)),IF($B54=2,IF(ISNA(VLOOKUP($P54,Teams!$O$4:$Q$51,2,FALSE)),"",VLOOKUP($P54,Teams!$O$4:$Q$51,2,FALSE)),IF(ISNA(VLOOKUP($P54,Teams!$X$4:$Z$51,2,FALSE)),"",VLOOKUP($P54,Teams!$X$4:$Z$51,2,FALSE))))</f>
        <v>211109</v>
      </c>
      <c r="R54" t="str">
        <f t="shared" si="4"/>
        <v>10/24/2021,10:00,10/24/2021,11:00,Week 5 - Match 51021,,Gym 2 - Court 1,,0,Game,,211106,,1,211109,,,0,,51021,1,,,,,,</v>
      </c>
    </row>
    <row r="55" spans="2:18" x14ac:dyDescent="0.2">
      <c r="B55" s="37">
        <v>1</v>
      </c>
      <c r="C55" s="9">
        <v>44493</v>
      </c>
      <c r="D55" s="10">
        <v>10</v>
      </c>
      <c r="E55" s="10" t="s">
        <v>36</v>
      </c>
      <c r="F55" s="11">
        <f t="shared" si="2"/>
        <v>11</v>
      </c>
      <c r="G55" s="11" t="str">
        <f t="shared" si="3"/>
        <v>00</v>
      </c>
      <c r="H55" s="2">
        <v>5</v>
      </c>
      <c r="I55" s="11" t="str">
        <f t="shared" si="5"/>
        <v>51022</v>
      </c>
      <c r="J55" s="2">
        <v>2</v>
      </c>
      <c r="K55" s="2">
        <v>2</v>
      </c>
      <c r="L55" s="44">
        <v>7</v>
      </c>
      <c r="M55" s="6" t="str">
        <f t="shared" si="6"/>
        <v>&lt;A7&gt;</v>
      </c>
      <c r="N55" s="6" t="str">
        <f>IF($B55=1,IF(ISNA(VLOOKUP($M55,Teams!$F$4:$H$51,2,FALSE)),"",VLOOKUP($M55,Teams!$F$4:$H$51,2,FALSE)),IF($B55=2,IF(ISNA(VLOOKUP($M55,Teams!$O$4:$Q$51,2,FALSE)),"",VLOOKUP($M55,Teams!$O$4:$Q$51,2,FALSE)),IF(ISNA(VLOOKUP($M55,Teams!$X$4:$Z$51,2,FALSE)),"",VLOOKUP($M55,Teams!$X$4:$Z$51,2,FALSE))))</f>
        <v>211107</v>
      </c>
      <c r="O55" s="46">
        <v>8</v>
      </c>
      <c r="P55" s="6" t="str">
        <f t="shared" si="7"/>
        <v>&lt;A8&gt;</v>
      </c>
      <c r="Q55" s="6" t="str">
        <f>IF($B55=1,IF(ISNA(VLOOKUP($P55,Teams!$F$4:$H$51,2,FALSE)),"",VLOOKUP($P55,Teams!$F$4:$H$51,2,FALSE)),IF($B55=2,IF(ISNA(VLOOKUP($P55,Teams!$O$4:$Q$51,2,FALSE)),"",VLOOKUP($P55,Teams!$O$4:$Q$51,2,FALSE)),IF(ISNA(VLOOKUP($P55,Teams!$X$4:$Z$51,2,FALSE)),"",VLOOKUP($P55,Teams!$X$4:$Z$51,2,FALSE))))</f>
        <v>211108</v>
      </c>
      <c r="R55" t="str">
        <f t="shared" si="4"/>
        <v>10/24/2021,10:00,10/24/2021,11:00,Week 5 - Match 51022,,Gym 2 - Court 2,,0,Game,,211107,,1,211108,,,0,,51022,1,,,,,,</v>
      </c>
    </row>
    <row r="56" spans="2:18" x14ac:dyDescent="0.2">
      <c r="B56" s="37">
        <v>1</v>
      </c>
      <c r="C56" s="9">
        <v>44493</v>
      </c>
      <c r="D56" s="10">
        <v>10</v>
      </c>
      <c r="E56" s="10" t="s">
        <v>36</v>
      </c>
      <c r="F56" s="11">
        <f t="shared" si="2"/>
        <v>11</v>
      </c>
      <c r="G56" s="11" t="str">
        <f t="shared" si="3"/>
        <v>00</v>
      </c>
      <c r="H56" s="2">
        <v>5</v>
      </c>
      <c r="I56" s="11" t="str">
        <f t="shared" si="5"/>
        <v>51023</v>
      </c>
      <c r="J56" s="2">
        <v>2</v>
      </c>
      <c r="K56" s="2">
        <v>3</v>
      </c>
      <c r="L56" s="44">
        <v>1</v>
      </c>
      <c r="M56" s="6" t="str">
        <f t="shared" si="6"/>
        <v>&lt;A1&gt;</v>
      </c>
      <c r="N56" s="6" t="str">
        <f>IF($B56=1,IF(ISNA(VLOOKUP($M56,Teams!$F$4:$H$51,2,FALSE)),"",VLOOKUP($M56,Teams!$F$4:$H$51,2,FALSE)),IF($B56=2,IF(ISNA(VLOOKUP($M56,Teams!$O$4:$Q$51,2,FALSE)),"",VLOOKUP($M56,Teams!$O$4:$Q$51,2,FALSE)),IF(ISNA(VLOOKUP($M56,Teams!$X$4:$Z$51,2,FALSE)),"",VLOOKUP($M56,Teams!$X$4:$Z$51,2,FALSE))))</f>
        <v>211101</v>
      </c>
      <c r="O56" s="46">
        <v>3</v>
      </c>
      <c r="P56" s="6" t="str">
        <f t="shared" si="7"/>
        <v>&lt;A3&gt;</v>
      </c>
      <c r="Q56" s="6" t="str">
        <f>IF($B56=1,IF(ISNA(VLOOKUP($P56,Teams!$F$4:$H$51,2,FALSE)),"",VLOOKUP($P56,Teams!$F$4:$H$51,2,FALSE)),IF($B56=2,IF(ISNA(VLOOKUP($P56,Teams!$O$4:$Q$51,2,FALSE)),"",VLOOKUP($P56,Teams!$O$4:$Q$51,2,FALSE)),IF(ISNA(VLOOKUP($P56,Teams!$X$4:$Z$51,2,FALSE)),"",VLOOKUP($P56,Teams!$X$4:$Z$51,2,FALSE))))</f>
        <v>211103</v>
      </c>
      <c r="R56" t="str">
        <f t="shared" si="4"/>
        <v>10/24/2021,10:00,10/24/2021,11:00,Week 5 - Match 51023,,Gym 2 - Court 3,,0,Game,,211101,,1,211103,,,0,,51023,1,,,,,,</v>
      </c>
    </row>
    <row r="57" spans="2:18" x14ac:dyDescent="0.2">
      <c r="B57" s="37">
        <v>1</v>
      </c>
      <c r="C57" s="9">
        <v>44493</v>
      </c>
      <c r="D57" s="10">
        <v>11</v>
      </c>
      <c r="E57" s="10" t="s">
        <v>36</v>
      </c>
      <c r="F57" s="11">
        <f t="shared" si="2"/>
        <v>12</v>
      </c>
      <c r="G57" s="11" t="str">
        <f t="shared" si="3"/>
        <v>00</v>
      </c>
      <c r="H57" s="2">
        <v>5</v>
      </c>
      <c r="I57" s="11" t="str">
        <f t="shared" si="5"/>
        <v>51111</v>
      </c>
      <c r="J57" s="2">
        <v>1</v>
      </c>
      <c r="K57" s="2">
        <v>1</v>
      </c>
      <c r="L57" s="44">
        <v>2</v>
      </c>
      <c r="M57" s="6" t="str">
        <f t="shared" si="6"/>
        <v>&lt;A2&gt;</v>
      </c>
      <c r="N57" s="6" t="str">
        <f>IF($B57=1,IF(ISNA(VLOOKUP($M57,Teams!$F$4:$H$51,2,FALSE)),"",VLOOKUP($M57,Teams!$F$4:$H$51,2,FALSE)),IF($B57=2,IF(ISNA(VLOOKUP($M57,Teams!$O$4:$Q$51,2,FALSE)),"",VLOOKUP($M57,Teams!$O$4:$Q$51,2,FALSE)),IF(ISNA(VLOOKUP($M57,Teams!$X$4:$Z$51,2,FALSE)),"",VLOOKUP($M57,Teams!$X$4:$Z$51,2,FALSE))))</f>
        <v>211102</v>
      </c>
      <c r="O57" s="46">
        <v>10</v>
      </c>
      <c r="P57" s="6" t="str">
        <f t="shared" si="7"/>
        <v>&lt;A10&gt;</v>
      </c>
      <c r="Q57" s="6" t="str">
        <f>IF($B57=1,IF(ISNA(VLOOKUP($P57,Teams!$F$4:$H$51,2,FALSE)),"",VLOOKUP($P57,Teams!$F$4:$H$51,2,FALSE)),IF($B57=2,IF(ISNA(VLOOKUP($P57,Teams!$O$4:$Q$51,2,FALSE)),"",VLOOKUP($P57,Teams!$O$4:$Q$51,2,FALSE)),IF(ISNA(VLOOKUP($P57,Teams!$X$4:$Z$51,2,FALSE)),"",VLOOKUP($P57,Teams!$X$4:$Z$51,2,FALSE))))</f>
        <v>211110</v>
      </c>
      <c r="R57" t="str">
        <f t="shared" si="4"/>
        <v>10/24/2021,11:00,10/24/2021,12:00,Week 5 - Match 51111,,Gym 1 - Court 1,,0,Game,,211102,,1,211110,,,0,,51111,1,,,,,,</v>
      </c>
    </row>
    <row r="58" spans="2:18" x14ac:dyDescent="0.2">
      <c r="B58" s="37">
        <v>1</v>
      </c>
      <c r="C58" s="9">
        <v>44493</v>
      </c>
      <c r="D58" s="10">
        <v>11</v>
      </c>
      <c r="E58" s="10" t="s">
        <v>36</v>
      </c>
      <c r="F58" s="11">
        <f t="shared" si="2"/>
        <v>12</v>
      </c>
      <c r="G58" s="11" t="str">
        <f t="shared" si="3"/>
        <v>00</v>
      </c>
      <c r="H58" s="2">
        <v>5</v>
      </c>
      <c r="I58" s="11" t="str">
        <f t="shared" si="5"/>
        <v>51112</v>
      </c>
      <c r="J58" s="2">
        <v>1</v>
      </c>
      <c r="K58" s="2">
        <v>2</v>
      </c>
      <c r="L58" s="44">
        <v>1</v>
      </c>
      <c r="M58" s="6" t="str">
        <f t="shared" si="6"/>
        <v>&lt;A1&gt;</v>
      </c>
      <c r="N58" s="6" t="str">
        <f>IF($B58=1,IF(ISNA(VLOOKUP($M58,Teams!$F$4:$H$51,2,FALSE)),"",VLOOKUP($M58,Teams!$F$4:$H$51,2,FALSE)),IF($B58=2,IF(ISNA(VLOOKUP($M58,Teams!$O$4:$Q$51,2,FALSE)),"",VLOOKUP($M58,Teams!$O$4:$Q$51,2,FALSE)),IF(ISNA(VLOOKUP($M58,Teams!$X$4:$Z$51,2,FALSE)),"",VLOOKUP($M58,Teams!$X$4:$Z$51,2,FALSE))))</f>
        <v>211101</v>
      </c>
      <c r="O58" s="46">
        <v>11</v>
      </c>
      <c r="P58" s="6" t="str">
        <f t="shared" si="7"/>
        <v>&lt;A11&gt;</v>
      </c>
      <c r="Q58" s="6" t="str">
        <f>IF($B58=1,IF(ISNA(VLOOKUP($P58,Teams!$F$4:$H$51,2,FALSE)),"",VLOOKUP($P58,Teams!$F$4:$H$51,2,FALSE)),IF($B58=2,IF(ISNA(VLOOKUP($P58,Teams!$O$4:$Q$51,2,FALSE)),"",VLOOKUP($P58,Teams!$O$4:$Q$51,2,FALSE)),IF(ISNA(VLOOKUP($P58,Teams!$X$4:$Z$51,2,FALSE)),"",VLOOKUP($P58,Teams!$X$4:$Z$51,2,FALSE))))</f>
        <v>211111</v>
      </c>
      <c r="R58" t="str">
        <f t="shared" si="4"/>
        <v>10/24/2021,11:00,10/24/2021,12:00,Week 5 - Match 51112,,Gym 1 - Court 2,,0,Game,,211101,,1,211111,,,0,,51112,1,,,,,,</v>
      </c>
    </row>
    <row r="59" spans="2:18" x14ac:dyDescent="0.2">
      <c r="B59" s="37">
        <v>1</v>
      </c>
      <c r="C59" s="9">
        <v>44493</v>
      </c>
      <c r="D59" s="10">
        <v>11</v>
      </c>
      <c r="E59" s="10" t="s">
        <v>36</v>
      </c>
      <c r="F59" s="11">
        <f t="shared" si="2"/>
        <v>12</v>
      </c>
      <c r="G59" s="11" t="str">
        <f t="shared" si="3"/>
        <v>00</v>
      </c>
      <c r="H59" s="2">
        <v>5</v>
      </c>
      <c r="I59" s="11" t="str">
        <f t="shared" si="5"/>
        <v>51113</v>
      </c>
      <c r="J59" s="2">
        <v>1</v>
      </c>
      <c r="K59" s="2">
        <v>3</v>
      </c>
      <c r="L59" s="44">
        <v>5</v>
      </c>
      <c r="M59" s="6" t="str">
        <f t="shared" si="6"/>
        <v>&lt;A5&gt;</v>
      </c>
      <c r="N59" s="6" t="str">
        <f>IF($B59=1,IF(ISNA(VLOOKUP($M59,Teams!$F$4:$H$51,2,FALSE)),"",VLOOKUP($M59,Teams!$F$4:$H$51,2,FALSE)),IF($B59=2,IF(ISNA(VLOOKUP($M59,Teams!$O$4:$Q$51,2,FALSE)),"",VLOOKUP($M59,Teams!$O$4:$Q$51,2,FALSE)),IF(ISNA(VLOOKUP($M59,Teams!$X$4:$Z$51,2,FALSE)),"",VLOOKUP($M59,Teams!$X$4:$Z$51,2,FALSE))))</f>
        <v>211105</v>
      </c>
      <c r="O59" s="46">
        <v>7</v>
      </c>
      <c r="P59" s="6" t="str">
        <f t="shared" si="7"/>
        <v>&lt;A7&gt;</v>
      </c>
      <c r="Q59" s="6" t="str">
        <f>IF($B59=1,IF(ISNA(VLOOKUP($P59,Teams!$F$4:$H$51,2,FALSE)),"",VLOOKUP($P59,Teams!$F$4:$H$51,2,FALSE)),IF($B59=2,IF(ISNA(VLOOKUP($P59,Teams!$O$4:$Q$51,2,FALSE)),"",VLOOKUP($P59,Teams!$O$4:$Q$51,2,FALSE)),IF(ISNA(VLOOKUP($P59,Teams!$X$4:$Z$51,2,FALSE)),"",VLOOKUP($P59,Teams!$X$4:$Z$51,2,FALSE))))</f>
        <v>211107</v>
      </c>
      <c r="R59" t="str">
        <f t="shared" si="4"/>
        <v>10/24/2021,11:00,10/24/2021,12:00,Week 5 - Match 51113,,Gym 1 - Court 3,,0,Game,,211105,,1,211107,,,0,,51113,1,,,,,,</v>
      </c>
    </row>
    <row r="60" spans="2:18" x14ac:dyDescent="0.2">
      <c r="B60" s="37">
        <v>1</v>
      </c>
      <c r="C60" s="9">
        <v>44493</v>
      </c>
      <c r="D60" s="10">
        <v>11</v>
      </c>
      <c r="E60" s="10" t="s">
        <v>36</v>
      </c>
      <c r="F60" s="11">
        <f t="shared" si="2"/>
        <v>12</v>
      </c>
      <c r="G60" s="11" t="str">
        <f t="shared" si="3"/>
        <v>00</v>
      </c>
      <c r="H60" s="2">
        <v>5</v>
      </c>
      <c r="I60" s="11" t="str">
        <f t="shared" si="5"/>
        <v>51121</v>
      </c>
      <c r="J60" s="2">
        <v>2</v>
      </c>
      <c r="K60" s="2">
        <v>1</v>
      </c>
      <c r="L60" s="44">
        <v>6</v>
      </c>
      <c r="M60" s="6" t="str">
        <f t="shared" si="6"/>
        <v>&lt;A6&gt;</v>
      </c>
      <c r="N60" s="6" t="str">
        <f>IF($B60=1,IF(ISNA(VLOOKUP($M60,Teams!$F$4:$H$51,2,FALSE)),"",VLOOKUP($M60,Teams!$F$4:$H$51,2,FALSE)),IF($B60=2,IF(ISNA(VLOOKUP($M60,Teams!$O$4:$Q$51,2,FALSE)),"",VLOOKUP($M60,Teams!$O$4:$Q$51,2,FALSE)),IF(ISNA(VLOOKUP($M60,Teams!$X$4:$Z$51,2,FALSE)),"",VLOOKUP($M60,Teams!$X$4:$Z$51,2,FALSE))))</f>
        <v>211106</v>
      </c>
      <c r="O60" s="46">
        <v>12</v>
      </c>
      <c r="P60" s="6" t="str">
        <f t="shared" si="7"/>
        <v>&lt;A12&gt;</v>
      </c>
      <c r="Q60" s="6" t="str">
        <f>IF($B60=1,IF(ISNA(VLOOKUP($P60,Teams!$F$4:$H$51,2,FALSE)),"",VLOOKUP($P60,Teams!$F$4:$H$51,2,FALSE)),IF($B60=2,IF(ISNA(VLOOKUP($P60,Teams!$O$4:$Q$51,2,FALSE)),"",VLOOKUP($P60,Teams!$O$4:$Q$51,2,FALSE)),IF(ISNA(VLOOKUP($P60,Teams!$X$4:$Z$51,2,FALSE)),"",VLOOKUP($P60,Teams!$X$4:$Z$51,2,FALSE))))</f>
        <v>211112</v>
      </c>
      <c r="R60" t="str">
        <f t="shared" si="4"/>
        <v>10/24/2021,11:00,10/24/2021,12:00,Week 5 - Match 51121,,Gym 2 - Court 1,,0,Game,,211106,,1,211112,,,0,,51121,1,,,,,,</v>
      </c>
    </row>
    <row r="61" spans="2:18" x14ac:dyDescent="0.2">
      <c r="B61" s="37">
        <v>1</v>
      </c>
      <c r="C61" s="9">
        <v>44493</v>
      </c>
      <c r="D61" s="10">
        <v>11</v>
      </c>
      <c r="E61" s="10" t="s">
        <v>36</v>
      </c>
      <c r="F61" s="11">
        <f t="shared" si="2"/>
        <v>12</v>
      </c>
      <c r="G61" s="11" t="str">
        <f t="shared" si="3"/>
        <v>00</v>
      </c>
      <c r="H61" s="2">
        <v>5</v>
      </c>
      <c r="I61" s="11" t="str">
        <f t="shared" si="5"/>
        <v>51122</v>
      </c>
      <c r="J61" s="2">
        <v>2</v>
      </c>
      <c r="K61" s="2">
        <v>2</v>
      </c>
      <c r="L61" s="44">
        <v>4</v>
      </c>
      <c r="M61" s="6" t="str">
        <f t="shared" si="6"/>
        <v>&lt;A4&gt;</v>
      </c>
      <c r="N61" s="6" t="str">
        <f>IF($B61=1,IF(ISNA(VLOOKUP($M61,Teams!$F$4:$H$51,2,FALSE)),"",VLOOKUP($M61,Teams!$F$4:$H$51,2,FALSE)),IF($B61=2,IF(ISNA(VLOOKUP($M61,Teams!$O$4:$Q$51,2,FALSE)),"",VLOOKUP($M61,Teams!$O$4:$Q$51,2,FALSE)),IF(ISNA(VLOOKUP($M61,Teams!$X$4:$Z$51,2,FALSE)),"",VLOOKUP($M61,Teams!$X$4:$Z$51,2,FALSE))))</f>
        <v>211104</v>
      </c>
      <c r="O61" s="46">
        <v>8</v>
      </c>
      <c r="P61" s="6" t="str">
        <f t="shared" si="7"/>
        <v>&lt;A8&gt;</v>
      </c>
      <c r="Q61" s="6" t="str">
        <f>IF($B61=1,IF(ISNA(VLOOKUP($P61,Teams!$F$4:$H$51,2,FALSE)),"",VLOOKUP($P61,Teams!$F$4:$H$51,2,FALSE)),IF($B61=2,IF(ISNA(VLOOKUP($P61,Teams!$O$4:$Q$51,2,FALSE)),"",VLOOKUP($P61,Teams!$O$4:$Q$51,2,FALSE)),IF(ISNA(VLOOKUP($P61,Teams!$X$4:$Z$51,2,FALSE)),"",VLOOKUP($P61,Teams!$X$4:$Z$51,2,FALSE))))</f>
        <v>211108</v>
      </c>
      <c r="R61" t="str">
        <f t="shared" si="4"/>
        <v>10/24/2021,11:00,10/24/2021,12:00,Week 5 - Match 51122,,Gym 2 - Court 2,,0,Game,,211104,,1,211108,,,0,,51122,1,,,,,,</v>
      </c>
    </row>
    <row r="62" spans="2:18" x14ac:dyDescent="0.2">
      <c r="B62" s="37">
        <v>1</v>
      </c>
      <c r="C62" s="9">
        <v>44493</v>
      </c>
      <c r="D62" s="10">
        <v>11</v>
      </c>
      <c r="E62" s="10" t="s">
        <v>36</v>
      </c>
      <c r="F62" s="11">
        <f t="shared" si="2"/>
        <v>12</v>
      </c>
      <c r="G62" s="11" t="str">
        <f t="shared" si="3"/>
        <v>00</v>
      </c>
      <c r="H62" s="2">
        <v>5</v>
      </c>
      <c r="I62" s="11" t="str">
        <f t="shared" si="5"/>
        <v>51123</v>
      </c>
      <c r="J62" s="2">
        <v>2</v>
      </c>
      <c r="K62" s="2">
        <v>3</v>
      </c>
      <c r="L62" s="44">
        <v>3</v>
      </c>
      <c r="M62" s="6" t="str">
        <f t="shared" si="6"/>
        <v>&lt;A3&gt;</v>
      </c>
      <c r="N62" s="6" t="str">
        <f>IF($B62=1,IF(ISNA(VLOOKUP($M62,Teams!$F$4:$H$51,2,FALSE)),"",VLOOKUP($M62,Teams!$F$4:$H$51,2,FALSE)),IF($B62=2,IF(ISNA(VLOOKUP($M62,Teams!$O$4:$Q$51,2,FALSE)),"",VLOOKUP($M62,Teams!$O$4:$Q$51,2,FALSE)),IF(ISNA(VLOOKUP($M62,Teams!$X$4:$Z$51,2,FALSE)),"",VLOOKUP($M62,Teams!$X$4:$Z$51,2,FALSE))))</f>
        <v>211103</v>
      </c>
      <c r="O62" s="46">
        <v>9</v>
      </c>
      <c r="P62" s="6" t="str">
        <f t="shared" si="7"/>
        <v>&lt;A9&gt;</v>
      </c>
      <c r="Q62" s="6" t="str">
        <f>IF($B62=1,IF(ISNA(VLOOKUP($P62,Teams!$F$4:$H$51,2,FALSE)),"",VLOOKUP($P62,Teams!$F$4:$H$51,2,FALSE)),IF($B62=2,IF(ISNA(VLOOKUP($P62,Teams!$O$4:$Q$51,2,FALSE)),"",VLOOKUP($P62,Teams!$O$4:$Q$51,2,FALSE)),IF(ISNA(VLOOKUP($P62,Teams!$X$4:$Z$51,2,FALSE)),"",VLOOKUP($P62,Teams!$X$4:$Z$51,2,FALSE))))</f>
        <v>211109</v>
      </c>
      <c r="R62" t="str">
        <f t="shared" si="4"/>
        <v>10/24/2021,11:00,10/24/2021,12:00,Week 5 - Match 51123,,Gym 2 - Court 3,,0,Game,,211103,,1,211109,,,0,,51123,1,,,,,,</v>
      </c>
    </row>
    <row r="63" spans="2:18" x14ac:dyDescent="0.2">
      <c r="B63" s="37">
        <v>1</v>
      </c>
      <c r="C63" s="9">
        <v>44500</v>
      </c>
      <c r="D63" s="10">
        <v>12</v>
      </c>
      <c r="E63" s="10" t="s">
        <v>36</v>
      </c>
      <c r="F63" s="11">
        <f t="shared" si="2"/>
        <v>13</v>
      </c>
      <c r="G63" s="11" t="str">
        <f t="shared" si="3"/>
        <v>00</v>
      </c>
      <c r="H63" s="2">
        <v>6</v>
      </c>
      <c r="I63" s="11" t="str">
        <f t="shared" si="5"/>
        <v>61211</v>
      </c>
      <c r="J63" s="2">
        <v>1</v>
      </c>
      <c r="K63" s="2">
        <v>1</v>
      </c>
      <c r="L63" s="44">
        <v>1</v>
      </c>
      <c r="M63" s="6" t="str">
        <f t="shared" si="6"/>
        <v>&lt;A1&gt;</v>
      </c>
      <c r="N63" s="6" t="str">
        <f>IF($B63=1,IF(ISNA(VLOOKUP($M63,Teams!$F$4:$H$51,2,FALSE)),"",VLOOKUP($M63,Teams!$F$4:$H$51,2,FALSE)),IF($B63=2,IF(ISNA(VLOOKUP($M63,Teams!$O$4:$Q$51,2,FALSE)),"",VLOOKUP($M63,Teams!$O$4:$Q$51,2,FALSE)),IF(ISNA(VLOOKUP($M63,Teams!$X$4:$Z$51,2,FALSE)),"",VLOOKUP($M63,Teams!$X$4:$Z$51,2,FALSE))))</f>
        <v>211101</v>
      </c>
      <c r="O63" s="46">
        <v>12</v>
      </c>
      <c r="P63" s="6" t="str">
        <f t="shared" si="7"/>
        <v>&lt;A12&gt;</v>
      </c>
      <c r="Q63" s="6" t="str">
        <f>IF($B63=1,IF(ISNA(VLOOKUP($P63,Teams!$F$4:$H$51,2,FALSE)),"",VLOOKUP($P63,Teams!$F$4:$H$51,2,FALSE)),IF($B63=2,IF(ISNA(VLOOKUP($P63,Teams!$O$4:$Q$51,2,FALSE)),"",VLOOKUP($P63,Teams!$O$4:$Q$51,2,FALSE)),IF(ISNA(VLOOKUP($P63,Teams!$X$4:$Z$51,2,FALSE)),"",VLOOKUP($P63,Teams!$X$4:$Z$51,2,FALSE))))</f>
        <v>211112</v>
      </c>
      <c r="R63" t="str">
        <f t="shared" si="4"/>
        <v>10/31/2021,12:00,10/31/2021,13:00,Week 6 - Match 61211,,Gym 1 - Court 1,,0,Game,,211101,,1,211112,,,0,,61211,1,,,,,,</v>
      </c>
    </row>
    <row r="64" spans="2:18" x14ac:dyDescent="0.2">
      <c r="B64" s="37">
        <v>1</v>
      </c>
      <c r="C64" s="9">
        <v>44500</v>
      </c>
      <c r="D64" s="10">
        <v>12</v>
      </c>
      <c r="E64" s="10" t="s">
        <v>36</v>
      </c>
      <c r="F64" s="11">
        <f t="shared" si="2"/>
        <v>13</v>
      </c>
      <c r="G64" s="11" t="str">
        <f t="shared" si="3"/>
        <v>00</v>
      </c>
      <c r="H64" s="2">
        <v>6</v>
      </c>
      <c r="I64" s="11" t="str">
        <f t="shared" si="5"/>
        <v>61212</v>
      </c>
      <c r="J64" s="2">
        <v>1</v>
      </c>
      <c r="K64" s="2">
        <v>2</v>
      </c>
      <c r="L64" s="44">
        <v>2</v>
      </c>
      <c r="M64" s="6" t="str">
        <f t="shared" si="6"/>
        <v>&lt;A2&gt;</v>
      </c>
      <c r="N64" s="6" t="str">
        <f>IF($B64=1,IF(ISNA(VLOOKUP($M64,Teams!$F$4:$H$51,2,FALSE)),"",VLOOKUP($M64,Teams!$F$4:$H$51,2,FALSE)),IF($B64=2,IF(ISNA(VLOOKUP($M64,Teams!$O$4:$Q$51,2,FALSE)),"",VLOOKUP($M64,Teams!$O$4:$Q$51,2,FALSE)),IF(ISNA(VLOOKUP($M64,Teams!$X$4:$Z$51,2,FALSE)),"",VLOOKUP($M64,Teams!$X$4:$Z$51,2,FALSE))))</f>
        <v>211102</v>
      </c>
      <c r="O64" s="46">
        <v>11</v>
      </c>
      <c r="P64" s="6" t="str">
        <f t="shared" si="7"/>
        <v>&lt;A11&gt;</v>
      </c>
      <c r="Q64" s="6" t="str">
        <f>IF($B64=1,IF(ISNA(VLOOKUP($P64,Teams!$F$4:$H$51,2,FALSE)),"",VLOOKUP($P64,Teams!$F$4:$H$51,2,FALSE)),IF($B64=2,IF(ISNA(VLOOKUP($P64,Teams!$O$4:$Q$51,2,FALSE)),"",VLOOKUP($P64,Teams!$O$4:$Q$51,2,FALSE)),IF(ISNA(VLOOKUP($P64,Teams!$X$4:$Z$51,2,FALSE)),"",VLOOKUP($P64,Teams!$X$4:$Z$51,2,FALSE))))</f>
        <v>211111</v>
      </c>
      <c r="R64" t="str">
        <f t="shared" si="4"/>
        <v>10/31/2021,12:00,10/31/2021,13:00,Week 6 - Match 61212,,Gym 1 - Court 2,,0,Game,,211102,,1,211111,,,0,,61212,1,,,,,,</v>
      </c>
    </row>
    <row r="65" spans="2:18" x14ac:dyDescent="0.2">
      <c r="B65" s="37">
        <v>1</v>
      </c>
      <c r="C65" s="9">
        <v>44500</v>
      </c>
      <c r="D65" s="10">
        <v>12</v>
      </c>
      <c r="E65" s="10" t="s">
        <v>36</v>
      </c>
      <c r="F65" s="11">
        <f t="shared" si="2"/>
        <v>13</v>
      </c>
      <c r="G65" s="11" t="str">
        <f t="shared" si="3"/>
        <v>00</v>
      </c>
      <c r="H65" s="2">
        <v>6</v>
      </c>
      <c r="I65" s="11" t="str">
        <f t="shared" si="5"/>
        <v>61213</v>
      </c>
      <c r="J65" s="2">
        <v>1</v>
      </c>
      <c r="K65" s="2">
        <v>3</v>
      </c>
      <c r="L65" s="44">
        <v>3</v>
      </c>
      <c r="M65" s="6" t="str">
        <f t="shared" si="6"/>
        <v>&lt;A3&gt;</v>
      </c>
      <c r="N65" s="6" t="str">
        <f>IF($B65=1,IF(ISNA(VLOOKUP($M65,Teams!$F$4:$H$51,2,FALSE)),"",VLOOKUP($M65,Teams!$F$4:$H$51,2,FALSE)),IF($B65=2,IF(ISNA(VLOOKUP($M65,Teams!$O$4:$Q$51,2,FALSE)),"",VLOOKUP($M65,Teams!$O$4:$Q$51,2,FALSE)),IF(ISNA(VLOOKUP($M65,Teams!$X$4:$Z$51,2,FALSE)),"",VLOOKUP($M65,Teams!$X$4:$Z$51,2,FALSE))))</f>
        <v>211103</v>
      </c>
      <c r="O65" s="46">
        <v>10</v>
      </c>
      <c r="P65" s="6" t="str">
        <f t="shared" si="7"/>
        <v>&lt;A10&gt;</v>
      </c>
      <c r="Q65" s="6" t="str">
        <f>IF($B65=1,IF(ISNA(VLOOKUP($P65,Teams!$F$4:$H$51,2,FALSE)),"",VLOOKUP($P65,Teams!$F$4:$H$51,2,FALSE)),IF($B65=2,IF(ISNA(VLOOKUP($P65,Teams!$O$4:$Q$51,2,FALSE)),"",VLOOKUP($P65,Teams!$O$4:$Q$51,2,FALSE)),IF(ISNA(VLOOKUP($P65,Teams!$X$4:$Z$51,2,FALSE)),"",VLOOKUP($P65,Teams!$X$4:$Z$51,2,FALSE))))</f>
        <v>211110</v>
      </c>
      <c r="R65" t="str">
        <f t="shared" si="4"/>
        <v>10/31/2021,12:00,10/31/2021,13:00,Week 6 - Match 61213,,Gym 1 - Court 3,,0,Game,,211103,,1,211110,,,0,,61213,1,,,,,,</v>
      </c>
    </row>
    <row r="66" spans="2:18" x14ac:dyDescent="0.2">
      <c r="B66" s="37">
        <v>1</v>
      </c>
      <c r="C66" s="9">
        <v>44500</v>
      </c>
      <c r="D66" s="10">
        <v>12</v>
      </c>
      <c r="E66" s="10" t="s">
        <v>36</v>
      </c>
      <c r="F66" s="11">
        <f t="shared" si="2"/>
        <v>13</v>
      </c>
      <c r="G66" s="11" t="str">
        <f t="shared" si="3"/>
        <v>00</v>
      </c>
      <c r="H66" s="2">
        <v>6</v>
      </c>
      <c r="I66" s="11" t="str">
        <f t="shared" si="5"/>
        <v>61221</v>
      </c>
      <c r="J66" s="2">
        <v>2</v>
      </c>
      <c r="K66" s="2">
        <v>1</v>
      </c>
      <c r="L66" s="44">
        <v>4</v>
      </c>
      <c r="M66" s="6" t="str">
        <f t="shared" si="6"/>
        <v>&lt;A4&gt;</v>
      </c>
      <c r="N66" s="6" t="str">
        <f>IF($B66=1,IF(ISNA(VLOOKUP($M66,Teams!$F$4:$H$51,2,FALSE)),"",VLOOKUP($M66,Teams!$F$4:$H$51,2,FALSE)),IF($B66=2,IF(ISNA(VLOOKUP($M66,Teams!$O$4:$Q$51,2,FALSE)),"",VLOOKUP($M66,Teams!$O$4:$Q$51,2,FALSE)),IF(ISNA(VLOOKUP($M66,Teams!$X$4:$Z$51,2,FALSE)),"",VLOOKUP($M66,Teams!$X$4:$Z$51,2,FALSE))))</f>
        <v>211104</v>
      </c>
      <c r="O66" s="46">
        <v>9</v>
      </c>
      <c r="P66" s="6" t="str">
        <f t="shared" si="7"/>
        <v>&lt;A9&gt;</v>
      </c>
      <c r="Q66" s="6" t="str">
        <f>IF($B66=1,IF(ISNA(VLOOKUP($P66,Teams!$F$4:$H$51,2,FALSE)),"",VLOOKUP($P66,Teams!$F$4:$H$51,2,FALSE)),IF($B66=2,IF(ISNA(VLOOKUP($P66,Teams!$O$4:$Q$51,2,FALSE)),"",VLOOKUP($P66,Teams!$O$4:$Q$51,2,FALSE)),IF(ISNA(VLOOKUP($P66,Teams!$X$4:$Z$51,2,FALSE)),"",VLOOKUP($P66,Teams!$X$4:$Z$51,2,FALSE))))</f>
        <v>211109</v>
      </c>
      <c r="R66" t="str">
        <f t="shared" si="4"/>
        <v>10/31/2021,12:00,10/31/2021,13:00,Week 6 - Match 61221,,Gym 2 - Court 1,,0,Game,,211104,,1,211109,,,0,,61221,1,,,,,,</v>
      </c>
    </row>
    <row r="67" spans="2:18" x14ac:dyDescent="0.2">
      <c r="B67" s="37">
        <v>1</v>
      </c>
      <c r="C67" s="9">
        <v>44500</v>
      </c>
      <c r="D67" s="10">
        <v>12</v>
      </c>
      <c r="E67" s="10" t="s">
        <v>36</v>
      </c>
      <c r="F67" s="11">
        <f t="shared" si="2"/>
        <v>13</v>
      </c>
      <c r="G67" s="11" t="str">
        <f t="shared" si="3"/>
        <v>00</v>
      </c>
      <c r="H67" s="2">
        <v>6</v>
      </c>
      <c r="I67" s="11" t="str">
        <f t="shared" si="5"/>
        <v>61222</v>
      </c>
      <c r="J67" s="2">
        <v>2</v>
      </c>
      <c r="K67" s="2">
        <v>2</v>
      </c>
      <c r="L67" s="44">
        <v>5</v>
      </c>
      <c r="M67" s="6" t="str">
        <f t="shared" si="6"/>
        <v>&lt;A5&gt;</v>
      </c>
      <c r="N67" s="6" t="str">
        <f>IF($B67=1,IF(ISNA(VLOOKUP($M67,Teams!$F$4:$H$51,2,FALSE)),"",VLOOKUP($M67,Teams!$F$4:$H$51,2,FALSE)),IF($B67=2,IF(ISNA(VLOOKUP($M67,Teams!$O$4:$Q$51,2,FALSE)),"",VLOOKUP($M67,Teams!$O$4:$Q$51,2,FALSE)),IF(ISNA(VLOOKUP($M67,Teams!$X$4:$Z$51,2,FALSE)),"",VLOOKUP($M67,Teams!$X$4:$Z$51,2,FALSE))))</f>
        <v>211105</v>
      </c>
      <c r="O67" s="46">
        <v>8</v>
      </c>
      <c r="P67" s="6" t="str">
        <f t="shared" si="7"/>
        <v>&lt;A8&gt;</v>
      </c>
      <c r="Q67" s="6" t="str">
        <f>IF($B67=1,IF(ISNA(VLOOKUP($P67,Teams!$F$4:$H$51,2,FALSE)),"",VLOOKUP($P67,Teams!$F$4:$H$51,2,FALSE)),IF($B67=2,IF(ISNA(VLOOKUP($P67,Teams!$O$4:$Q$51,2,FALSE)),"",VLOOKUP($P67,Teams!$O$4:$Q$51,2,FALSE)),IF(ISNA(VLOOKUP($P67,Teams!$X$4:$Z$51,2,FALSE)),"",VLOOKUP($P67,Teams!$X$4:$Z$51,2,FALSE))))</f>
        <v>211108</v>
      </c>
      <c r="R67" t="str">
        <f t="shared" si="4"/>
        <v>10/31/2021,12:00,10/31/2021,13:00,Week 6 - Match 61222,,Gym 2 - Court 2,,0,Game,,211105,,1,211108,,,0,,61222,1,,,,,,</v>
      </c>
    </row>
    <row r="68" spans="2:18" x14ac:dyDescent="0.2">
      <c r="B68" s="37">
        <v>1</v>
      </c>
      <c r="C68" s="9">
        <v>44500</v>
      </c>
      <c r="D68" s="10">
        <v>12</v>
      </c>
      <c r="E68" s="10" t="s">
        <v>36</v>
      </c>
      <c r="F68" s="11">
        <f t="shared" ref="F68:F131" si="8">IF(NOT(ISBLANK(D68)),D68+1,"")</f>
        <v>13</v>
      </c>
      <c r="G68" s="11" t="str">
        <f t="shared" ref="G68:G131" si="9">IF(ISBLANK(E68),"",E68)</f>
        <v>00</v>
      </c>
      <c r="H68" s="2">
        <v>6</v>
      </c>
      <c r="I68" s="11" t="str">
        <f t="shared" si="5"/>
        <v>61223</v>
      </c>
      <c r="J68" s="2">
        <v>2</v>
      </c>
      <c r="K68" s="2">
        <v>3</v>
      </c>
      <c r="L68" s="44">
        <v>6</v>
      </c>
      <c r="M68" s="6" t="str">
        <f t="shared" si="6"/>
        <v>&lt;A6&gt;</v>
      </c>
      <c r="N68" s="6" t="str">
        <f>IF($B68=1,IF(ISNA(VLOOKUP($M68,Teams!$F$4:$H$51,2,FALSE)),"",VLOOKUP($M68,Teams!$F$4:$H$51,2,FALSE)),IF($B68=2,IF(ISNA(VLOOKUP($M68,Teams!$O$4:$Q$51,2,FALSE)),"",VLOOKUP($M68,Teams!$O$4:$Q$51,2,FALSE)),IF(ISNA(VLOOKUP($M68,Teams!$X$4:$Z$51,2,FALSE)),"",VLOOKUP($M68,Teams!$X$4:$Z$51,2,FALSE))))</f>
        <v>211106</v>
      </c>
      <c r="O68" s="46">
        <v>7</v>
      </c>
      <c r="P68" s="6" t="str">
        <f t="shared" si="7"/>
        <v>&lt;A7&gt;</v>
      </c>
      <c r="Q68" s="6" t="str">
        <f>IF($B68=1,IF(ISNA(VLOOKUP($P68,Teams!$F$4:$H$51,2,FALSE)),"",VLOOKUP($P68,Teams!$F$4:$H$51,2,FALSE)),IF($B68=2,IF(ISNA(VLOOKUP($P68,Teams!$O$4:$Q$51,2,FALSE)),"",VLOOKUP($P68,Teams!$O$4:$Q$51,2,FALSE)),IF(ISNA(VLOOKUP($P68,Teams!$X$4:$Z$51,2,FALSE)),"",VLOOKUP($P68,Teams!$X$4:$Z$51,2,FALSE))))</f>
        <v>211107</v>
      </c>
      <c r="R68" t="str">
        <f t="shared" ref="R68:R131" si="10">TEXT(C68,"mm/dd/yyyy")&amp;","&amp;D68&amp;":"&amp;E68&amp;","&amp;TEXT(C68,"mm/dd/yyyy")&amp;","&amp;F68&amp;":"&amp;G68&amp;",Week "&amp;H68&amp;" - Match "&amp;I68&amp;",,Gym "&amp;J68&amp;" - Court "&amp;K68&amp;",,0,Game,,"&amp;N68&amp;",,1,"&amp;Q68&amp;",,,0,,"&amp;I68&amp;",1,,,,,,"</f>
        <v>10/31/2021,12:00,10/31/2021,13:00,Week 6 - Match 61223,,Gym 2 - Court 3,,0,Game,,211106,,1,211107,,,0,,61223,1,,,,,,</v>
      </c>
    </row>
    <row r="69" spans="2:18" x14ac:dyDescent="0.2">
      <c r="B69" s="37">
        <v>1</v>
      </c>
      <c r="C69" s="9">
        <v>44500</v>
      </c>
      <c r="D69" s="10">
        <v>13</v>
      </c>
      <c r="E69" s="10" t="s">
        <v>36</v>
      </c>
      <c r="F69" s="11">
        <f t="shared" si="8"/>
        <v>14</v>
      </c>
      <c r="G69" s="11" t="str">
        <f t="shared" si="9"/>
        <v>00</v>
      </c>
      <c r="H69" s="2">
        <v>6</v>
      </c>
      <c r="I69" s="11" t="str">
        <f t="shared" si="5"/>
        <v>61311</v>
      </c>
      <c r="J69" s="2">
        <v>1</v>
      </c>
      <c r="K69" s="2">
        <v>1</v>
      </c>
      <c r="L69" s="44">
        <v>10</v>
      </c>
      <c r="M69" s="6" t="str">
        <f t="shared" si="6"/>
        <v>&lt;A10&gt;</v>
      </c>
      <c r="N69" s="6" t="str">
        <f>IF($B69=1,IF(ISNA(VLOOKUP($M69,Teams!$F$4:$H$51,2,FALSE)),"",VLOOKUP($M69,Teams!$F$4:$H$51,2,FALSE)),IF($B69=2,IF(ISNA(VLOOKUP($M69,Teams!$O$4:$Q$51,2,FALSE)),"",VLOOKUP($M69,Teams!$O$4:$Q$51,2,FALSE)),IF(ISNA(VLOOKUP($M69,Teams!$X$4:$Z$51,2,FALSE)),"",VLOOKUP($M69,Teams!$X$4:$Z$51,2,FALSE))))</f>
        <v>211110</v>
      </c>
      <c r="O69" s="46">
        <v>8</v>
      </c>
      <c r="P69" s="6" t="str">
        <f t="shared" si="7"/>
        <v>&lt;A8&gt;</v>
      </c>
      <c r="Q69" s="6" t="str">
        <f>IF($B69=1,IF(ISNA(VLOOKUP($P69,Teams!$F$4:$H$51,2,FALSE)),"",VLOOKUP($P69,Teams!$F$4:$H$51,2,FALSE)),IF($B69=2,IF(ISNA(VLOOKUP($P69,Teams!$O$4:$Q$51,2,FALSE)),"",VLOOKUP($P69,Teams!$O$4:$Q$51,2,FALSE)),IF(ISNA(VLOOKUP($P69,Teams!$X$4:$Z$51,2,FALSE)),"",VLOOKUP($P69,Teams!$X$4:$Z$51,2,FALSE))))</f>
        <v>211108</v>
      </c>
      <c r="R69" t="str">
        <f t="shared" si="10"/>
        <v>10/31/2021,13:00,10/31/2021,14:00,Week 6 - Match 61311,,Gym 1 - Court 1,,0,Game,,211110,,1,211108,,,0,,61311,1,,,,,,</v>
      </c>
    </row>
    <row r="70" spans="2:18" x14ac:dyDescent="0.2">
      <c r="B70" s="37">
        <v>1</v>
      </c>
      <c r="C70" s="9">
        <v>44500</v>
      </c>
      <c r="D70" s="10">
        <v>13</v>
      </c>
      <c r="E70" s="10" t="s">
        <v>36</v>
      </c>
      <c r="F70" s="11">
        <f t="shared" si="8"/>
        <v>14</v>
      </c>
      <c r="G70" s="11" t="str">
        <f t="shared" si="9"/>
        <v>00</v>
      </c>
      <c r="H70" s="2">
        <v>6</v>
      </c>
      <c r="I70" s="11" t="str">
        <f t="shared" si="5"/>
        <v>61312</v>
      </c>
      <c r="J70" s="2">
        <v>1</v>
      </c>
      <c r="K70" s="2">
        <v>2</v>
      </c>
      <c r="L70" s="44">
        <v>12</v>
      </c>
      <c r="M70" s="6" t="str">
        <f t="shared" si="6"/>
        <v>&lt;A12&gt;</v>
      </c>
      <c r="N70" s="6" t="str">
        <f>IF($B70=1,IF(ISNA(VLOOKUP($M70,Teams!$F$4:$H$51,2,FALSE)),"",VLOOKUP($M70,Teams!$F$4:$H$51,2,FALSE)),IF($B70=2,IF(ISNA(VLOOKUP($M70,Teams!$O$4:$Q$51,2,FALSE)),"",VLOOKUP($M70,Teams!$O$4:$Q$51,2,FALSE)),IF(ISNA(VLOOKUP($M70,Teams!$X$4:$Z$51,2,FALSE)),"",VLOOKUP($M70,Teams!$X$4:$Z$51,2,FALSE))))</f>
        <v>211112</v>
      </c>
      <c r="O70" s="46">
        <v>9</v>
      </c>
      <c r="P70" s="6" t="str">
        <f t="shared" si="7"/>
        <v>&lt;A9&gt;</v>
      </c>
      <c r="Q70" s="6" t="str">
        <f>IF($B70=1,IF(ISNA(VLOOKUP($P70,Teams!$F$4:$H$51,2,FALSE)),"",VLOOKUP($P70,Teams!$F$4:$H$51,2,FALSE)),IF($B70=2,IF(ISNA(VLOOKUP($P70,Teams!$O$4:$Q$51,2,FALSE)),"",VLOOKUP($P70,Teams!$O$4:$Q$51,2,FALSE)),IF(ISNA(VLOOKUP($P70,Teams!$X$4:$Z$51,2,FALSE)),"",VLOOKUP($P70,Teams!$X$4:$Z$51,2,FALSE))))</f>
        <v>211109</v>
      </c>
      <c r="R70" t="str">
        <f t="shared" si="10"/>
        <v>10/31/2021,13:00,10/31/2021,14:00,Week 6 - Match 61312,,Gym 1 - Court 2,,0,Game,,211112,,1,211109,,,0,,61312,1,,,,,,</v>
      </c>
    </row>
    <row r="71" spans="2:18" x14ac:dyDescent="0.2">
      <c r="B71" s="37">
        <v>1</v>
      </c>
      <c r="C71" s="9">
        <v>44500</v>
      </c>
      <c r="D71" s="10">
        <v>13</v>
      </c>
      <c r="E71" s="10" t="s">
        <v>36</v>
      </c>
      <c r="F71" s="11">
        <f t="shared" si="8"/>
        <v>14</v>
      </c>
      <c r="G71" s="11" t="str">
        <f t="shared" si="9"/>
        <v>00</v>
      </c>
      <c r="H71" s="2">
        <v>6</v>
      </c>
      <c r="I71" s="11" t="str">
        <f t="shared" ref="I71:I134" si="11">IF(ISBLANK(D71),"",H71&amp;D71&amp;J71&amp;K71)</f>
        <v>61313</v>
      </c>
      <c r="J71" s="2">
        <v>1</v>
      </c>
      <c r="K71" s="2">
        <v>3</v>
      </c>
      <c r="L71" s="44">
        <v>6</v>
      </c>
      <c r="M71" s="6" t="str">
        <f t="shared" si="6"/>
        <v>&lt;A6&gt;</v>
      </c>
      <c r="N71" s="6" t="str">
        <f>IF($B71=1,IF(ISNA(VLOOKUP($M71,Teams!$F$4:$H$51,2,FALSE)),"",VLOOKUP($M71,Teams!$F$4:$H$51,2,FALSE)),IF($B71=2,IF(ISNA(VLOOKUP($M71,Teams!$O$4:$Q$51,2,FALSE)),"",VLOOKUP($M71,Teams!$O$4:$Q$51,2,FALSE)),IF(ISNA(VLOOKUP($M71,Teams!$X$4:$Z$51,2,FALSE)),"",VLOOKUP($M71,Teams!$X$4:$Z$51,2,FALSE))))</f>
        <v>211106</v>
      </c>
      <c r="O71" s="46">
        <v>1</v>
      </c>
      <c r="P71" s="6" t="str">
        <f t="shared" si="7"/>
        <v>&lt;A1&gt;</v>
      </c>
      <c r="Q71" s="6" t="str">
        <f>IF($B71=1,IF(ISNA(VLOOKUP($P71,Teams!$F$4:$H$51,2,FALSE)),"",VLOOKUP($P71,Teams!$F$4:$H$51,2,FALSE)),IF($B71=2,IF(ISNA(VLOOKUP($P71,Teams!$O$4:$Q$51,2,FALSE)),"",VLOOKUP($P71,Teams!$O$4:$Q$51,2,FALSE)),IF(ISNA(VLOOKUP($P71,Teams!$X$4:$Z$51,2,FALSE)),"",VLOOKUP($P71,Teams!$X$4:$Z$51,2,FALSE))))</f>
        <v>211101</v>
      </c>
      <c r="R71" t="str">
        <f t="shared" si="10"/>
        <v>10/31/2021,13:00,10/31/2021,14:00,Week 6 - Match 61313,,Gym 1 - Court 3,,0,Game,,211106,,1,211101,,,0,,61313,1,,,,,,</v>
      </c>
    </row>
    <row r="72" spans="2:18" x14ac:dyDescent="0.2">
      <c r="B72" s="37">
        <v>1</v>
      </c>
      <c r="C72" s="9">
        <v>44500</v>
      </c>
      <c r="D72" s="10">
        <v>13</v>
      </c>
      <c r="E72" s="10" t="s">
        <v>36</v>
      </c>
      <c r="F72" s="11">
        <f t="shared" si="8"/>
        <v>14</v>
      </c>
      <c r="G72" s="11" t="str">
        <f t="shared" si="9"/>
        <v>00</v>
      </c>
      <c r="H72" s="2">
        <v>6</v>
      </c>
      <c r="I72" s="11" t="str">
        <f t="shared" si="11"/>
        <v>61321</v>
      </c>
      <c r="J72" s="2">
        <v>2</v>
      </c>
      <c r="K72" s="2">
        <v>1</v>
      </c>
      <c r="L72" s="44">
        <v>5</v>
      </c>
      <c r="M72" s="6" t="str">
        <f t="shared" si="6"/>
        <v>&lt;A5&gt;</v>
      </c>
      <c r="N72" s="6" t="str">
        <f>IF($B72=1,IF(ISNA(VLOOKUP($M72,Teams!$F$4:$H$51,2,FALSE)),"",VLOOKUP($M72,Teams!$F$4:$H$51,2,FALSE)),IF($B72=2,IF(ISNA(VLOOKUP($M72,Teams!$O$4:$Q$51,2,FALSE)),"",VLOOKUP($M72,Teams!$O$4:$Q$51,2,FALSE)),IF(ISNA(VLOOKUP($M72,Teams!$X$4:$Z$51,2,FALSE)),"",VLOOKUP($M72,Teams!$X$4:$Z$51,2,FALSE))))</f>
        <v>211105</v>
      </c>
      <c r="O72" s="46">
        <v>2</v>
      </c>
      <c r="P72" s="6" t="str">
        <f t="shared" si="7"/>
        <v>&lt;A2&gt;</v>
      </c>
      <c r="Q72" s="6" t="str">
        <f>IF($B72=1,IF(ISNA(VLOOKUP($P72,Teams!$F$4:$H$51,2,FALSE)),"",VLOOKUP($P72,Teams!$F$4:$H$51,2,FALSE)),IF($B72=2,IF(ISNA(VLOOKUP($P72,Teams!$O$4:$Q$51,2,FALSE)),"",VLOOKUP($P72,Teams!$O$4:$Q$51,2,FALSE)),IF(ISNA(VLOOKUP($P72,Teams!$X$4:$Z$51,2,FALSE)),"",VLOOKUP($P72,Teams!$X$4:$Z$51,2,FALSE))))</f>
        <v>211102</v>
      </c>
      <c r="R72" t="str">
        <f t="shared" si="10"/>
        <v>10/31/2021,13:00,10/31/2021,14:00,Week 6 - Match 61321,,Gym 2 - Court 1,,0,Game,,211105,,1,211102,,,0,,61321,1,,,,,,</v>
      </c>
    </row>
    <row r="73" spans="2:18" x14ac:dyDescent="0.2">
      <c r="B73" s="37">
        <v>1</v>
      </c>
      <c r="C73" s="9">
        <v>44500</v>
      </c>
      <c r="D73" s="10">
        <v>13</v>
      </c>
      <c r="E73" s="10" t="s">
        <v>36</v>
      </c>
      <c r="F73" s="11">
        <f t="shared" si="8"/>
        <v>14</v>
      </c>
      <c r="G73" s="11" t="str">
        <f t="shared" si="9"/>
        <v>00</v>
      </c>
      <c r="H73" s="2">
        <v>6</v>
      </c>
      <c r="I73" s="11" t="str">
        <f t="shared" si="11"/>
        <v>61322</v>
      </c>
      <c r="J73" s="2">
        <v>2</v>
      </c>
      <c r="K73" s="2">
        <v>2</v>
      </c>
      <c r="L73" s="44">
        <v>4</v>
      </c>
      <c r="M73" s="6" t="str">
        <f t="shared" si="6"/>
        <v>&lt;A4&gt;</v>
      </c>
      <c r="N73" s="6" t="str">
        <f>IF($B73=1,IF(ISNA(VLOOKUP($M73,Teams!$F$4:$H$51,2,FALSE)),"",VLOOKUP($M73,Teams!$F$4:$H$51,2,FALSE)),IF($B73=2,IF(ISNA(VLOOKUP($M73,Teams!$O$4:$Q$51,2,FALSE)),"",VLOOKUP($M73,Teams!$O$4:$Q$51,2,FALSE)),IF(ISNA(VLOOKUP($M73,Teams!$X$4:$Z$51,2,FALSE)),"",VLOOKUP($M73,Teams!$X$4:$Z$51,2,FALSE))))</f>
        <v>211104</v>
      </c>
      <c r="O73" s="46">
        <v>3</v>
      </c>
      <c r="P73" s="6" t="str">
        <f t="shared" si="7"/>
        <v>&lt;A3&gt;</v>
      </c>
      <c r="Q73" s="6" t="str">
        <f>IF($B73=1,IF(ISNA(VLOOKUP($P73,Teams!$F$4:$H$51,2,FALSE)),"",VLOOKUP($P73,Teams!$F$4:$H$51,2,FALSE)),IF($B73=2,IF(ISNA(VLOOKUP($P73,Teams!$O$4:$Q$51,2,FALSE)),"",VLOOKUP($P73,Teams!$O$4:$Q$51,2,FALSE)),IF(ISNA(VLOOKUP($P73,Teams!$X$4:$Z$51,2,FALSE)),"",VLOOKUP($P73,Teams!$X$4:$Z$51,2,FALSE))))</f>
        <v>211103</v>
      </c>
      <c r="R73" t="str">
        <f t="shared" si="10"/>
        <v>10/31/2021,13:00,10/31/2021,14:00,Week 6 - Match 61322,,Gym 2 - Court 2,,0,Game,,211104,,1,211103,,,0,,61322,1,,,,,,</v>
      </c>
    </row>
    <row r="74" spans="2:18" x14ac:dyDescent="0.2">
      <c r="B74" s="37">
        <v>1</v>
      </c>
      <c r="C74" s="9">
        <v>44500</v>
      </c>
      <c r="D74" s="10">
        <v>13</v>
      </c>
      <c r="E74" s="10" t="s">
        <v>36</v>
      </c>
      <c r="F74" s="11">
        <f t="shared" si="8"/>
        <v>14</v>
      </c>
      <c r="G74" s="11" t="str">
        <f t="shared" si="9"/>
        <v>00</v>
      </c>
      <c r="H74" s="2">
        <v>6</v>
      </c>
      <c r="I74" s="11" t="str">
        <f t="shared" si="11"/>
        <v>61323</v>
      </c>
      <c r="J74" s="2">
        <v>2</v>
      </c>
      <c r="K74" s="2">
        <v>3</v>
      </c>
      <c r="L74" s="44">
        <v>11</v>
      </c>
      <c r="M74" s="6" t="str">
        <f t="shared" si="6"/>
        <v>&lt;A11&gt;</v>
      </c>
      <c r="N74" s="6" t="str">
        <f>IF($B74=1,IF(ISNA(VLOOKUP($M74,Teams!$F$4:$H$51,2,FALSE)),"",VLOOKUP($M74,Teams!$F$4:$H$51,2,FALSE)),IF($B74=2,IF(ISNA(VLOOKUP($M74,Teams!$O$4:$Q$51,2,FALSE)),"",VLOOKUP($M74,Teams!$O$4:$Q$51,2,FALSE)),IF(ISNA(VLOOKUP($M74,Teams!$X$4:$Z$51,2,FALSE)),"",VLOOKUP($M74,Teams!$X$4:$Z$51,2,FALSE))))</f>
        <v>211111</v>
      </c>
      <c r="O74" s="46">
        <v>7</v>
      </c>
      <c r="P74" s="6" t="str">
        <f t="shared" si="7"/>
        <v>&lt;A7&gt;</v>
      </c>
      <c r="Q74" s="6" t="str">
        <f>IF($B74=1,IF(ISNA(VLOOKUP($P74,Teams!$F$4:$H$51,2,FALSE)),"",VLOOKUP($P74,Teams!$F$4:$H$51,2,FALSE)),IF($B74=2,IF(ISNA(VLOOKUP($P74,Teams!$O$4:$Q$51,2,FALSE)),"",VLOOKUP($P74,Teams!$O$4:$Q$51,2,FALSE)),IF(ISNA(VLOOKUP($P74,Teams!$X$4:$Z$51,2,FALSE)),"",VLOOKUP($P74,Teams!$X$4:$Z$51,2,FALSE))))</f>
        <v>211107</v>
      </c>
      <c r="R74" t="str">
        <f t="shared" si="10"/>
        <v>10/31/2021,13:00,10/31/2021,14:00,Week 6 - Match 61323,,Gym 2 - Court 3,,0,Game,,211111,,1,211107,,,0,,61323,1,,,,,,</v>
      </c>
    </row>
    <row r="75" spans="2:18" x14ac:dyDescent="0.2">
      <c r="B75" s="37">
        <v>1</v>
      </c>
      <c r="C75" s="9">
        <v>44507</v>
      </c>
      <c r="D75" s="10">
        <v>14</v>
      </c>
      <c r="E75" s="10" t="s">
        <v>36</v>
      </c>
      <c r="F75" s="11">
        <f t="shared" si="8"/>
        <v>15</v>
      </c>
      <c r="G75" s="11" t="str">
        <f t="shared" si="9"/>
        <v>00</v>
      </c>
      <c r="H75" s="2">
        <v>7</v>
      </c>
      <c r="I75" s="11" t="str">
        <f t="shared" si="11"/>
        <v>71411</v>
      </c>
      <c r="J75" s="2">
        <v>1</v>
      </c>
      <c r="K75" s="2">
        <v>1</v>
      </c>
      <c r="L75" s="44">
        <v>12</v>
      </c>
      <c r="M75" s="6" t="str">
        <f t="shared" si="6"/>
        <v>&lt;A12&gt;</v>
      </c>
      <c r="N75" s="6" t="str">
        <f>IF($B75=1,IF(ISNA(VLOOKUP($M75,Teams!$F$4:$H$51,2,FALSE)),"",VLOOKUP($M75,Teams!$F$4:$H$51,2,FALSE)),IF($B75=2,IF(ISNA(VLOOKUP($M75,Teams!$O$4:$Q$51,2,FALSE)),"",VLOOKUP($M75,Teams!$O$4:$Q$51,2,FALSE)),IF(ISNA(VLOOKUP($M75,Teams!$X$4:$Z$51,2,FALSE)),"",VLOOKUP($M75,Teams!$X$4:$Z$51,2,FALSE))))</f>
        <v>211112</v>
      </c>
      <c r="O75" s="46">
        <v>10</v>
      </c>
      <c r="P75" s="6" t="str">
        <f t="shared" si="7"/>
        <v>&lt;A10&gt;</v>
      </c>
      <c r="Q75" s="6" t="str">
        <f>IF($B75=1,IF(ISNA(VLOOKUP($P75,Teams!$F$4:$H$51,2,FALSE)),"",VLOOKUP($P75,Teams!$F$4:$H$51,2,FALSE)),IF($B75=2,IF(ISNA(VLOOKUP($P75,Teams!$O$4:$Q$51,2,FALSE)),"",VLOOKUP($P75,Teams!$O$4:$Q$51,2,FALSE)),IF(ISNA(VLOOKUP($P75,Teams!$X$4:$Z$51,2,FALSE)),"",VLOOKUP($P75,Teams!$X$4:$Z$51,2,FALSE))))</f>
        <v>211110</v>
      </c>
      <c r="R75" t="str">
        <f t="shared" si="10"/>
        <v>11/07/2021,14:00,11/07/2021,15:00,Week 7 - Match 71411,,Gym 1 - Court 1,,0,Game,,211112,,1,211110,,,0,,71411,1,,,,,,</v>
      </c>
    </row>
    <row r="76" spans="2:18" x14ac:dyDescent="0.2">
      <c r="B76" s="37">
        <v>1</v>
      </c>
      <c r="C76" s="9">
        <v>44507</v>
      </c>
      <c r="D76" s="10">
        <v>14</v>
      </c>
      <c r="E76" s="10" t="s">
        <v>36</v>
      </c>
      <c r="F76" s="11">
        <f t="shared" si="8"/>
        <v>15</v>
      </c>
      <c r="G76" s="11" t="str">
        <f t="shared" si="9"/>
        <v>00</v>
      </c>
      <c r="H76" s="2">
        <v>7</v>
      </c>
      <c r="I76" s="11" t="str">
        <f t="shared" si="11"/>
        <v>71412</v>
      </c>
      <c r="J76" s="2">
        <v>1</v>
      </c>
      <c r="K76" s="2">
        <v>2</v>
      </c>
      <c r="L76" s="44">
        <v>7</v>
      </c>
      <c r="M76" s="6" t="str">
        <f t="shared" si="6"/>
        <v>&lt;A7&gt;</v>
      </c>
      <c r="N76" s="6" t="str">
        <f>IF($B76=1,IF(ISNA(VLOOKUP($M76,Teams!$F$4:$H$51,2,FALSE)),"",VLOOKUP($M76,Teams!$F$4:$H$51,2,FALSE)),IF($B76=2,IF(ISNA(VLOOKUP($M76,Teams!$O$4:$Q$51,2,FALSE)),"",VLOOKUP($M76,Teams!$O$4:$Q$51,2,FALSE)),IF(ISNA(VLOOKUP($M76,Teams!$X$4:$Z$51,2,FALSE)),"",VLOOKUP($M76,Teams!$X$4:$Z$51,2,FALSE))))</f>
        <v>211107</v>
      </c>
      <c r="O76" s="46">
        <v>2</v>
      </c>
      <c r="P76" s="6" t="str">
        <f t="shared" si="7"/>
        <v>&lt;A2&gt;</v>
      </c>
      <c r="Q76" s="6" t="str">
        <f>IF($B76=1,IF(ISNA(VLOOKUP($P76,Teams!$F$4:$H$51,2,FALSE)),"",VLOOKUP($P76,Teams!$F$4:$H$51,2,FALSE)),IF($B76=2,IF(ISNA(VLOOKUP($P76,Teams!$O$4:$Q$51,2,FALSE)),"",VLOOKUP($P76,Teams!$O$4:$Q$51,2,FALSE)),IF(ISNA(VLOOKUP($P76,Teams!$X$4:$Z$51,2,FALSE)),"",VLOOKUP($P76,Teams!$X$4:$Z$51,2,FALSE))))</f>
        <v>211102</v>
      </c>
      <c r="R76" t="str">
        <f t="shared" si="10"/>
        <v>11/07/2021,14:00,11/07/2021,15:00,Week 7 - Match 71412,,Gym 1 - Court 2,,0,Game,,211107,,1,211102,,,0,,71412,1,,,,,,</v>
      </c>
    </row>
    <row r="77" spans="2:18" x14ac:dyDescent="0.2">
      <c r="B77" s="37">
        <v>1</v>
      </c>
      <c r="C77" s="9">
        <v>44507</v>
      </c>
      <c r="D77" s="10">
        <v>14</v>
      </c>
      <c r="E77" s="10" t="s">
        <v>36</v>
      </c>
      <c r="F77" s="11">
        <f t="shared" si="8"/>
        <v>15</v>
      </c>
      <c r="G77" s="11" t="str">
        <f t="shared" si="9"/>
        <v>00</v>
      </c>
      <c r="H77" s="2">
        <v>7</v>
      </c>
      <c r="I77" s="11" t="str">
        <f t="shared" si="11"/>
        <v>71413</v>
      </c>
      <c r="J77" s="2">
        <v>1</v>
      </c>
      <c r="K77" s="2">
        <v>3</v>
      </c>
      <c r="L77" s="44">
        <v>8</v>
      </c>
      <c r="M77" s="6" t="str">
        <f t="shared" si="6"/>
        <v>&lt;A8&gt;</v>
      </c>
      <c r="N77" s="6" t="str">
        <f>IF($B77=1,IF(ISNA(VLOOKUP($M77,Teams!$F$4:$H$51,2,FALSE)),"",VLOOKUP($M77,Teams!$F$4:$H$51,2,FALSE)),IF($B77=2,IF(ISNA(VLOOKUP($M77,Teams!$O$4:$Q$51,2,FALSE)),"",VLOOKUP($M77,Teams!$O$4:$Q$51,2,FALSE)),IF(ISNA(VLOOKUP($M77,Teams!$X$4:$Z$51,2,FALSE)),"",VLOOKUP($M77,Teams!$X$4:$Z$51,2,FALSE))))</f>
        <v>211108</v>
      </c>
      <c r="O77" s="46">
        <v>1</v>
      </c>
      <c r="P77" s="6" t="str">
        <f t="shared" si="7"/>
        <v>&lt;A1&gt;</v>
      </c>
      <c r="Q77" s="6" t="str">
        <f>IF($B77=1,IF(ISNA(VLOOKUP($P77,Teams!$F$4:$H$51,2,FALSE)),"",VLOOKUP($P77,Teams!$F$4:$H$51,2,FALSE)),IF($B77=2,IF(ISNA(VLOOKUP($P77,Teams!$O$4:$Q$51,2,FALSE)),"",VLOOKUP($P77,Teams!$O$4:$Q$51,2,FALSE)),IF(ISNA(VLOOKUP($P77,Teams!$X$4:$Z$51,2,FALSE)),"",VLOOKUP($P77,Teams!$X$4:$Z$51,2,FALSE))))</f>
        <v>211101</v>
      </c>
      <c r="R77" t="str">
        <f t="shared" si="10"/>
        <v>11/07/2021,14:00,11/07/2021,15:00,Week 7 - Match 71413,,Gym 1 - Court 3,,0,Game,,211108,,1,211101,,,0,,71413,1,,,,,,</v>
      </c>
    </row>
    <row r="78" spans="2:18" x14ac:dyDescent="0.2">
      <c r="B78" s="37">
        <v>1</v>
      </c>
      <c r="C78" s="9">
        <v>44507</v>
      </c>
      <c r="D78" s="10">
        <v>14</v>
      </c>
      <c r="E78" s="10" t="s">
        <v>36</v>
      </c>
      <c r="F78" s="11">
        <f t="shared" si="8"/>
        <v>15</v>
      </c>
      <c r="G78" s="11" t="str">
        <f t="shared" si="9"/>
        <v>00</v>
      </c>
      <c r="H78" s="2">
        <v>7</v>
      </c>
      <c r="I78" s="11" t="str">
        <f t="shared" si="11"/>
        <v>71421</v>
      </c>
      <c r="J78" s="2">
        <v>2</v>
      </c>
      <c r="K78" s="2">
        <v>1</v>
      </c>
      <c r="L78" s="44">
        <v>6</v>
      </c>
      <c r="M78" s="6" t="str">
        <f t="shared" si="6"/>
        <v>&lt;A6&gt;</v>
      </c>
      <c r="N78" s="6" t="str">
        <f>IF($B78=1,IF(ISNA(VLOOKUP($M78,Teams!$F$4:$H$51,2,FALSE)),"",VLOOKUP($M78,Teams!$F$4:$H$51,2,FALSE)),IF($B78=2,IF(ISNA(VLOOKUP($M78,Teams!$O$4:$Q$51,2,FALSE)),"",VLOOKUP($M78,Teams!$O$4:$Q$51,2,FALSE)),IF(ISNA(VLOOKUP($M78,Teams!$X$4:$Z$51,2,FALSE)),"",VLOOKUP($M78,Teams!$X$4:$Z$51,2,FALSE))))</f>
        <v>211106</v>
      </c>
      <c r="O78" s="46">
        <v>3</v>
      </c>
      <c r="P78" s="6" t="str">
        <f t="shared" si="7"/>
        <v>&lt;A3&gt;</v>
      </c>
      <c r="Q78" s="6" t="str">
        <f>IF($B78=1,IF(ISNA(VLOOKUP($P78,Teams!$F$4:$H$51,2,FALSE)),"",VLOOKUP($P78,Teams!$F$4:$H$51,2,FALSE)),IF($B78=2,IF(ISNA(VLOOKUP($P78,Teams!$O$4:$Q$51,2,FALSE)),"",VLOOKUP($P78,Teams!$O$4:$Q$51,2,FALSE)),IF(ISNA(VLOOKUP($P78,Teams!$X$4:$Z$51,2,FALSE)),"",VLOOKUP($P78,Teams!$X$4:$Z$51,2,FALSE))))</f>
        <v>211103</v>
      </c>
      <c r="R78" t="str">
        <f t="shared" si="10"/>
        <v>11/07/2021,14:00,11/07/2021,15:00,Week 7 - Match 71421,,Gym 2 - Court 1,,0,Game,,211106,,1,211103,,,0,,71421,1,,,,,,</v>
      </c>
    </row>
    <row r="79" spans="2:18" x14ac:dyDescent="0.2">
      <c r="B79" s="37">
        <v>1</v>
      </c>
      <c r="C79" s="9">
        <v>44507</v>
      </c>
      <c r="D79" s="10">
        <v>14</v>
      </c>
      <c r="E79" s="10" t="s">
        <v>36</v>
      </c>
      <c r="F79" s="11">
        <f t="shared" si="8"/>
        <v>15</v>
      </c>
      <c r="G79" s="11" t="str">
        <f t="shared" si="9"/>
        <v>00</v>
      </c>
      <c r="H79" s="2">
        <v>7</v>
      </c>
      <c r="I79" s="11" t="str">
        <f t="shared" si="11"/>
        <v>71422</v>
      </c>
      <c r="J79" s="2">
        <v>2</v>
      </c>
      <c r="K79" s="2">
        <v>2</v>
      </c>
      <c r="L79" s="44">
        <v>5</v>
      </c>
      <c r="M79" s="6" t="str">
        <f t="shared" si="6"/>
        <v>&lt;A5&gt;</v>
      </c>
      <c r="N79" s="6" t="str">
        <f>IF($B79=1,IF(ISNA(VLOOKUP($M79,Teams!$F$4:$H$51,2,FALSE)),"",VLOOKUP($M79,Teams!$F$4:$H$51,2,FALSE)),IF($B79=2,IF(ISNA(VLOOKUP($M79,Teams!$O$4:$Q$51,2,FALSE)),"",VLOOKUP($M79,Teams!$O$4:$Q$51,2,FALSE)),IF(ISNA(VLOOKUP($M79,Teams!$X$4:$Z$51,2,FALSE)),"",VLOOKUP($M79,Teams!$X$4:$Z$51,2,FALSE))))</f>
        <v>211105</v>
      </c>
      <c r="O79" s="46">
        <v>4</v>
      </c>
      <c r="P79" s="6" t="str">
        <f t="shared" si="7"/>
        <v>&lt;A4&gt;</v>
      </c>
      <c r="Q79" s="6" t="str">
        <f>IF($B79=1,IF(ISNA(VLOOKUP($P79,Teams!$F$4:$H$51,2,FALSE)),"",VLOOKUP($P79,Teams!$F$4:$H$51,2,FALSE)),IF($B79=2,IF(ISNA(VLOOKUP($P79,Teams!$O$4:$Q$51,2,FALSE)),"",VLOOKUP($P79,Teams!$O$4:$Q$51,2,FALSE)),IF(ISNA(VLOOKUP($P79,Teams!$X$4:$Z$51,2,FALSE)),"",VLOOKUP($P79,Teams!$X$4:$Z$51,2,FALSE))))</f>
        <v>211104</v>
      </c>
      <c r="R79" t="str">
        <f t="shared" si="10"/>
        <v>11/07/2021,14:00,11/07/2021,15:00,Week 7 - Match 71422,,Gym 2 - Court 2,,0,Game,,211105,,1,211104,,,0,,71422,1,,,,,,</v>
      </c>
    </row>
    <row r="80" spans="2:18" x14ac:dyDescent="0.2">
      <c r="B80" s="37">
        <v>1</v>
      </c>
      <c r="C80" s="9">
        <v>44507</v>
      </c>
      <c r="D80" s="10">
        <v>14</v>
      </c>
      <c r="E80" s="10" t="s">
        <v>36</v>
      </c>
      <c r="F80" s="11">
        <f t="shared" si="8"/>
        <v>15</v>
      </c>
      <c r="G80" s="11" t="str">
        <f t="shared" si="9"/>
        <v>00</v>
      </c>
      <c r="H80" s="2">
        <v>7</v>
      </c>
      <c r="I80" s="11" t="str">
        <f t="shared" si="11"/>
        <v>71423</v>
      </c>
      <c r="J80" s="2">
        <v>2</v>
      </c>
      <c r="K80" s="2">
        <v>3</v>
      </c>
      <c r="L80" s="44">
        <v>11</v>
      </c>
      <c r="M80" s="6" t="str">
        <f t="shared" si="6"/>
        <v>&lt;A11&gt;</v>
      </c>
      <c r="N80" s="6" t="str">
        <f>IF($B80=1,IF(ISNA(VLOOKUP($M80,Teams!$F$4:$H$51,2,FALSE)),"",VLOOKUP($M80,Teams!$F$4:$H$51,2,FALSE)),IF($B80=2,IF(ISNA(VLOOKUP($M80,Teams!$O$4:$Q$51,2,FALSE)),"",VLOOKUP($M80,Teams!$O$4:$Q$51,2,FALSE)),IF(ISNA(VLOOKUP($M80,Teams!$X$4:$Z$51,2,FALSE)),"",VLOOKUP($M80,Teams!$X$4:$Z$51,2,FALSE))))</f>
        <v>211111</v>
      </c>
      <c r="O80" s="46">
        <v>9</v>
      </c>
      <c r="P80" s="6" t="str">
        <f t="shared" si="7"/>
        <v>&lt;A9&gt;</v>
      </c>
      <c r="Q80" s="6" t="str">
        <f>IF($B80=1,IF(ISNA(VLOOKUP($P80,Teams!$F$4:$H$51,2,FALSE)),"",VLOOKUP($P80,Teams!$F$4:$H$51,2,FALSE)),IF($B80=2,IF(ISNA(VLOOKUP($P80,Teams!$O$4:$Q$51,2,FALSE)),"",VLOOKUP($P80,Teams!$O$4:$Q$51,2,FALSE)),IF(ISNA(VLOOKUP($P80,Teams!$X$4:$Z$51,2,FALSE)),"",VLOOKUP($P80,Teams!$X$4:$Z$51,2,FALSE))))</f>
        <v>211109</v>
      </c>
      <c r="R80" t="str">
        <f t="shared" si="10"/>
        <v>11/07/2021,14:00,11/07/2021,15:00,Week 7 - Match 71423,,Gym 2 - Court 3,,0,Game,,211111,,1,211109,,,0,,71423,1,,,,,,</v>
      </c>
    </row>
    <row r="81" spans="2:18" x14ac:dyDescent="0.2">
      <c r="B81" s="37">
        <v>1</v>
      </c>
      <c r="C81" s="9">
        <v>44507</v>
      </c>
      <c r="D81" s="10">
        <v>15</v>
      </c>
      <c r="E81" s="10" t="s">
        <v>36</v>
      </c>
      <c r="F81" s="11">
        <f t="shared" si="8"/>
        <v>16</v>
      </c>
      <c r="G81" s="11" t="str">
        <f t="shared" si="9"/>
        <v>00</v>
      </c>
      <c r="H81" s="2">
        <v>7</v>
      </c>
      <c r="I81" s="11" t="str">
        <f t="shared" si="11"/>
        <v>71511</v>
      </c>
      <c r="J81" s="2">
        <v>1</v>
      </c>
      <c r="K81" s="2">
        <v>1</v>
      </c>
      <c r="L81" s="44">
        <v>5</v>
      </c>
      <c r="M81" s="6" t="str">
        <f t="shared" si="6"/>
        <v>&lt;A5&gt;</v>
      </c>
      <c r="N81" s="6" t="str">
        <f>IF($B81=1,IF(ISNA(VLOOKUP($M81,Teams!$F$4:$H$51,2,FALSE)),"",VLOOKUP($M81,Teams!$F$4:$H$51,2,FALSE)),IF($B81=2,IF(ISNA(VLOOKUP($M81,Teams!$O$4:$Q$51,2,FALSE)),"",VLOOKUP($M81,Teams!$O$4:$Q$51,2,FALSE)),IF(ISNA(VLOOKUP($M81,Teams!$X$4:$Z$51,2,FALSE)),"",VLOOKUP($M81,Teams!$X$4:$Z$51,2,FALSE))))</f>
        <v>211105</v>
      </c>
      <c r="O81" s="46">
        <v>1</v>
      </c>
      <c r="P81" s="6" t="str">
        <f t="shared" si="7"/>
        <v>&lt;A1&gt;</v>
      </c>
      <c r="Q81" s="6" t="str">
        <f>IF($B81=1,IF(ISNA(VLOOKUP($P81,Teams!$F$4:$H$51,2,FALSE)),"",VLOOKUP($P81,Teams!$F$4:$H$51,2,FALSE)),IF($B81=2,IF(ISNA(VLOOKUP($P81,Teams!$O$4:$Q$51,2,FALSE)),"",VLOOKUP($P81,Teams!$O$4:$Q$51,2,FALSE)),IF(ISNA(VLOOKUP($P81,Teams!$X$4:$Z$51,2,FALSE)),"",VLOOKUP($P81,Teams!$X$4:$Z$51,2,FALSE))))</f>
        <v>211101</v>
      </c>
      <c r="R81" t="str">
        <f t="shared" si="10"/>
        <v>11/07/2021,15:00,11/07/2021,16:00,Week 7 - Match 71511,,Gym 1 - Court 1,,0,Game,,211105,,1,211101,,,0,,71511,1,,,,,,</v>
      </c>
    </row>
    <row r="82" spans="2:18" x14ac:dyDescent="0.2">
      <c r="B82" s="37">
        <v>1</v>
      </c>
      <c r="C82" s="9">
        <v>44507</v>
      </c>
      <c r="D82" s="10">
        <v>15</v>
      </c>
      <c r="E82" s="10" t="s">
        <v>36</v>
      </c>
      <c r="F82" s="11">
        <f t="shared" si="8"/>
        <v>16</v>
      </c>
      <c r="G82" s="11" t="str">
        <f t="shared" si="9"/>
        <v>00</v>
      </c>
      <c r="H82" s="2">
        <v>7</v>
      </c>
      <c r="I82" s="11" t="str">
        <f t="shared" si="11"/>
        <v>71512</v>
      </c>
      <c r="J82" s="2">
        <v>1</v>
      </c>
      <c r="K82" s="2">
        <v>2</v>
      </c>
      <c r="L82" s="44">
        <v>4</v>
      </c>
      <c r="M82" s="6" t="str">
        <f t="shared" si="6"/>
        <v>&lt;A4&gt;</v>
      </c>
      <c r="N82" s="6" t="str">
        <f>IF($B82=1,IF(ISNA(VLOOKUP($M82,Teams!$F$4:$H$51,2,FALSE)),"",VLOOKUP($M82,Teams!$F$4:$H$51,2,FALSE)),IF($B82=2,IF(ISNA(VLOOKUP($M82,Teams!$O$4:$Q$51,2,FALSE)),"",VLOOKUP($M82,Teams!$O$4:$Q$51,2,FALSE)),IF(ISNA(VLOOKUP($M82,Teams!$X$4:$Z$51,2,FALSE)),"",VLOOKUP($M82,Teams!$X$4:$Z$51,2,FALSE))))</f>
        <v>211104</v>
      </c>
      <c r="O82" s="46">
        <v>2</v>
      </c>
      <c r="P82" s="6" t="str">
        <f t="shared" si="7"/>
        <v>&lt;A2&gt;</v>
      </c>
      <c r="Q82" s="6" t="str">
        <f>IF($B82=1,IF(ISNA(VLOOKUP($P82,Teams!$F$4:$H$51,2,FALSE)),"",VLOOKUP($P82,Teams!$F$4:$H$51,2,FALSE)),IF($B82=2,IF(ISNA(VLOOKUP($P82,Teams!$O$4:$Q$51,2,FALSE)),"",VLOOKUP($P82,Teams!$O$4:$Q$51,2,FALSE)),IF(ISNA(VLOOKUP($P82,Teams!$X$4:$Z$51,2,FALSE)),"",VLOOKUP($P82,Teams!$X$4:$Z$51,2,FALSE))))</f>
        <v>211102</v>
      </c>
      <c r="R82" t="str">
        <f t="shared" si="10"/>
        <v>11/07/2021,15:00,11/07/2021,16:00,Week 7 - Match 71512,,Gym 1 - Court 2,,0,Game,,211104,,1,211102,,,0,,71512,1,,,,,,</v>
      </c>
    </row>
    <row r="83" spans="2:18" x14ac:dyDescent="0.2">
      <c r="B83" s="37">
        <v>1</v>
      </c>
      <c r="C83" s="9">
        <v>44507</v>
      </c>
      <c r="D83" s="10">
        <v>15</v>
      </c>
      <c r="E83" s="10" t="s">
        <v>36</v>
      </c>
      <c r="F83" s="11">
        <f t="shared" si="8"/>
        <v>16</v>
      </c>
      <c r="G83" s="11" t="str">
        <f t="shared" si="9"/>
        <v>00</v>
      </c>
      <c r="H83" s="2">
        <v>7</v>
      </c>
      <c r="I83" s="11" t="str">
        <f t="shared" si="11"/>
        <v>71513</v>
      </c>
      <c r="J83" s="2">
        <v>1</v>
      </c>
      <c r="K83" s="2">
        <v>3</v>
      </c>
      <c r="L83" s="44">
        <v>12</v>
      </c>
      <c r="M83" s="6" t="str">
        <f t="shared" si="6"/>
        <v>&lt;A12&gt;</v>
      </c>
      <c r="N83" s="6" t="str">
        <f>IF($B83=1,IF(ISNA(VLOOKUP($M83,Teams!$F$4:$H$51,2,FALSE)),"",VLOOKUP($M83,Teams!$F$4:$H$51,2,FALSE)),IF($B83=2,IF(ISNA(VLOOKUP($M83,Teams!$O$4:$Q$51,2,FALSE)),"",VLOOKUP($M83,Teams!$O$4:$Q$51,2,FALSE)),IF(ISNA(VLOOKUP($M83,Teams!$X$4:$Z$51,2,FALSE)),"",VLOOKUP($M83,Teams!$X$4:$Z$51,2,FALSE))))</f>
        <v>211112</v>
      </c>
      <c r="O83" s="46">
        <v>3</v>
      </c>
      <c r="P83" s="6" t="str">
        <f t="shared" si="7"/>
        <v>&lt;A3&gt;</v>
      </c>
      <c r="Q83" s="6" t="str">
        <f>IF($B83=1,IF(ISNA(VLOOKUP($P83,Teams!$F$4:$H$51,2,FALSE)),"",VLOOKUP($P83,Teams!$F$4:$H$51,2,FALSE)),IF($B83=2,IF(ISNA(VLOOKUP($P83,Teams!$O$4:$Q$51,2,FALSE)),"",VLOOKUP($P83,Teams!$O$4:$Q$51,2,FALSE)),IF(ISNA(VLOOKUP($P83,Teams!$X$4:$Z$51,2,FALSE)),"",VLOOKUP($P83,Teams!$X$4:$Z$51,2,FALSE))))</f>
        <v>211103</v>
      </c>
      <c r="R83" t="str">
        <f t="shared" si="10"/>
        <v>11/07/2021,15:00,11/07/2021,16:00,Week 7 - Match 71513,,Gym 1 - Court 3,,0,Game,,211112,,1,211103,,,0,,71513,1,,,,,,</v>
      </c>
    </row>
    <row r="84" spans="2:18" x14ac:dyDescent="0.2">
      <c r="B84" s="37">
        <v>1</v>
      </c>
      <c r="C84" s="9">
        <v>44507</v>
      </c>
      <c r="D84" s="10">
        <v>15</v>
      </c>
      <c r="E84" s="10" t="s">
        <v>36</v>
      </c>
      <c r="F84" s="11">
        <f t="shared" si="8"/>
        <v>16</v>
      </c>
      <c r="G84" s="11" t="str">
        <f t="shared" si="9"/>
        <v>00</v>
      </c>
      <c r="H84" s="2">
        <v>7</v>
      </c>
      <c r="I84" s="11" t="str">
        <f t="shared" si="11"/>
        <v>71521</v>
      </c>
      <c r="J84" s="2">
        <v>2</v>
      </c>
      <c r="K84" s="2">
        <v>1</v>
      </c>
      <c r="L84" s="44">
        <v>11</v>
      </c>
      <c r="M84" s="6" t="str">
        <f t="shared" si="6"/>
        <v>&lt;A11&gt;</v>
      </c>
      <c r="N84" s="6" t="str">
        <f>IF($B84=1,IF(ISNA(VLOOKUP($M84,Teams!$F$4:$H$51,2,FALSE)),"",VLOOKUP($M84,Teams!$F$4:$H$51,2,FALSE)),IF($B84=2,IF(ISNA(VLOOKUP($M84,Teams!$O$4:$Q$51,2,FALSE)),"",VLOOKUP($M84,Teams!$O$4:$Q$51,2,FALSE)),IF(ISNA(VLOOKUP($M84,Teams!$X$4:$Z$51,2,FALSE)),"",VLOOKUP($M84,Teams!$X$4:$Z$51,2,FALSE))))</f>
        <v>211111</v>
      </c>
      <c r="O84" s="46">
        <v>6</v>
      </c>
      <c r="P84" s="6" t="str">
        <f t="shared" si="7"/>
        <v>&lt;A6&gt;</v>
      </c>
      <c r="Q84" s="6" t="str">
        <f>IF($B84=1,IF(ISNA(VLOOKUP($P84,Teams!$F$4:$H$51,2,FALSE)),"",VLOOKUP($P84,Teams!$F$4:$H$51,2,FALSE)),IF($B84=2,IF(ISNA(VLOOKUP($P84,Teams!$O$4:$Q$51,2,FALSE)),"",VLOOKUP($P84,Teams!$O$4:$Q$51,2,FALSE)),IF(ISNA(VLOOKUP($P84,Teams!$X$4:$Z$51,2,FALSE)),"",VLOOKUP($P84,Teams!$X$4:$Z$51,2,FALSE))))</f>
        <v>211106</v>
      </c>
      <c r="R84" t="str">
        <f t="shared" si="10"/>
        <v>11/07/2021,15:00,11/07/2021,16:00,Week 7 - Match 71521,,Gym 2 - Court 1,,0,Game,,211111,,1,211106,,,0,,71521,1,,,,,,</v>
      </c>
    </row>
    <row r="85" spans="2:18" x14ac:dyDescent="0.2">
      <c r="B85" s="37">
        <v>1</v>
      </c>
      <c r="C85" s="9">
        <v>44507</v>
      </c>
      <c r="D85" s="10">
        <v>15</v>
      </c>
      <c r="E85" s="10" t="s">
        <v>36</v>
      </c>
      <c r="F85" s="11">
        <f t="shared" si="8"/>
        <v>16</v>
      </c>
      <c r="G85" s="11" t="str">
        <f t="shared" si="9"/>
        <v>00</v>
      </c>
      <c r="H85" s="2">
        <v>7</v>
      </c>
      <c r="I85" s="11" t="str">
        <f t="shared" si="11"/>
        <v>71522</v>
      </c>
      <c r="J85" s="2">
        <v>2</v>
      </c>
      <c r="K85" s="2">
        <v>2</v>
      </c>
      <c r="L85" s="44">
        <v>10</v>
      </c>
      <c r="M85" s="6" t="str">
        <f t="shared" si="6"/>
        <v>&lt;A10&gt;</v>
      </c>
      <c r="N85" s="6" t="str">
        <f>IF($B85=1,IF(ISNA(VLOOKUP($M85,Teams!$F$4:$H$51,2,FALSE)),"",VLOOKUP($M85,Teams!$F$4:$H$51,2,FALSE)),IF($B85=2,IF(ISNA(VLOOKUP($M85,Teams!$O$4:$Q$51,2,FALSE)),"",VLOOKUP($M85,Teams!$O$4:$Q$51,2,FALSE)),IF(ISNA(VLOOKUP($M85,Teams!$X$4:$Z$51,2,FALSE)),"",VLOOKUP($M85,Teams!$X$4:$Z$51,2,FALSE))))</f>
        <v>211110</v>
      </c>
      <c r="O85" s="46">
        <v>7</v>
      </c>
      <c r="P85" s="6" t="str">
        <f t="shared" si="7"/>
        <v>&lt;A7&gt;</v>
      </c>
      <c r="Q85" s="6" t="str">
        <f>IF($B85=1,IF(ISNA(VLOOKUP($P85,Teams!$F$4:$H$51,2,FALSE)),"",VLOOKUP($P85,Teams!$F$4:$H$51,2,FALSE)),IF($B85=2,IF(ISNA(VLOOKUP($P85,Teams!$O$4:$Q$51,2,FALSE)),"",VLOOKUP($P85,Teams!$O$4:$Q$51,2,FALSE)),IF(ISNA(VLOOKUP($P85,Teams!$X$4:$Z$51,2,FALSE)),"",VLOOKUP($P85,Teams!$X$4:$Z$51,2,FALSE))))</f>
        <v>211107</v>
      </c>
      <c r="R85" t="str">
        <f t="shared" si="10"/>
        <v>11/07/2021,15:00,11/07/2021,16:00,Week 7 - Match 71522,,Gym 2 - Court 2,,0,Game,,211110,,1,211107,,,0,,71522,1,,,,,,</v>
      </c>
    </row>
    <row r="86" spans="2:18" x14ac:dyDescent="0.2">
      <c r="B86" s="37">
        <v>1</v>
      </c>
      <c r="C86" s="9">
        <v>44507</v>
      </c>
      <c r="D86" s="10">
        <v>15</v>
      </c>
      <c r="E86" s="10" t="s">
        <v>36</v>
      </c>
      <c r="F86" s="11">
        <f t="shared" si="8"/>
        <v>16</v>
      </c>
      <c r="G86" s="11" t="str">
        <f t="shared" si="9"/>
        <v>00</v>
      </c>
      <c r="H86" s="2">
        <v>7</v>
      </c>
      <c r="I86" s="11" t="str">
        <f t="shared" si="11"/>
        <v>71523</v>
      </c>
      <c r="J86" s="2">
        <v>2</v>
      </c>
      <c r="K86" s="2">
        <v>3</v>
      </c>
      <c r="L86" s="44">
        <v>9</v>
      </c>
      <c r="M86" s="6" t="str">
        <f t="shared" si="6"/>
        <v>&lt;A9&gt;</v>
      </c>
      <c r="N86" s="6" t="str">
        <f>IF($B86=1,IF(ISNA(VLOOKUP($M86,Teams!$F$4:$H$51,2,FALSE)),"",VLOOKUP($M86,Teams!$F$4:$H$51,2,FALSE)),IF($B86=2,IF(ISNA(VLOOKUP($M86,Teams!$O$4:$Q$51,2,FALSE)),"",VLOOKUP($M86,Teams!$O$4:$Q$51,2,FALSE)),IF(ISNA(VLOOKUP($M86,Teams!$X$4:$Z$51,2,FALSE)),"",VLOOKUP($M86,Teams!$X$4:$Z$51,2,FALSE))))</f>
        <v>211109</v>
      </c>
      <c r="O86" s="46">
        <v>8</v>
      </c>
      <c r="P86" s="6" t="str">
        <f t="shared" si="7"/>
        <v>&lt;A8&gt;</v>
      </c>
      <c r="Q86" s="6" t="str">
        <f>IF($B86=1,IF(ISNA(VLOOKUP($P86,Teams!$F$4:$H$51,2,FALSE)),"",VLOOKUP($P86,Teams!$F$4:$H$51,2,FALSE)),IF($B86=2,IF(ISNA(VLOOKUP($P86,Teams!$O$4:$Q$51,2,FALSE)),"",VLOOKUP($P86,Teams!$O$4:$Q$51,2,FALSE)),IF(ISNA(VLOOKUP($P86,Teams!$X$4:$Z$51,2,FALSE)),"",VLOOKUP($P86,Teams!$X$4:$Z$51,2,FALSE))))</f>
        <v>211108</v>
      </c>
      <c r="R86" t="str">
        <f t="shared" si="10"/>
        <v>11/07/2021,15:00,11/07/2021,16:00,Week 7 - Match 71523,,Gym 2 - Court 3,,0,Game,,211109,,1,211108,,,0,,71523,1,,,,,,</v>
      </c>
    </row>
    <row r="87" spans="2:18" x14ac:dyDescent="0.2">
      <c r="B87" s="37">
        <v>1</v>
      </c>
      <c r="C87" s="9">
        <v>44514</v>
      </c>
      <c r="D87" s="10">
        <v>8</v>
      </c>
      <c r="E87" s="10" t="s">
        <v>36</v>
      </c>
      <c r="F87" s="11">
        <f t="shared" si="8"/>
        <v>9</v>
      </c>
      <c r="G87" s="11" t="str">
        <f t="shared" si="9"/>
        <v>00</v>
      </c>
      <c r="H87" s="2">
        <v>8</v>
      </c>
      <c r="I87" s="11" t="str">
        <f t="shared" si="11"/>
        <v>8811</v>
      </c>
      <c r="J87" s="2">
        <v>1</v>
      </c>
      <c r="K87" s="2">
        <v>1</v>
      </c>
      <c r="L87" s="44">
        <v>5</v>
      </c>
      <c r="M87" s="6" t="str">
        <f t="shared" si="6"/>
        <v>&lt;A5&gt;</v>
      </c>
      <c r="N87" s="6" t="str">
        <f>IF($B87=1,IF(ISNA(VLOOKUP($M87,Teams!$F$4:$H$51,2,FALSE)),"",VLOOKUP($M87,Teams!$F$4:$H$51,2,FALSE)),IF($B87=2,IF(ISNA(VLOOKUP($M87,Teams!$O$4:$Q$51,2,FALSE)),"",VLOOKUP($M87,Teams!$O$4:$Q$51,2,FALSE)),IF(ISNA(VLOOKUP($M87,Teams!$X$4:$Z$51,2,FALSE)),"",VLOOKUP($M87,Teams!$X$4:$Z$51,2,FALSE))))</f>
        <v>211105</v>
      </c>
      <c r="O87" s="46">
        <v>3</v>
      </c>
      <c r="P87" s="6" t="str">
        <f t="shared" si="7"/>
        <v>&lt;A3&gt;</v>
      </c>
      <c r="Q87" s="6" t="str">
        <f>IF($B87=1,IF(ISNA(VLOOKUP($P87,Teams!$F$4:$H$51,2,FALSE)),"",VLOOKUP($P87,Teams!$F$4:$H$51,2,FALSE)),IF($B87=2,IF(ISNA(VLOOKUP($P87,Teams!$O$4:$Q$51,2,FALSE)),"",VLOOKUP($P87,Teams!$O$4:$Q$51,2,FALSE)),IF(ISNA(VLOOKUP($P87,Teams!$X$4:$Z$51,2,FALSE)),"",VLOOKUP($P87,Teams!$X$4:$Z$51,2,FALSE))))</f>
        <v>211103</v>
      </c>
      <c r="R87" t="str">
        <f t="shared" si="10"/>
        <v>11/14/2021,8:00,11/14/2021,9:00,Week 8 - Match 8811,,Gym 1 - Court 1,,0,Game,,211105,,1,211103,,,0,,8811,1,,,,,,</v>
      </c>
    </row>
    <row r="88" spans="2:18" x14ac:dyDescent="0.2">
      <c r="B88" s="37">
        <v>1</v>
      </c>
      <c r="C88" s="9">
        <v>44514</v>
      </c>
      <c r="D88" s="10">
        <v>8</v>
      </c>
      <c r="E88" s="10" t="s">
        <v>36</v>
      </c>
      <c r="F88" s="11">
        <f t="shared" si="8"/>
        <v>9</v>
      </c>
      <c r="G88" s="11" t="str">
        <f t="shared" si="9"/>
        <v>00</v>
      </c>
      <c r="H88" s="2">
        <v>8</v>
      </c>
      <c r="I88" s="11" t="str">
        <f t="shared" si="11"/>
        <v>8812</v>
      </c>
      <c r="J88" s="2">
        <v>1</v>
      </c>
      <c r="K88" s="2">
        <v>2</v>
      </c>
      <c r="L88" s="44">
        <v>6</v>
      </c>
      <c r="M88" s="6" t="str">
        <f t="shared" si="6"/>
        <v>&lt;A6&gt;</v>
      </c>
      <c r="N88" s="6" t="str">
        <f>IF($B88=1,IF(ISNA(VLOOKUP($M88,Teams!$F$4:$H$51,2,FALSE)),"",VLOOKUP($M88,Teams!$F$4:$H$51,2,FALSE)),IF($B88=2,IF(ISNA(VLOOKUP($M88,Teams!$O$4:$Q$51,2,FALSE)),"",VLOOKUP($M88,Teams!$O$4:$Q$51,2,FALSE)),IF(ISNA(VLOOKUP($M88,Teams!$X$4:$Z$51,2,FALSE)),"",VLOOKUP($M88,Teams!$X$4:$Z$51,2,FALSE))))</f>
        <v>211106</v>
      </c>
      <c r="O88" s="46">
        <v>2</v>
      </c>
      <c r="P88" s="6" t="str">
        <f t="shared" si="7"/>
        <v>&lt;A2&gt;</v>
      </c>
      <c r="Q88" s="6" t="str">
        <f>IF($B88=1,IF(ISNA(VLOOKUP($P88,Teams!$F$4:$H$51,2,FALSE)),"",VLOOKUP($P88,Teams!$F$4:$H$51,2,FALSE)),IF($B88=2,IF(ISNA(VLOOKUP($P88,Teams!$O$4:$Q$51,2,FALSE)),"",VLOOKUP($P88,Teams!$O$4:$Q$51,2,FALSE)),IF(ISNA(VLOOKUP($P88,Teams!$X$4:$Z$51,2,FALSE)),"",VLOOKUP($P88,Teams!$X$4:$Z$51,2,FALSE))))</f>
        <v>211102</v>
      </c>
      <c r="R88" t="str">
        <f t="shared" si="10"/>
        <v>11/14/2021,8:00,11/14/2021,9:00,Week 8 - Match 8812,,Gym 1 - Court 2,,0,Game,,211106,,1,211102,,,0,,8812,1,,,,,,</v>
      </c>
    </row>
    <row r="89" spans="2:18" x14ac:dyDescent="0.2">
      <c r="B89" s="37">
        <v>1</v>
      </c>
      <c r="C89" s="9">
        <v>44514</v>
      </c>
      <c r="D89" s="10">
        <v>8</v>
      </c>
      <c r="E89" s="10" t="s">
        <v>36</v>
      </c>
      <c r="F89" s="11">
        <f t="shared" si="8"/>
        <v>9</v>
      </c>
      <c r="G89" s="11" t="str">
        <f t="shared" si="9"/>
        <v>00</v>
      </c>
      <c r="H89" s="2">
        <v>8</v>
      </c>
      <c r="I89" s="11" t="str">
        <f t="shared" si="11"/>
        <v>8813</v>
      </c>
      <c r="J89" s="2">
        <v>1</v>
      </c>
      <c r="K89" s="2">
        <v>3</v>
      </c>
      <c r="L89" s="44">
        <v>12</v>
      </c>
      <c r="M89" s="6" t="str">
        <f t="shared" si="6"/>
        <v>&lt;A12&gt;</v>
      </c>
      <c r="N89" s="6" t="str">
        <f>IF($B89=1,IF(ISNA(VLOOKUP($M89,Teams!$F$4:$H$51,2,FALSE)),"",VLOOKUP($M89,Teams!$F$4:$H$51,2,FALSE)),IF($B89=2,IF(ISNA(VLOOKUP($M89,Teams!$O$4:$Q$51,2,FALSE)),"",VLOOKUP($M89,Teams!$O$4:$Q$51,2,FALSE)),IF(ISNA(VLOOKUP($M89,Teams!$X$4:$Z$51,2,FALSE)),"",VLOOKUP($M89,Teams!$X$4:$Z$51,2,FALSE))))</f>
        <v>211112</v>
      </c>
      <c r="O89" s="46">
        <v>4</v>
      </c>
      <c r="P89" s="6" t="str">
        <f t="shared" si="7"/>
        <v>&lt;A4&gt;</v>
      </c>
      <c r="Q89" s="6" t="str">
        <f>IF($B89=1,IF(ISNA(VLOOKUP($P89,Teams!$F$4:$H$51,2,FALSE)),"",VLOOKUP($P89,Teams!$F$4:$H$51,2,FALSE)),IF($B89=2,IF(ISNA(VLOOKUP($P89,Teams!$O$4:$Q$51,2,FALSE)),"",VLOOKUP($P89,Teams!$O$4:$Q$51,2,FALSE)),IF(ISNA(VLOOKUP($P89,Teams!$X$4:$Z$51,2,FALSE)),"",VLOOKUP($P89,Teams!$X$4:$Z$51,2,FALSE))))</f>
        <v>211104</v>
      </c>
      <c r="R89" t="str">
        <f t="shared" si="10"/>
        <v>11/14/2021,8:00,11/14/2021,9:00,Week 8 - Match 8813,,Gym 1 - Court 3,,0,Game,,211112,,1,211104,,,0,,8813,1,,,,,,</v>
      </c>
    </row>
    <row r="90" spans="2:18" x14ac:dyDescent="0.2">
      <c r="B90" s="37">
        <v>1</v>
      </c>
      <c r="C90" s="9">
        <v>44514</v>
      </c>
      <c r="D90" s="10">
        <v>8</v>
      </c>
      <c r="E90" s="10" t="s">
        <v>36</v>
      </c>
      <c r="F90" s="11">
        <f t="shared" si="8"/>
        <v>9</v>
      </c>
      <c r="G90" s="11" t="str">
        <f t="shared" si="9"/>
        <v>00</v>
      </c>
      <c r="H90" s="2">
        <v>8</v>
      </c>
      <c r="I90" s="11" t="str">
        <f t="shared" si="11"/>
        <v>8821</v>
      </c>
      <c r="J90" s="2">
        <v>2</v>
      </c>
      <c r="K90" s="2">
        <v>1</v>
      </c>
      <c r="L90" s="44">
        <v>11</v>
      </c>
      <c r="M90" s="6" t="str">
        <f t="shared" si="6"/>
        <v>&lt;A11&gt;</v>
      </c>
      <c r="N90" s="6" t="str">
        <f>IF($B90=1,IF(ISNA(VLOOKUP($M90,Teams!$F$4:$H$51,2,FALSE)),"",VLOOKUP($M90,Teams!$F$4:$H$51,2,FALSE)),IF($B90=2,IF(ISNA(VLOOKUP($M90,Teams!$O$4:$Q$51,2,FALSE)),"",VLOOKUP($M90,Teams!$O$4:$Q$51,2,FALSE)),IF(ISNA(VLOOKUP($M90,Teams!$X$4:$Z$51,2,FALSE)),"",VLOOKUP($M90,Teams!$X$4:$Z$51,2,FALSE))))</f>
        <v>211111</v>
      </c>
      <c r="O90" s="46">
        <v>8</v>
      </c>
      <c r="P90" s="6" t="str">
        <f t="shared" si="7"/>
        <v>&lt;A8&gt;</v>
      </c>
      <c r="Q90" s="6" t="str">
        <f>IF($B90=1,IF(ISNA(VLOOKUP($P90,Teams!$F$4:$H$51,2,FALSE)),"",VLOOKUP($P90,Teams!$F$4:$H$51,2,FALSE)),IF($B90=2,IF(ISNA(VLOOKUP($P90,Teams!$O$4:$Q$51,2,FALSE)),"",VLOOKUP($P90,Teams!$O$4:$Q$51,2,FALSE)),IF(ISNA(VLOOKUP($P90,Teams!$X$4:$Z$51,2,FALSE)),"",VLOOKUP($P90,Teams!$X$4:$Z$51,2,FALSE))))</f>
        <v>211108</v>
      </c>
      <c r="R90" t="str">
        <f t="shared" si="10"/>
        <v>11/14/2021,8:00,11/14/2021,9:00,Week 8 - Match 8821,,Gym 2 - Court 1,,0,Game,,211111,,1,211108,,,0,,8821,1,,,,,,</v>
      </c>
    </row>
    <row r="91" spans="2:18" x14ac:dyDescent="0.2">
      <c r="B91" s="37">
        <v>1</v>
      </c>
      <c r="C91" s="9">
        <v>44514</v>
      </c>
      <c r="D91" s="10">
        <v>8</v>
      </c>
      <c r="E91" s="10" t="s">
        <v>36</v>
      </c>
      <c r="F91" s="11">
        <f t="shared" si="8"/>
        <v>9</v>
      </c>
      <c r="G91" s="11" t="str">
        <f t="shared" si="9"/>
        <v>00</v>
      </c>
      <c r="H91" s="2">
        <v>8</v>
      </c>
      <c r="I91" s="11" t="str">
        <f t="shared" si="11"/>
        <v>8822</v>
      </c>
      <c r="J91" s="2">
        <v>2</v>
      </c>
      <c r="K91" s="2">
        <v>2</v>
      </c>
      <c r="L91" s="44">
        <v>10</v>
      </c>
      <c r="M91" s="6" t="str">
        <f t="shared" si="6"/>
        <v>&lt;A10&gt;</v>
      </c>
      <c r="N91" s="6" t="str">
        <f>IF($B91=1,IF(ISNA(VLOOKUP($M91,Teams!$F$4:$H$51,2,FALSE)),"",VLOOKUP($M91,Teams!$F$4:$H$51,2,FALSE)),IF($B91=2,IF(ISNA(VLOOKUP($M91,Teams!$O$4:$Q$51,2,FALSE)),"",VLOOKUP($M91,Teams!$O$4:$Q$51,2,FALSE)),IF(ISNA(VLOOKUP($M91,Teams!$X$4:$Z$51,2,FALSE)),"",VLOOKUP($M91,Teams!$X$4:$Z$51,2,FALSE))))</f>
        <v>211110</v>
      </c>
      <c r="O91" s="46">
        <v>9</v>
      </c>
      <c r="P91" s="6" t="str">
        <f t="shared" si="7"/>
        <v>&lt;A9&gt;</v>
      </c>
      <c r="Q91" s="6" t="str">
        <f>IF($B91=1,IF(ISNA(VLOOKUP($P91,Teams!$F$4:$H$51,2,FALSE)),"",VLOOKUP($P91,Teams!$F$4:$H$51,2,FALSE)),IF($B91=2,IF(ISNA(VLOOKUP($P91,Teams!$O$4:$Q$51,2,FALSE)),"",VLOOKUP($P91,Teams!$O$4:$Q$51,2,FALSE)),IF(ISNA(VLOOKUP($P91,Teams!$X$4:$Z$51,2,FALSE)),"",VLOOKUP($P91,Teams!$X$4:$Z$51,2,FALSE))))</f>
        <v>211109</v>
      </c>
      <c r="R91" t="str">
        <f t="shared" si="10"/>
        <v>11/14/2021,8:00,11/14/2021,9:00,Week 8 - Match 8822,,Gym 2 - Court 2,,0,Game,,211110,,1,211109,,,0,,8822,1,,,,,,</v>
      </c>
    </row>
    <row r="92" spans="2:18" x14ac:dyDescent="0.2">
      <c r="B92" s="37">
        <v>1</v>
      </c>
      <c r="C92" s="9">
        <v>44514</v>
      </c>
      <c r="D92" s="10">
        <v>8</v>
      </c>
      <c r="E92" s="10" t="s">
        <v>36</v>
      </c>
      <c r="F92" s="11">
        <f t="shared" si="8"/>
        <v>9</v>
      </c>
      <c r="G92" s="11" t="str">
        <f t="shared" si="9"/>
        <v>00</v>
      </c>
      <c r="H92" s="2">
        <v>8</v>
      </c>
      <c r="I92" s="11" t="str">
        <f t="shared" si="11"/>
        <v>8823</v>
      </c>
      <c r="J92" s="2">
        <v>2</v>
      </c>
      <c r="K92" s="2">
        <v>3</v>
      </c>
      <c r="L92" s="44">
        <v>7</v>
      </c>
      <c r="M92" s="6" t="str">
        <f t="shared" si="6"/>
        <v>&lt;A7&gt;</v>
      </c>
      <c r="N92" s="6" t="str">
        <f>IF($B92=1,IF(ISNA(VLOOKUP($M92,Teams!$F$4:$H$51,2,FALSE)),"",VLOOKUP($M92,Teams!$F$4:$H$51,2,FALSE)),IF($B92=2,IF(ISNA(VLOOKUP($M92,Teams!$O$4:$Q$51,2,FALSE)),"",VLOOKUP($M92,Teams!$O$4:$Q$51,2,FALSE)),IF(ISNA(VLOOKUP($M92,Teams!$X$4:$Z$51,2,FALSE)),"",VLOOKUP($M92,Teams!$X$4:$Z$51,2,FALSE))))</f>
        <v>211107</v>
      </c>
      <c r="O92" s="46">
        <v>1</v>
      </c>
      <c r="P92" s="6" t="str">
        <f t="shared" si="7"/>
        <v>&lt;A1&gt;</v>
      </c>
      <c r="Q92" s="6" t="str">
        <f>IF($B92=1,IF(ISNA(VLOOKUP($P92,Teams!$F$4:$H$51,2,FALSE)),"",VLOOKUP($P92,Teams!$F$4:$H$51,2,FALSE)),IF($B92=2,IF(ISNA(VLOOKUP($P92,Teams!$O$4:$Q$51,2,FALSE)),"",VLOOKUP($P92,Teams!$O$4:$Q$51,2,FALSE)),IF(ISNA(VLOOKUP($P92,Teams!$X$4:$Z$51,2,FALSE)),"",VLOOKUP($P92,Teams!$X$4:$Z$51,2,FALSE))))</f>
        <v>211101</v>
      </c>
      <c r="R92" t="str">
        <f t="shared" si="10"/>
        <v>11/14/2021,8:00,11/14/2021,9:00,Week 8 - Match 8823,,Gym 2 - Court 3,,0,Game,,211107,,1,211101,,,0,,8823,1,,,,,,</v>
      </c>
    </row>
    <row r="93" spans="2:18" x14ac:dyDescent="0.2">
      <c r="B93" s="37">
        <v>1</v>
      </c>
      <c r="C93" s="9">
        <v>44514</v>
      </c>
      <c r="D93" s="10">
        <v>9</v>
      </c>
      <c r="E93" s="10" t="s">
        <v>36</v>
      </c>
      <c r="F93" s="11">
        <f t="shared" si="8"/>
        <v>10</v>
      </c>
      <c r="G93" s="11" t="str">
        <f t="shared" si="9"/>
        <v>00</v>
      </c>
      <c r="H93" s="2">
        <v>8</v>
      </c>
      <c r="I93" s="11" t="str">
        <f t="shared" si="11"/>
        <v>8911</v>
      </c>
      <c r="J93" s="2">
        <v>1</v>
      </c>
      <c r="K93" s="2">
        <v>1</v>
      </c>
      <c r="L93" s="44">
        <v>10</v>
      </c>
      <c r="M93" s="6" t="str">
        <f t="shared" si="6"/>
        <v>&lt;A10&gt;</v>
      </c>
      <c r="N93" s="6" t="str">
        <f>IF($B93=1,IF(ISNA(VLOOKUP($M93,Teams!$F$4:$H$51,2,FALSE)),"",VLOOKUP($M93,Teams!$F$4:$H$51,2,FALSE)),IF($B93=2,IF(ISNA(VLOOKUP($M93,Teams!$O$4:$Q$51,2,FALSE)),"",VLOOKUP($M93,Teams!$O$4:$Q$51,2,FALSE)),IF(ISNA(VLOOKUP($M93,Teams!$X$4:$Z$51,2,FALSE)),"",VLOOKUP($M93,Teams!$X$4:$Z$51,2,FALSE))))</f>
        <v>211110</v>
      </c>
      <c r="O93" s="46">
        <v>6</v>
      </c>
      <c r="P93" s="6" t="str">
        <f t="shared" si="7"/>
        <v>&lt;A6&gt;</v>
      </c>
      <c r="Q93" s="6" t="str">
        <f>IF($B93=1,IF(ISNA(VLOOKUP($P93,Teams!$F$4:$H$51,2,FALSE)),"",VLOOKUP($P93,Teams!$F$4:$H$51,2,FALSE)),IF($B93=2,IF(ISNA(VLOOKUP($P93,Teams!$O$4:$Q$51,2,FALSE)),"",VLOOKUP($P93,Teams!$O$4:$Q$51,2,FALSE)),IF(ISNA(VLOOKUP($P93,Teams!$X$4:$Z$51,2,FALSE)),"",VLOOKUP($P93,Teams!$X$4:$Z$51,2,FALSE))))</f>
        <v>211106</v>
      </c>
      <c r="R93" t="str">
        <f t="shared" si="10"/>
        <v>11/14/2021,9:00,11/14/2021,10:00,Week 8 - Match 8911,,Gym 1 - Court 1,,0,Game,,211110,,1,211106,,,0,,8911,1,,,,,,</v>
      </c>
    </row>
    <row r="94" spans="2:18" x14ac:dyDescent="0.2">
      <c r="B94" s="37">
        <v>1</v>
      </c>
      <c r="C94" s="9">
        <v>44514</v>
      </c>
      <c r="D94" s="10">
        <v>9</v>
      </c>
      <c r="E94" s="10" t="s">
        <v>36</v>
      </c>
      <c r="F94" s="11">
        <f t="shared" si="8"/>
        <v>10</v>
      </c>
      <c r="G94" s="11" t="str">
        <f t="shared" si="9"/>
        <v>00</v>
      </c>
      <c r="H94" s="2">
        <v>8</v>
      </c>
      <c r="I94" s="11" t="str">
        <f t="shared" si="11"/>
        <v>8912</v>
      </c>
      <c r="J94" s="2">
        <v>1</v>
      </c>
      <c r="K94" s="2">
        <v>2</v>
      </c>
      <c r="L94" s="44">
        <v>9</v>
      </c>
      <c r="M94" s="6" t="str">
        <f t="shared" si="6"/>
        <v>&lt;A9&gt;</v>
      </c>
      <c r="N94" s="6" t="str">
        <f>IF($B94=1,IF(ISNA(VLOOKUP($M94,Teams!$F$4:$H$51,2,FALSE)),"",VLOOKUP($M94,Teams!$F$4:$H$51,2,FALSE)),IF($B94=2,IF(ISNA(VLOOKUP($M94,Teams!$O$4:$Q$51,2,FALSE)),"",VLOOKUP($M94,Teams!$O$4:$Q$51,2,FALSE)),IF(ISNA(VLOOKUP($M94,Teams!$X$4:$Z$51,2,FALSE)),"",VLOOKUP($M94,Teams!$X$4:$Z$51,2,FALSE))))</f>
        <v>211109</v>
      </c>
      <c r="O94" s="46">
        <v>7</v>
      </c>
      <c r="P94" s="6" t="str">
        <f t="shared" si="7"/>
        <v>&lt;A7&gt;</v>
      </c>
      <c r="Q94" s="6" t="str">
        <f>IF($B94=1,IF(ISNA(VLOOKUP($P94,Teams!$F$4:$H$51,2,FALSE)),"",VLOOKUP($P94,Teams!$F$4:$H$51,2,FALSE)),IF($B94=2,IF(ISNA(VLOOKUP($P94,Teams!$O$4:$Q$51,2,FALSE)),"",VLOOKUP($P94,Teams!$O$4:$Q$51,2,FALSE)),IF(ISNA(VLOOKUP($P94,Teams!$X$4:$Z$51,2,FALSE)),"",VLOOKUP($P94,Teams!$X$4:$Z$51,2,FALSE))))</f>
        <v>211107</v>
      </c>
      <c r="R94" t="str">
        <f t="shared" si="10"/>
        <v>11/14/2021,9:00,11/14/2021,10:00,Week 8 - Match 8912,,Gym 1 - Court 2,,0,Game,,211109,,1,211107,,,0,,8912,1,,,,,,</v>
      </c>
    </row>
    <row r="95" spans="2:18" x14ac:dyDescent="0.2">
      <c r="B95" s="37">
        <v>1</v>
      </c>
      <c r="C95" s="9">
        <v>44514</v>
      </c>
      <c r="D95" s="10">
        <v>9</v>
      </c>
      <c r="E95" s="10" t="s">
        <v>36</v>
      </c>
      <c r="F95" s="11">
        <f t="shared" si="8"/>
        <v>10</v>
      </c>
      <c r="G95" s="11" t="str">
        <f t="shared" si="9"/>
        <v>00</v>
      </c>
      <c r="H95" s="2">
        <v>8</v>
      </c>
      <c r="I95" s="11" t="str">
        <f t="shared" si="11"/>
        <v>8913</v>
      </c>
      <c r="J95" s="2">
        <v>1</v>
      </c>
      <c r="K95" s="2">
        <v>3</v>
      </c>
      <c r="L95" s="44">
        <v>12</v>
      </c>
      <c r="M95" s="6" t="str">
        <f t="shared" si="6"/>
        <v>&lt;A12&gt;</v>
      </c>
      <c r="N95" s="6" t="str">
        <f>IF($B95=1,IF(ISNA(VLOOKUP($M95,Teams!$F$4:$H$51,2,FALSE)),"",VLOOKUP($M95,Teams!$F$4:$H$51,2,FALSE)),IF($B95=2,IF(ISNA(VLOOKUP($M95,Teams!$O$4:$Q$51,2,FALSE)),"",VLOOKUP($M95,Teams!$O$4:$Q$51,2,FALSE)),IF(ISNA(VLOOKUP($M95,Teams!$X$4:$Z$51,2,FALSE)),"",VLOOKUP($M95,Teams!$X$4:$Z$51,2,FALSE))))</f>
        <v>211112</v>
      </c>
      <c r="O95" s="46">
        <v>8</v>
      </c>
      <c r="P95" s="6" t="str">
        <f t="shared" si="7"/>
        <v>&lt;A8&gt;</v>
      </c>
      <c r="Q95" s="6" t="str">
        <f>IF($B95=1,IF(ISNA(VLOOKUP($P95,Teams!$F$4:$H$51,2,FALSE)),"",VLOOKUP($P95,Teams!$F$4:$H$51,2,FALSE)),IF($B95=2,IF(ISNA(VLOOKUP($P95,Teams!$O$4:$Q$51,2,FALSE)),"",VLOOKUP($P95,Teams!$O$4:$Q$51,2,FALSE)),IF(ISNA(VLOOKUP($P95,Teams!$X$4:$Z$51,2,FALSE)),"",VLOOKUP($P95,Teams!$X$4:$Z$51,2,FALSE))))</f>
        <v>211108</v>
      </c>
      <c r="R95" t="str">
        <f t="shared" si="10"/>
        <v>11/14/2021,9:00,11/14/2021,10:00,Week 8 - Match 8913,,Gym 1 - Court 3,,0,Game,,211112,,1,211108,,,0,,8913,1,,,,,,</v>
      </c>
    </row>
    <row r="96" spans="2:18" x14ac:dyDescent="0.2">
      <c r="B96" s="37">
        <v>1</v>
      </c>
      <c r="C96" s="9">
        <v>44514</v>
      </c>
      <c r="D96" s="10">
        <v>9</v>
      </c>
      <c r="E96" s="10" t="s">
        <v>36</v>
      </c>
      <c r="F96" s="11">
        <f t="shared" si="8"/>
        <v>10</v>
      </c>
      <c r="G96" s="11" t="str">
        <f t="shared" si="9"/>
        <v>00</v>
      </c>
      <c r="H96" s="2">
        <v>8</v>
      </c>
      <c r="I96" s="11" t="str">
        <f t="shared" si="11"/>
        <v>8921</v>
      </c>
      <c r="J96" s="2">
        <v>2</v>
      </c>
      <c r="K96" s="2">
        <v>1</v>
      </c>
      <c r="L96" s="44">
        <v>4</v>
      </c>
      <c r="M96" s="6" t="str">
        <f t="shared" si="6"/>
        <v>&lt;A4&gt;</v>
      </c>
      <c r="N96" s="6" t="str">
        <f>IF($B96=1,IF(ISNA(VLOOKUP($M96,Teams!$F$4:$H$51,2,FALSE)),"",VLOOKUP($M96,Teams!$F$4:$H$51,2,FALSE)),IF($B96=2,IF(ISNA(VLOOKUP($M96,Teams!$O$4:$Q$51,2,FALSE)),"",VLOOKUP($M96,Teams!$O$4:$Q$51,2,FALSE)),IF(ISNA(VLOOKUP($M96,Teams!$X$4:$Z$51,2,FALSE)),"",VLOOKUP($M96,Teams!$X$4:$Z$51,2,FALSE))))</f>
        <v>211104</v>
      </c>
      <c r="O96" s="46">
        <v>1</v>
      </c>
      <c r="P96" s="6" t="str">
        <f t="shared" si="7"/>
        <v>&lt;A1&gt;</v>
      </c>
      <c r="Q96" s="6" t="str">
        <f>IF($B96=1,IF(ISNA(VLOOKUP($P96,Teams!$F$4:$H$51,2,FALSE)),"",VLOOKUP($P96,Teams!$F$4:$H$51,2,FALSE)),IF($B96=2,IF(ISNA(VLOOKUP($P96,Teams!$O$4:$Q$51,2,FALSE)),"",VLOOKUP($P96,Teams!$O$4:$Q$51,2,FALSE)),IF(ISNA(VLOOKUP($P96,Teams!$X$4:$Z$51,2,FALSE)),"",VLOOKUP($P96,Teams!$X$4:$Z$51,2,FALSE))))</f>
        <v>211101</v>
      </c>
      <c r="R96" t="str">
        <f t="shared" si="10"/>
        <v>11/14/2021,9:00,11/14/2021,10:00,Week 8 - Match 8921,,Gym 2 - Court 1,,0,Game,,211104,,1,211101,,,0,,8921,1,,,,,,</v>
      </c>
    </row>
    <row r="97" spans="2:18" x14ac:dyDescent="0.2">
      <c r="B97" s="37">
        <v>1</v>
      </c>
      <c r="C97" s="9">
        <v>44514</v>
      </c>
      <c r="D97" s="10">
        <v>9</v>
      </c>
      <c r="E97" s="10" t="s">
        <v>36</v>
      </c>
      <c r="F97" s="11">
        <f t="shared" si="8"/>
        <v>10</v>
      </c>
      <c r="G97" s="11" t="str">
        <f t="shared" si="9"/>
        <v>00</v>
      </c>
      <c r="H97" s="2">
        <v>8</v>
      </c>
      <c r="I97" s="11" t="str">
        <f t="shared" si="11"/>
        <v>8922</v>
      </c>
      <c r="J97" s="2">
        <v>2</v>
      </c>
      <c r="K97" s="2">
        <v>2</v>
      </c>
      <c r="L97" s="44">
        <v>3</v>
      </c>
      <c r="M97" s="6" t="str">
        <f t="shared" si="6"/>
        <v>&lt;A3&gt;</v>
      </c>
      <c r="N97" s="6" t="str">
        <f>IF($B97=1,IF(ISNA(VLOOKUP($M97,Teams!$F$4:$H$51,2,FALSE)),"",VLOOKUP($M97,Teams!$F$4:$H$51,2,FALSE)),IF($B97=2,IF(ISNA(VLOOKUP($M97,Teams!$O$4:$Q$51,2,FALSE)),"",VLOOKUP($M97,Teams!$O$4:$Q$51,2,FALSE)),IF(ISNA(VLOOKUP($M97,Teams!$X$4:$Z$51,2,FALSE)),"",VLOOKUP($M97,Teams!$X$4:$Z$51,2,FALSE))))</f>
        <v>211103</v>
      </c>
      <c r="O97" s="46">
        <v>2</v>
      </c>
      <c r="P97" s="6" t="str">
        <f t="shared" si="7"/>
        <v>&lt;A2&gt;</v>
      </c>
      <c r="Q97" s="6" t="str">
        <f>IF($B97=1,IF(ISNA(VLOOKUP($P97,Teams!$F$4:$H$51,2,FALSE)),"",VLOOKUP($P97,Teams!$F$4:$H$51,2,FALSE)),IF($B97=2,IF(ISNA(VLOOKUP($P97,Teams!$O$4:$Q$51,2,FALSE)),"",VLOOKUP($P97,Teams!$O$4:$Q$51,2,FALSE)),IF(ISNA(VLOOKUP($P97,Teams!$X$4:$Z$51,2,FALSE)),"",VLOOKUP($P97,Teams!$X$4:$Z$51,2,FALSE))))</f>
        <v>211102</v>
      </c>
      <c r="R97" t="str">
        <f t="shared" si="10"/>
        <v>11/14/2021,9:00,11/14/2021,10:00,Week 8 - Match 8922,,Gym 2 - Court 2,,0,Game,,211103,,1,211102,,,0,,8922,1,,,,,,</v>
      </c>
    </row>
    <row r="98" spans="2:18" x14ac:dyDescent="0.2">
      <c r="B98" s="37">
        <v>1</v>
      </c>
      <c r="C98" s="9">
        <v>44514</v>
      </c>
      <c r="D98" s="10">
        <v>9</v>
      </c>
      <c r="E98" s="10" t="s">
        <v>36</v>
      </c>
      <c r="F98" s="11">
        <f t="shared" si="8"/>
        <v>10</v>
      </c>
      <c r="G98" s="11" t="str">
        <f t="shared" si="9"/>
        <v>00</v>
      </c>
      <c r="H98" s="2">
        <v>8</v>
      </c>
      <c r="I98" s="11" t="str">
        <f t="shared" si="11"/>
        <v>8923</v>
      </c>
      <c r="J98" s="2">
        <v>2</v>
      </c>
      <c r="K98" s="2">
        <v>3</v>
      </c>
      <c r="L98" s="44">
        <v>11</v>
      </c>
      <c r="M98" s="6" t="str">
        <f t="shared" si="6"/>
        <v>&lt;A11&gt;</v>
      </c>
      <c r="N98" s="6" t="str">
        <f>IF($B98=1,IF(ISNA(VLOOKUP($M98,Teams!$F$4:$H$51,2,FALSE)),"",VLOOKUP($M98,Teams!$F$4:$H$51,2,FALSE)),IF($B98=2,IF(ISNA(VLOOKUP($M98,Teams!$O$4:$Q$51,2,FALSE)),"",VLOOKUP($M98,Teams!$O$4:$Q$51,2,FALSE)),IF(ISNA(VLOOKUP($M98,Teams!$X$4:$Z$51,2,FALSE)),"",VLOOKUP($M98,Teams!$X$4:$Z$51,2,FALSE))))</f>
        <v>211111</v>
      </c>
      <c r="O98" s="46">
        <v>5</v>
      </c>
      <c r="P98" s="6" t="str">
        <f t="shared" si="7"/>
        <v>&lt;A5&gt;</v>
      </c>
      <c r="Q98" s="6" t="str">
        <f>IF($B98=1,IF(ISNA(VLOOKUP($P98,Teams!$F$4:$H$51,2,FALSE)),"",VLOOKUP($P98,Teams!$F$4:$H$51,2,FALSE)),IF($B98=2,IF(ISNA(VLOOKUP($P98,Teams!$O$4:$Q$51,2,FALSE)),"",VLOOKUP($P98,Teams!$O$4:$Q$51,2,FALSE)),IF(ISNA(VLOOKUP($P98,Teams!$X$4:$Z$51,2,FALSE)),"",VLOOKUP($P98,Teams!$X$4:$Z$51,2,FALSE))))</f>
        <v>211105</v>
      </c>
      <c r="R98" t="str">
        <f t="shared" si="10"/>
        <v>11/14/2021,9:00,11/14/2021,10:00,Week 8 - Match 8923,,Gym 2 - Court 3,,0,Game,,211111,,1,211105,,,0,,8923,1,,,,,,</v>
      </c>
    </row>
    <row r="99" spans="2:18" x14ac:dyDescent="0.2">
      <c r="B99" s="37">
        <v>1</v>
      </c>
      <c r="C99" s="9">
        <v>44521</v>
      </c>
      <c r="D99" s="10">
        <v>10</v>
      </c>
      <c r="E99" s="10" t="s">
        <v>36</v>
      </c>
      <c r="F99" s="11">
        <f t="shared" si="8"/>
        <v>11</v>
      </c>
      <c r="G99" s="11" t="str">
        <f t="shared" si="9"/>
        <v>00</v>
      </c>
      <c r="H99" s="2">
        <v>9</v>
      </c>
      <c r="I99" s="11" t="str">
        <f t="shared" si="11"/>
        <v>91011</v>
      </c>
      <c r="J99" s="2">
        <v>1</v>
      </c>
      <c r="K99" s="2">
        <v>1</v>
      </c>
      <c r="L99" s="44">
        <v>10</v>
      </c>
      <c r="M99" s="6" t="str">
        <f t="shared" si="6"/>
        <v>&lt;A10&gt;</v>
      </c>
      <c r="N99" s="6" t="str">
        <f>IF($B99=1,IF(ISNA(VLOOKUP($M99,Teams!$F$4:$H$51,2,FALSE)),"",VLOOKUP($M99,Teams!$F$4:$H$51,2,FALSE)),IF($B99=2,IF(ISNA(VLOOKUP($M99,Teams!$O$4:$Q$51,2,FALSE)),"",VLOOKUP($M99,Teams!$O$4:$Q$51,2,FALSE)),IF(ISNA(VLOOKUP($M99,Teams!$X$4:$Z$51,2,FALSE)),"",VLOOKUP($M99,Teams!$X$4:$Z$51,2,FALSE))))</f>
        <v>211110</v>
      </c>
      <c r="O99" s="46">
        <v>4</v>
      </c>
      <c r="P99" s="6" t="str">
        <f t="shared" si="7"/>
        <v>&lt;A4&gt;</v>
      </c>
      <c r="Q99" s="6" t="str">
        <f>IF($B99=1,IF(ISNA(VLOOKUP($P99,Teams!$F$4:$H$51,2,FALSE)),"",VLOOKUP($P99,Teams!$F$4:$H$51,2,FALSE)),IF($B99=2,IF(ISNA(VLOOKUP($P99,Teams!$O$4:$Q$51,2,FALSE)),"",VLOOKUP($P99,Teams!$O$4:$Q$51,2,FALSE)),IF(ISNA(VLOOKUP($P99,Teams!$X$4:$Z$51,2,FALSE)),"",VLOOKUP($P99,Teams!$X$4:$Z$51,2,FALSE))))</f>
        <v>211104</v>
      </c>
      <c r="R99" t="str">
        <f t="shared" si="10"/>
        <v>11/21/2021,10:00,11/21/2021,11:00,Week 9 - Match 91011,,Gym 1 - Court 1,,0,Game,,211110,,1,211104,,,0,,91011,1,,,,,,</v>
      </c>
    </row>
    <row r="100" spans="2:18" x14ac:dyDescent="0.2">
      <c r="B100" s="37">
        <v>1</v>
      </c>
      <c r="C100" s="9">
        <v>44521</v>
      </c>
      <c r="D100" s="10">
        <v>10</v>
      </c>
      <c r="E100" s="10" t="s">
        <v>36</v>
      </c>
      <c r="F100" s="11">
        <f t="shared" si="8"/>
        <v>11</v>
      </c>
      <c r="G100" s="11" t="str">
        <f t="shared" si="9"/>
        <v>00</v>
      </c>
      <c r="H100" s="2">
        <v>9</v>
      </c>
      <c r="I100" s="11" t="str">
        <f t="shared" si="11"/>
        <v>91012</v>
      </c>
      <c r="J100" s="2">
        <v>1</v>
      </c>
      <c r="K100" s="2">
        <v>2</v>
      </c>
      <c r="L100" s="44">
        <v>9</v>
      </c>
      <c r="M100" s="6" t="str">
        <f t="shared" si="6"/>
        <v>&lt;A9&gt;</v>
      </c>
      <c r="N100" s="6" t="str">
        <f>IF($B100=1,IF(ISNA(VLOOKUP($M100,Teams!$F$4:$H$51,2,FALSE)),"",VLOOKUP($M100,Teams!$F$4:$H$51,2,FALSE)),IF($B100=2,IF(ISNA(VLOOKUP($M100,Teams!$O$4:$Q$51,2,FALSE)),"",VLOOKUP($M100,Teams!$O$4:$Q$51,2,FALSE)),IF(ISNA(VLOOKUP($M100,Teams!$X$4:$Z$51,2,FALSE)),"",VLOOKUP($M100,Teams!$X$4:$Z$51,2,FALSE))))</f>
        <v>211109</v>
      </c>
      <c r="O100" s="46">
        <v>5</v>
      </c>
      <c r="P100" s="6" t="str">
        <f t="shared" si="7"/>
        <v>&lt;A5&gt;</v>
      </c>
      <c r="Q100" s="6" t="str">
        <f>IF($B100=1,IF(ISNA(VLOOKUP($P100,Teams!$F$4:$H$51,2,FALSE)),"",VLOOKUP($P100,Teams!$F$4:$H$51,2,FALSE)),IF($B100=2,IF(ISNA(VLOOKUP($P100,Teams!$O$4:$Q$51,2,FALSE)),"",VLOOKUP($P100,Teams!$O$4:$Q$51,2,FALSE)),IF(ISNA(VLOOKUP($P100,Teams!$X$4:$Z$51,2,FALSE)),"",VLOOKUP($P100,Teams!$X$4:$Z$51,2,FALSE))))</f>
        <v>211105</v>
      </c>
      <c r="R100" t="str">
        <f t="shared" si="10"/>
        <v>11/21/2021,10:00,11/21/2021,11:00,Week 9 - Match 91012,,Gym 1 - Court 2,,0,Game,,211109,,1,211105,,,0,,91012,1,,,,,,</v>
      </c>
    </row>
    <row r="101" spans="2:18" x14ac:dyDescent="0.2">
      <c r="B101" s="37">
        <v>1</v>
      </c>
      <c r="C101" s="9">
        <v>44521</v>
      </c>
      <c r="D101" s="10">
        <v>10</v>
      </c>
      <c r="E101" s="10" t="s">
        <v>36</v>
      </c>
      <c r="F101" s="11">
        <f t="shared" si="8"/>
        <v>11</v>
      </c>
      <c r="G101" s="11" t="str">
        <f t="shared" si="9"/>
        <v>00</v>
      </c>
      <c r="H101" s="2">
        <v>9</v>
      </c>
      <c r="I101" s="11" t="str">
        <f t="shared" si="11"/>
        <v>91013</v>
      </c>
      <c r="J101" s="2">
        <v>1</v>
      </c>
      <c r="K101" s="2">
        <v>3</v>
      </c>
      <c r="L101" s="44">
        <v>8</v>
      </c>
      <c r="M101" s="6" t="str">
        <f t="shared" si="6"/>
        <v>&lt;A8&gt;</v>
      </c>
      <c r="N101" s="6" t="str">
        <f>IF($B101=1,IF(ISNA(VLOOKUP($M101,Teams!$F$4:$H$51,2,FALSE)),"",VLOOKUP($M101,Teams!$F$4:$H$51,2,FALSE)),IF($B101=2,IF(ISNA(VLOOKUP($M101,Teams!$O$4:$Q$51,2,FALSE)),"",VLOOKUP($M101,Teams!$O$4:$Q$51,2,FALSE)),IF(ISNA(VLOOKUP($M101,Teams!$X$4:$Z$51,2,FALSE)),"",VLOOKUP($M101,Teams!$X$4:$Z$51,2,FALSE))))</f>
        <v>211108</v>
      </c>
      <c r="O101" s="46">
        <v>6</v>
      </c>
      <c r="P101" s="6" t="str">
        <f t="shared" si="7"/>
        <v>&lt;A6&gt;</v>
      </c>
      <c r="Q101" s="6" t="str">
        <f>IF($B101=1,IF(ISNA(VLOOKUP($P101,Teams!$F$4:$H$51,2,FALSE)),"",VLOOKUP($P101,Teams!$F$4:$H$51,2,FALSE)),IF($B101=2,IF(ISNA(VLOOKUP($P101,Teams!$O$4:$Q$51,2,FALSE)),"",VLOOKUP($P101,Teams!$O$4:$Q$51,2,FALSE)),IF(ISNA(VLOOKUP($P101,Teams!$X$4:$Z$51,2,FALSE)),"",VLOOKUP($P101,Teams!$X$4:$Z$51,2,FALSE))))</f>
        <v>211106</v>
      </c>
      <c r="R101" t="str">
        <f t="shared" si="10"/>
        <v>11/21/2021,10:00,11/21/2021,11:00,Week 9 - Match 91013,,Gym 1 - Court 3,,0,Game,,211108,,1,211106,,,0,,91013,1,,,,,,</v>
      </c>
    </row>
    <row r="102" spans="2:18" x14ac:dyDescent="0.2">
      <c r="B102" s="37">
        <v>1</v>
      </c>
      <c r="C102" s="9">
        <v>44521</v>
      </c>
      <c r="D102" s="10">
        <v>10</v>
      </c>
      <c r="E102" s="10" t="s">
        <v>36</v>
      </c>
      <c r="F102" s="11">
        <f t="shared" si="8"/>
        <v>11</v>
      </c>
      <c r="G102" s="11" t="str">
        <f t="shared" si="9"/>
        <v>00</v>
      </c>
      <c r="H102" s="2">
        <v>9</v>
      </c>
      <c r="I102" s="11" t="str">
        <f t="shared" si="11"/>
        <v>91021</v>
      </c>
      <c r="J102" s="2">
        <v>2</v>
      </c>
      <c r="K102" s="2">
        <v>1</v>
      </c>
      <c r="L102" s="44">
        <v>2</v>
      </c>
      <c r="M102" s="6" t="str">
        <f t="shared" si="6"/>
        <v>&lt;A2&gt;</v>
      </c>
      <c r="N102" s="6" t="str">
        <f>IF($B102=1,IF(ISNA(VLOOKUP($M102,Teams!$F$4:$H$51,2,FALSE)),"",VLOOKUP($M102,Teams!$F$4:$H$51,2,FALSE)),IF($B102=2,IF(ISNA(VLOOKUP($M102,Teams!$O$4:$Q$51,2,FALSE)),"",VLOOKUP($M102,Teams!$O$4:$Q$51,2,FALSE)),IF(ISNA(VLOOKUP($M102,Teams!$X$4:$Z$51,2,FALSE)),"",VLOOKUP($M102,Teams!$X$4:$Z$51,2,FALSE))))</f>
        <v>211102</v>
      </c>
      <c r="O102" s="46">
        <v>1</v>
      </c>
      <c r="P102" s="6" t="str">
        <f t="shared" si="7"/>
        <v>&lt;A1&gt;</v>
      </c>
      <c r="Q102" s="6" t="str">
        <f>IF($B102=1,IF(ISNA(VLOOKUP($P102,Teams!$F$4:$H$51,2,FALSE)),"",VLOOKUP($P102,Teams!$F$4:$H$51,2,FALSE)),IF($B102=2,IF(ISNA(VLOOKUP($P102,Teams!$O$4:$Q$51,2,FALSE)),"",VLOOKUP($P102,Teams!$O$4:$Q$51,2,FALSE)),IF(ISNA(VLOOKUP($P102,Teams!$X$4:$Z$51,2,FALSE)),"",VLOOKUP($P102,Teams!$X$4:$Z$51,2,FALSE))))</f>
        <v>211101</v>
      </c>
      <c r="R102" t="str">
        <f t="shared" si="10"/>
        <v>11/21/2021,10:00,11/21/2021,11:00,Week 9 - Match 91021,,Gym 2 - Court 1,,0,Game,,211102,,1,211101,,,0,,91021,1,,,,,,</v>
      </c>
    </row>
    <row r="103" spans="2:18" x14ac:dyDescent="0.2">
      <c r="B103" s="37">
        <v>1</v>
      </c>
      <c r="C103" s="9">
        <v>44521</v>
      </c>
      <c r="D103" s="10">
        <v>10</v>
      </c>
      <c r="E103" s="10" t="s">
        <v>36</v>
      </c>
      <c r="F103" s="11">
        <f t="shared" si="8"/>
        <v>11</v>
      </c>
      <c r="G103" s="11" t="str">
        <f t="shared" si="9"/>
        <v>00</v>
      </c>
      <c r="H103" s="2">
        <v>9</v>
      </c>
      <c r="I103" s="11" t="str">
        <f t="shared" si="11"/>
        <v>91022</v>
      </c>
      <c r="J103" s="2">
        <v>2</v>
      </c>
      <c r="K103" s="2">
        <v>2</v>
      </c>
      <c r="L103" s="44">
        <v>12</v>
      </c>
      <c r="M103" s="6" t="str">
        <f t="shared" si="6"/>
        <v>&lt;A12&gt;</v>
      </c>
      <c r="N103" s="6" t="str">
        <f>IF($B103=1,IF(ISNA(VLOOKUP($M103,Teams!$F$4:$H$51,2,FALSE)),"",VLOOKUP($M103,Teams!$F$4:$H$51,2,FALSE)),IF($B103=2,IF(ISNA(VLOOKUP($M103,Teams!$O$4:$Q$51,2,FALSE)),"",VLOOKUP($M103,Teams!$O$4:$Q$51,2,FALSE)),IF(ISNA(VLOOKUP($M103,Teams!$X$4:$Z$51,2,FALSE)),"",VLOOKUP($M103,Teams!$X$4:$Z$51,2,FALSE))))</f>
        <v>211112</v>
      </c>
      <c r="O103" s="46">
        <v>7</v>
      </c>
      <c r="P103" s="6" t="str">
        <f t="shared" si="7"/>
        <v>&lt;A7&gt;</v>
      </c>
      <c r="Q103" s="6" t="str">
        <f>IF($B103=1,IF(ISNA(VLOOKUP($P103,Teams!$F$4:$H$51,2,FALSE)),"",VLOOKUP($P103,Teams!$F$4:$H$51,2,FALSE)),IF($B103=2,IF(ISNA(VLOOKUP($P103,Teams!$O$4:$Q$51,2,FALSE)),"",VLOOKUP($P103,Teams!$O$4:$Q$51,2,FALSE)),IF(ISNA(VLOOKUP($P103,Teams!$X$4:$Z$51,2,FALSE)),"",VLOOKUP($P103,Teams!$X$4:$Z$51,2,FALSE))))</f>
        <v>211107</v>
      </c>
      <c r="R103" t="str">
        <f t="shared" si="10"/>
        <v>11/21/2021,10:00,11/21/2021,11:00,Week 9 - Match 91022,,Gym 2 - Court 2,,0,Game,,211112,,1,211107,,,0,,91022,1,,,,,,</v>
      </c>
    </row>
    <row r="104" spans="2:18" x14ac:dyDescent="0.2">
      <c r="B104" s="37">
        <v>1</v>
      </c>
      <c r="C104" s="9">
        <v>44521</v>
      </c>
      <c r="D104" s="10">
        <v>10</v>
      </c>
      <c r="E104" s="10" t="s">
        <v>36</v>
      </c>
      <c r="F104" s="11">
        <f t="shared" si="8"/>
        <v>11</v>
      </c>
      <c r="G104" s="11" t="str">
        <f t="shared" si="9"/>
        <v>00</v>
      </c>
      <c r="H104" s="2">
        <v>9</v>
      </c>
      <c r="I104" s="11" t="str">
        <f t="shared" si="11"/>
        <v>91023</v>
      </c>
      <c r="J104" s="2">
        <v>2</v>
      </c>
      <c r="K104" s="2">
        <v>3</v>
      </c>
      <c r="L104" s="44">
        <v>11</v>
      </c>
      <c r="M104" s="6" t="str">
        <f t="shared" si="6"/>
        <v>&lt;A11&gt;</v>
      </c>
      <c r="N104" s="6" t="str">
        <f>IF($B104=1,IF(ISNA(VLOOKUP($M104,Teams!$F$4:$H$51,2,FALSE)),"",VLOOKUP($M104,Teams!$F$4:$H$51,2,FALSE)),IF($B104=2,IF(ISNA(VLOOKUP($M104,Teams!$O$4:$Q$51,2,FALSE)),"",VLOOKUP($M104,Teams!$O$4:$Q$51,2,FALSE)),IF(ISNA(VLOOKUP($M104,Teams!$X$4:$Z$51,2,FALSE)),"",VLOOKUP($M104,Teams!$X$4:$Z$51,2,FALSE))))</f>
        <v>211111</v>
      </c>
      <c r="O104" s="46">
        <v>3</v>
      </c>
      <c r="P104" s="6" t="str">
        <f t="shared" si="7"/>
        <v>&lt;A3&gt;</v>
      </c>
      <c r="Q104" s="6" t="str">
        <f>IF($B104=1,IF(ISNA(VLOOKUP($P104,Teams!$F$4:$H$51,2,FALSE)),"",VLOOKUP($P104,Teams!$F$4:$H$51,2,FALSE)),IF($B104=2,IF(ISNA(VLOOKUP($P104,Teams!$O$4:$Q$51,2,FALSE)),"",VLOOKUP($P104,Teams!$O$4:$Q$51,2,FALSE)),IF(ISNA(VLOOKUP($P104,Teams!$X$4:$Z$51,2,FALSE)),"",VLOOKUP($P104,Teams!$X$4:$Z$51,2,FALSE))))</f>
        <v>211103</v>
      </c>
      <c r="R104" t="str">
        <f t="shared" si="10"/>
        <v>11/21/2021,10:00,11/21/2021,11:00,Week 9 - Match 91023,,Gym 2 - Court 3,,0,Game,,211111,,1,211103,,,0,,91023,1,,,,,,</v>
      </c>
    </row>
    <row r="105" spans="2:18" x14ac:dyDescent="0.2">
      <c r="B105" s="37">
        <v>1</v>
      </c>
      <c r="C105" s="9">
        <v>44521</v>
      </c>
      <c r="D105" s="10">
        <v>11</v>
      </c>
      <c r="E105" s="10" t="s">
        <v>36</v>
      </c>
      <c r="F105" s="11">
        <f t="shared" si="8"/>
        <v>12</v>
      </c>
      <c r="G105" s="11" t="str">
        <f t="shared" si="9"/>
        <v>00</v>
      </c>
      <c r="H105" s="2">
        <v>9</v>
      </c>
      <c r="I105" s="11" t="str">
        <f t="shared" si="11"/>
        <v>91111</v>
      </c>
      <c r="J105" s="2">
        <v>1</v>
      </c>
      <c r="K105" s="2">
        <v>1</v>
      </c>
      <c r="L105" s="44">
        <v>6</v>
      </c>
      <c r="M105" s="6" t="str">
        <f t="shared" si="6"/>
        <v>&lt;A6&gt;</v>
      </c>
      <c r="N105" s="6" t="str">
        <f>IF($B105=1,IF(ISNA(VLOOKUP($M105,Teams!$F$4:$H$51,2,FALSE)),"",VLOOKUP($M105,Teams!$F$4:$H$51,2,FALSE)),IF($B105=2,IF(ISNA(VLOOKUP($M105,Teams!$O$4:$Q$51,2,FALSE)),"",VLOOKUP($M105,Teams!$O$4:$Q$51,2,FALSE)),IF(ISNA(VLOOKUP($M105,Teams!$X$4:$Z$51,2,FALSE)),"",VLOOKUP($M105,Teams!$X$4:$Z$51,2,FALSE))))</f>
        <v>211106</v>
      </c>
      <c r="O105" s="46">
        <v>5</v>
      </c>
      <c r="P105" s="6" t="str">
        <f t="shared" si="7"/>
        <v>&lt;A5&gt;</v>
      </c>
      <c r="Q105" s="6" t="str">
        <f>IF($B105=1,IF(ISNA(VLOOKUP($P105,Teams!$F$4:$H$51,2,FALSE)),"",VLOOKUP($P105,Teams!$F$4:$H$51,2,FALSE)),IF($B105=2,IF(ISNA(VLOOKUP($P105,Teams!$O$4:$Q$51,2,FALSE)),"",VLOOKUP($P105,Teams!$O$4:$Q$51,2,FALSE)),IF(ISNA(VLOOKUP($P105,Teams!$X$4:$Z$51,2,FALSE)),"",VLOOKUP($P105,Teams!$X$4:$Z$51,2,FALSE))))</f>
        <v>211105</v>
      </c>
      <c r="R105" t="str">
        <f t="shared" si="10"/>
        <v>11/21/2021,11:00,11/21/2021,12:00,Week 9 - Match 91111,,Gym 1 - Court 1,,0,Game,,211106,,1,211105,,,0,,91111,1,,,,,,</v>
      </c>
    </row>
    <row r="106" spans="2:18" x14ac:dyDescent="0.2">
      <c r="B106" s="37">
        <v>1</v>
      </c>
      <c r="C106" s="9">
        <v>44521</v>
      </c>
      <c r="D106" s="10">
        <v>11</v>
      </c>
      <c r="E106" s="10" t="s">
        <v>36</v>
      </c>
      <c r="F106" s="11">
        <f t="shared" si="8"/>
        <v>12</v>
      </c>
      <c r="G106" s="11" t="str">
        <f t="shared" si="9"/>
        <v>00</v>
      </c>
      <c r="H106" s="2">
        <v>9</v>
      </c>
      <c r="I106" s="11" t="str">
        <f t="shared" si="11"/>
        <v>91112</v>
      </c>
      <c r="J106" s="2">
        <v>1</v>
      </c>
      <c r="K106" s="2">
        <v>2</v>
      </c>
      <c r="L106" s="44">
        <v>12</v>
      </c>
      <c r="M106" s="6" t="str">
        <f t="shared" si="6"/>
        <v>&lt;A12&gt;</v>
      </c>
      <c r="N106" s="6" t="str">
        <f>IF($B106=1,IF(ISNA(VLOOKUP($M106,Teams!$F$4:$H$51,2,FALSE)),"",VLOOKUP($M106,Teams!$F$4:$H$51,2,FALSE)),IF($B106=2,IF(ISNA(VLOOKUP($M106,Teams!$O$4:$Q$51,2,FALSE)),"",VLOOKUP($M106,Teams!$O$4:$Q$51,2,FALSE)),IF(ISNA(VLOOKUP($M106,Teams!$X$4:$Z$51,2,FALSE)),"",VLOOKUP($M106,Teams!$X$4:$Z$51,2,FALSE))))</f>
        <v>211112</v>
      </c>
      <c r="O106" s="46">
        <v>11</v>
      </c>
      <c r="P106" s="6" t="str">
        <f t="shared" si="7"/>
        <v>&lt;A11&gt;</v>
      </c>
      <c r="Q106" s="6" t="str">
        <f>IF($B106=1,IF(ISNA(VLOOKUP($P106,Teams!$F$4:$H$51,2,FALSE)),"",VLOOKUP($P106,Teams!$F$4:$H$51,2,FALSE)),IF($B106=2,IF(ISNA(VLOOKUP($P106,Teams!$O$4:$Q$51,2,FALSE)),"",VLOOKUP($P106,Teams!$O$4:$Q$51,2,FALSE)),IF(ISNA(VLOOKUP($P106,Teams!$X$4:$Z$51,2,FALSE)),"",VLOOKUP($P106,Teams!$X$4:$Z$51,2,FALSE))))</f>
        <v>211111</v>
      </c>
      <c r="R106" t="str">
        <f t="shared" si="10"/>
        <v>11/21/2021,11:00,11/21/2021,12:00,Week 9 - Match 91112,,Gym 1 - Court 2,,0,Game,,211112,,1,211111,,,0,,91112,1,,,,,,</v>
      </c>
    </row>
    <row r="107" spans="2:18" x14ac:dyDescent="0.2">
      <c r="B107" s="37">
        <v>1</v>
      </c>
      <c r="C107" s="9">
        <v>44521</v>
      </c>
      <c r="D107" s="10">
        <v>11</v>
      </c>
      <c r="E107" s="10" t="s">
        <v>36</v>
      </c>
      <c r="F107" s="11">
        <f t="shared" si="8"/>
        <v>12</v>
      </c>
      <c r="G107" s="11" t="str">
        <f t="shared" si="9"/>
        <v>00</v>
      </c>
      <c r="H107" s="2">
        <v>9</v>
      </c>
      <c r="I107" s="11" t="str">
        <f t="shared" si="11"/>
        <v>91113</v>
      </c>
      <c r="J107" s="2">
        <v>1</v>
      </c>
      <c r="K107" s="2">
        <v>3</v>
      </c>
      <c r="L107" s="44">
        <v>10</v>
      </c>
      <c r="M107" s="6" t="str">
        <f t="shared" si="6"/>
        <v>&lt;A10&gt;</v>
      </c>
      <c r="N107" s="6" t="str">
        <f>IF($B107=1,IF(ISNA(VLOOKUP($M107,Teams!$F$4:$H$51,2,FALSE)),"",VLOOKUP($M107,Teams!$F$4:$H$51,2,FALSE)),IF($B107=2,IF(ISNA(VLOOKUP($M107,Teams!$O$4:$Q$51,2,FALSE)),"",VLOOKUP($M107,Teams!$O$4:$Q$51,2,FALSE)),IF(ISNA(VLOOKUP($M107,Teams!$X$4:$Z$51,2,FALSE)),"",VLOOKUP($M107,Teams!$X$4:$Z$51,2,FALSE))))</f>
        <v>211110</v>
      </c>
      <c r="O107" s="46">
        <v>1</v>
      </c>
      <c r="P107" s="6" t="str">
        <f t="shared" si="7"/>
        <v>&lt;A1&gt;</v>
      </c>
      <c r="Q107" s="6" t="str">
        <f>IF($B107=1,IF(ISNA(VLOOKUP($P107,Teams!$F$4:$H$51,2,FALSE)),"",VLOOKUP($P107,Teams!$F$4:$H$51,2,FALSE)),IF($B107=2,IF(ISNA(VLOOKUP($P107,Teams!$O$4:$Q$51,2,FALSE)),"",VLOOKUP($P107,Teams!$O$4:$Q$51,2,FALSE)),IF(ISNA(VLOOKUP($P107,Teams!$X$4:$Z$51,2,FALSE)),"",VLOOKUP($P107,Teams!$X$4:$Z$51,2,FALSE))))</f>
        <v>211101</v>
      </c>
      <c r="R107" t="str">
        <f t="shared" si="10"/>
        <v>11/21/2021,11:00,11/21/2021,12:00,Week 9 - Match 91113,,Gym 1 - Court 3,,0,Game,,211110,,1,211101,,,0,,91113,1,,,,,,</v>
      </c>
    </row>
    <row r="108" spans="2:18" x14ac:dyDescent="0.2">
      <c r="B108" s="37">
        <v>1</v>
      </c>
      <c r="C108" s="9">
        <v>44521</v>
      </c>
      <c r="D108" s="10">
        <v>11</v>
      </c>
      <c r="E108" s="10" t="s">
        <v>36</v>
      </c>
      <c r="F108" s="11">
        <f t="shared" si="8"/>
        <v>12</v>
      </c>
      <c r="G108" s="11" t="str">
        <f t="shared" si="9"/>
        <v>00</v>
      </c>
      <c r="H108" s="2">
        <v>9</v>
      </c>
      <c r="I108" s="11" t="str">
        <f t="shared" si="11"/>
        <v>91121</v>
      </c>
      <c r="J108" s="2">
        <v>2</v>
      </c>
      <c r="K108" s="2">
        <v>1</v>
      </c>
      <c r="L108" s="44">
        <v>9</v>
      </c>
      <c r="M108" s="6" t="str">
        <f t="shared" si="6"/>
        <v>&lt;A9&gt;</v>
      </c>
      <c r="N108" s="6" t="str">
        <f>IF($B108=1,IF(ISNA(VLOOKUP($M108,Teams!$F$4:$H$51,2,FALSE)),"",VLOOKUP($M108,Teams!$F$4:$H$51,2,FALSE)),IF($B108=2,IF(ISNA(VLOOKUP($M108,Teams!$O$4:$Q$51,2,FALSE)),"",VLOOKUP($M108,Teams!$O$4:$Q$51,2,FALSE)),IF(ISNA(VLOOKUP($M108,Teams!$X$4:$Z$51,2,FALSE)),"",VLOOKUP($M108,Teams!$X$4:$Z$51,2,FALSE))))</f>
        <v>211109</v>
      </c>
      <c r="O108" s="46">
        <v>2</v>
      </c>
      <c r="P108" s="6" t="str">
        <f t="shared" si="7"/>
        <v>&lt;A2&gt;</v>
      </c>
      <c r="Q108" s="6" t="str">
        <f>IF($B108=1,IF(ISNA(VLOOKUP($P108,Teams!$F$4:$H$51,2,FALSE)),"",VLOOKUP($P108,Teams!$F$4:$H$51,2,FALSE)),IF($B108=2,IF(ISNA(VLOOKUP($P108,Teams!$O$4:$Q$51,2,FALSE)),"",VLOOKUP($P108,Teams!$O$4:$Q$51,2,FALSE)),IF(ISNA(VLOOKUP($P108,Teams!$X$4:$Z$51,2,FALSE)),"",VLOOKUP($P108,Teams!$X$4:$Z$51,2,FALSE))))</f>
        <v>211102</v>
      </c>
      <c r="R108" t="str">
        <f t="shared" si="10"/>
        <v>11/21/2021,11:00,11/21/2021,12:00,Week 9 - Match 91121,,Gym 2 - Court 1,,0,Game,,211109,,1,211102,,,0,,91121,1,,,,,,</v>
      </c>
    </row>
    <row r="109" spans="2:18" x14ac:dyDescent="0.2">
      <c r="B109" s="37">
        <v>1</v>
      </c>
      <c r="C109" s="9">
        <v>44521</v>
      </c>
      <c r="D109" s="10">
        <v>11</v>
      </c>
      <c r="E109" s="10" t="s">
        <v>36</v>
      </c>
      <c r="F109" s="11">
        <f t="shared" si="8"/>
        <v>12</v>
      </c>
      <c r="G109" s="11" t="str">
        <f t="shared" si="9"/>
        <v>00</v>
      </c>
      <c r="H109" s="2">
        <v>9</v>
      </c>
      <c r="I109" s="11" t="str">
        <f t="shared" si="11"/>
        <v>91122</v>
      </c>
      <c r="J109" s="2">
        <v>2</v>
      </c>
      <c r="K109" s="2">
        <v>2</v>
      </c>
      <c r="L109" s="44">
        <v>8</v>
      </c>
      <c r="M109" s="6" t="str">
        <f t="shared" si="6"/>
        <v>&lt;A8&gt;</v>
      </c>
      <c r="N109" s="6" t="str">
        <f>IF($B109=1,IF(ISNA(VLOOKUP($M109,Teams!$F$4:$H$51,2,FALSE)),"",VLOOKUP($M109,Teams!$F$4:$H$51,2,FALSE)),IF($B109=2,IF(ISNA(VLOOKUP($M109,Teams!$O$4:$Q$51,2,FALSE)),"",VLOOKUP($M109,Teams!$O$4:$Q$51,2,FALSE)),IF(ISNA(VLOOKUP($M109,Teams!$X$4:$Z$51,2,FALSE)),"",VLOOKUP($M109,Teams!$X$4:$Z$51,2,FALSE))))</f>
        <v>211108</v>
      </c>
      <c r="O109" s="46">
        <v>3</v>
      </c>
      <c r="P109" s="6" t="str">
        <f t="shared" si="7"/>
        <v>&lt;A3&gt;</v>
      </c>
      <c r="Q109" s="6" t="str">
        <f>IF($B109=1,IF(ISNA(VLOOKUP($P109,Teams!$F$4:$H$51,2,FALSE)),"",VLOOKUP($P109,Teams!$F$4:$H$51,2,FALSE)),IF($B109=2,IF(ISNA(VLOOKUP($P109,Teams!$O$4:$Q$51,2,FALSE)),"",VLOOKUP($P109,Teams!$O$4:$Q$51,2,FALSE)),IF(ISNA(VLOOKUP($P109,Teams!$X$4:$Z$51,2,FALSE)),"",VLOOKUP($P109,Teams!$X$4:$Z$51,2,FALSE))))</f>
        <v>211103</v>
      </c>
      <c r="R109" t="str">
        <f t="shared" si="10"/>
        <v>11/21/2021,11:00,11/21/2021,12:00,Week 9 - Match 91122,,Gym 2 - Court 2,,0,Game,,211108,,1,211103,,,0,,91122,1,,,,,,</v>
      </c>
    </row>
    <row r="110" spans="2:18" x14ac:dyDescent="0.2">
      <c r="B110" s="37">
        <v>1</v>
      </c>
      <c r="C110" s="9">
        <v>44521</v>
      </c>
      <c r="D110" s="10">
        <v>11</v>
      </c>
      <c r="E110" s="10" t="s">
        <v>36</v>
      </c>
      <c r="F110" s="11">
        <f t="shared" si="8"/>
        <v>12</v>
      </c>
      <c r="G110" s="11" t="str">
        <f t="shared" si="9"/>
        <v>00</v>
      </c>
      <c r="H110" s="2">
        <v>9</v>
      </c>
      <c r="I110" s="11" t="str">
        <f t="shared" si="11"/>
        <v>91123</v>
      </c>
      <c r="J110" s="2">
        <v>2</v>
      </c>
      <c r="K110" s="2">
        <v>3</v>
      </c>
      <c r="L110" s="44">
        <v>7</v>
      </c>
      <c r="M110" s="6" t="str">
        <f t="shared" si="6"/>
        <v>&lt;A7&gt;</v>
      </c>
      <c r="N110" s="6" t="str">
        <f>IF($B110=1,IF(ISNA(VLOOKUP($M110,Teams!$F$4:$H$51,2,FALSE)),"",VLOOKUP($M110,Teams!$F$4:$H$51,2,FALSE)),IF($B110=2,IF(ISNA(VLOOKUP($M110,Teams!$O$4:$Q$51,2,FALSE)),"",VLOOKUP($M110,Teams!$O$4:$Q$51,2,FALSE)),IF(ISNA(VLOOKUP($M110,Teams!$X$4:$Z$51,2,FALSE)),"",VLOOKUP($M110,Teams!$X$4:$Z$51,2,FALSE))))</f>
        <v>211107</v>
      </c>
      <c r="O110" s="46">
        <v>4</v>
      </c>
      <c r="P110" s="6" t="str">
        <f t="shared" si="7"/>
        <v>&lt;A4&gt;</v>
      </c>
      <c r="Q110" s="6" t="str">
        <f>IF($B110=1,IF(ISNA(VLOOKUP($P110,Teams!$F$4:$H$51,2,FALSE)),"",VLOOKUP($P110,Teams!$F$4:$H$51,2,FALSE)),IF($B110=2,IF(ISNA(VLOOKUP($P110,Teams!$O$4:$Q$51,2,FALSE)),"",VLOOKUP($P110,Teams!$O$4:$Q$51,2,FALSE)),IF(ISNA(VLOOKUP($P110,Teams!$X$4:$Z$51,2,FALSE)),"",VLOOKUP($P110,Teams!$X$4:$Z$51,2,FALSE))))</f>
        <v>211104</v>
      </c>
      <c r="R110" t="str">
        <f t="shared" si="10"/>
        <v>11/21/2021,11:00,11/21/2021,12:00,Week 9 - Match 91123,,Gym 2 - Court 3,,0,Game,,211107,,1,211104,,,0,,91123,1,,,,,,</v>
      </c>
    </row>
    <row r="111" spans="2:18" x14ac:dyDescent="0.2">
      <c r="B111" s="37">
        <v>1</v>
      </c>
      <c r="C111" s="9">
        <v>44528</v>
      </c>
      <c r="D111" s="10">
        <v>12</v>
      </c>
      <c r="E111" s="10" t="s">
        <v>36</v>
      </c>
      <c r="F111" s="11">
        <f t="shared" si="8"/>
        <v>13</v>
      </c>
      <c r="G111" s="11" t="str">
        <f t="shared" si="9"/>
        <v>00</v>
      </c>
      <c r="H111" s="2">
        <v>10</v>
      </c>
      <c r="I111" s="11" t="str">
        <f t="shared" si="11"/>
        <v>101211</v>
      </c>
      <c r="J111" s="2">
        <v>1</v>
      </c>
      <c r="K111" s="2">
        <v>1</v>
      </c>
      <c r="L111" s="44">
        <v>6</v>
      </c>
      <c r="M111" s="6" t="str">
        <f t="shared" si="6"/>
        <v>&lt;A6&gt;</v>
      </c>
      <c r="N111" s="6" t="str">
        <f>IF($B111=1,IF(ISNA(VLOOKUP($M111,Teams!$F$4:$H$51,2,FALSE)),"",VLOOKUP($M111,Teams!$F$4:$H$51,2,FALSE)),IF($B111=2,IF(ISNA(VLOOKUP($M111,Teams!$O$4:$Q$51,2,FALSE)),"",VLOOKUP($M111,Teams!$O$4:$Q$51,2,FALSE)),IF(ISNA(VLOOKUP($M111,Teams!$X$4:$Z$51,2,FALSE)),"",VLOOKUP($M111,Teams!$X$4:$Z$51,2,FALSE))))</f>
        <v>211106</v>
      </c>
      <c r="O111" s="46">
        <v>4</v>
      </c>
      <c r="P111" s="6" t="str">
        <f t="shared" si="7"/>
        <v>&lt;A4&gt;</v>
      </c>
      <c r="Q111" s="6" t="str">
        <f>IF($B111=1,IF(ISNA(VLOOKUP($P111,Teams!$F$4:$H$51,2,FALSE)),"",VLOOKUP($P111,Teams!$F$4:$H$51,2,FALSE)),IF($B111=2,IF(ISNA(VLOOKUP($P111,Teams!$O$4:$Q$51,2,FALSE)),"",VLOOKUP($P111,Teams!$O$4:$Q$51,2,FALSE)),IF(ISNA(VLOOKUP($P111,Teams!$X$4:$Z$51,2,FALSE)),"",VLOOKUP($P111,Teams!$X$4:$Z$51,2,FALSE))))</f>
        <v>211104</v>
      </c>
      <c r="R111" t="str">
        <f t="shared" si="10"/>
        <v>11/28/2021,12:00,11/28/2021,13:00,Week 10 - Match 101211,,Gym 1 - Court 1,,0,Game,,211106,,1,211104,,,0,,101211,1,,,,,,</v>
      </c>
    </row>
    <row r="112" spans="2:18" x14ac:dyDescent="0.2">
      <c r="B112" s="37">
        <v>1</v>
      </c>
      <c r="C112" s="9">
        <v>44528</v>
      </c>
      <c r="D112" s="10">
        <v>12</v>
      </c>
      <c r="E112" s="10" t="s">
        <v>36</v>
      </c>
      <c r="F112" s="11">
        <f t="shared" si="8"/>
        <v>13</v>
      </c>
      <c r="G112" s="11" t="str">
        <f t="shared" si="9"/>
        <v>00</v>
      </c>
      <c r="H112" s="2">
        <v>10</v>
      </c>
      <c r="I112" s="11" t="str">
        <f t="shared" si="11"/>
        <v>101212</v>
      </c>
      <c r="J112" s="2">
        <v>1</v>
      </c>
      <c r="K112" s="2">
        <v>2</v>
      </c>
      <c r="L112" s="44">
        <v>12</v>
      </c>
      <c r="M112" s="6" t="str">
        <f t="shared" si="6"/>
        <v>&lt;A12&gt;</v>
      </c>
      <c r="N112" s="6" t="str">
        <f>IF($B112=1,IF(ISNA(VLOOKUP($M112,Teams!$F$4:$H$51,2,FALSE)),"",VLOOKUP($M112,Teams!$F$4:$H$51,2,FALSE)),IF($B112=2,IF(ISNA(VLOOKUP($M112,Teams!$O$4:$Q$51,2,FALSE)),"",VLOOKUP($M112,Teams!$O$4:$Q$51,2,FALSE)),IF(ISNA(VLOOKUP($M112,Teams!$X$4:$Z$51,2,FALSE)),"",VLOOKUP($M112,Teams!$X$4:$Z$51,2,FALSE))))</f>
        <v>211112</v>
      </c>
      <c r="O112" s="46">
        <v>5</v>
      </c>
      <c r="P112" s="6" t="str">
        <f t="shared" si="7"/>
        <v>&lt;A5&gt;</v>
      </c>
      <c r="Q112" s="6" t="str">
        <f>IF($B112=1,IF(ISNA(VLOOKUP($P112,Teams!$F$4:$H$51,2,FALSE)),"",VLOOKUP($P112,Teams!$F$4:$H$51,2,FALSE)),IF($B112=2,IF(ISNA(VLOOKUP($P112,Teams!$O$4:$Q$51,2,FALSE)),"",VLOOKUP($P112,Teams!$O$4:$Q$51,2,FALSE)),IF(ISNA(VLOOKUP($P112,Teams!$X$4:$Z$51,2,FALSE)),"",VLOOKUP($P112,Teams!$X$4:$Z$51,2,FALSE))))</f>
        <v>211105</v>
      </c>
      <c r="R112" t="str">
        <f t="shared" si="10"/>
        <v>11/28/2021,12:00,11/28/2021,13:00,Week 10 - Match 101212,,Gym 1 - Court 2,,0,Game,,211112,,1,211105,,,0,,101212,1,,,,,,</v>
      </c>
    </row>
    <row r="113" spans="2:18" x14ac:dyDescent="0.2">
      <c r="B113" s="37">
        <v>1</v>
      </c>
      <c r="C113" s="9">
        <v>44528</v>
      </c>
      <c r="D113" s="10">
        <v>12</v>
      </c>
      <c r="E113" s="10" t="s">
        <v>36</v>
      </c>
      <c r="F113" s="11">
        <f t="shared" si="8"/>
        <v>13</v>
      </c>
      <c r="G113" s="11" t="str">
        <f t="shared" si="9"/>
        <v>00</v>
      </c>
      <c r="H113" s="2">
        <v>10</v>
      </c>
      <c r="I113" s="11" t="str">
        <f t="shared" si="11"/>
        <v>101213</v>
      </c>
      <c r="J113" s="2">
        <v>1</v>
      </c>
      <c r="K113" s="2">
        <v>3</v>
      </c>
      <c r="L113" s="44">
        <v>11</v>
      </c>
      <c r="M113" s="6" t="str">
        <f t="shared" si="6"/>
        <v>&lt;A11&gt;</v>
      </c>
      <c r="N113" s="6" t="str">
        <f>IF($B113=1,IF(ISNA(VLOOKUP($M113,Teams!$F$4:$H$51,2,FALSE)),"",VLOOKUP($M113,Teams!$F$4:$H$51,2,FALSE)),IF($B113=2,IF(ISNA(VLOOKUP($M113,Teams!$O$4:$Q$51,2,FALSE)),"",VLOOKUP($M113,Teams!$O$4:$Q$51,2,FALSE)),IF(ISNA(VLOOKUP($M113,Teams!$X$4:$Z$51,2,FALSE)),"",VLOOKUP($M113,Teams!$X$4:$Z$51,2,FALSE))))</f>
        <v>211111</v>
      </c>
      <c r="O113" s="46">
        <v>10</v>
      </c>
      <c r="P113" s="6" t="str">
        <f t="shared" si="7"/>
        <v>&lt;A10&gt;</v>
      </c>
      <c r="Q113" s="6" t="str">
        <f>IF($B113=1,IF(ISNA(VLOOKUP($P113,Teams!$F$4:$H$51,2,FALSE)),"",VLOOKUP($P113,Teams!$F$4:$H$51,2,FALSE)),IF($B113=2,IF(ISNA(VLOOKUP($P113,Teams!$O$4:$Q$51,2,FALSE)),"",VLOOKUP($P113,Teams!$O$4:$Q$51,2,FALSE)),IF(ISNA(VLOOKUP($P113,Teams!$X$4:$Z$51,2,FALSE)),"",VLOOKUP($P113,Teams!$X$4:$Z$51,2,FALSE))))</f>
        <v>211110</v>
      </c>
      <c r="R113" t="str">
        <f t="shared" si="10"/>
        <v>11/28/2021,12:00,11/28/2021,13:00,Week 10 - Match 101213,,Gym 1 - Court 3,,0,Game,,211111,,1,211110,,,0,,101213,1,,,,,,</v>
      </c>
    </row>
    <row r="114" spans="2:18" x14ac:dyDescent="0.2">
      <c r="B114" s="37">
        <v>1</v>
      </c>
      <c r="C114" s="9">
        <v>44528</v>
      </c>
      <c r="D114" s="10">
        <v>12</v>
      </c>
      <c r="E114" s="10" t="s">
        <v>36</v>
      </c>
      <c r="F114" s="11">
        <f t="shared" si="8"/>
        <v>13</v>
      </c>
      <c r="G114" s="11" t="str">
        <f t="shared" si="9"/>
        <v>00</v>
      </c>
      <c r="H114" s="2">
        <v>10</v>
      </c>
      <c r="I114" s="11" t="str">
        <f t="shared" si="11"/>
        <v>101221</v>
      </c>
      <c r="J114" s="2">
        <v>2</v>
      </c>
      <c r="K114" s="2">
        <v>1</v>
      </c>
      <c r="L114" s="44">
        <v>9</v>
      </c>
      <c r="M114" s="6" t="str">
        <f t="shared" si="6"/>
        <v>&lt;A9&gt;</v>
      </c>
      <c r="N114" s="6" t="str">
        <f>IF($B114=1,IF(ISNA(VLOOKUP($M114,Teams!$F$4:$H$51,2,FALSE)),"",VLOOKUP($M114,Teams!$F$4:$H$51,2,FALSE)),IF($B114=2,IF(ISNA(VLOOKUP($M114,Teams!$O$4:$Q$51,2,FALSE)),"",VLOOKUP($M114,Teams!$O$4:$Q$51,2,FALSE)),IF(ISNA(VLOOKUP($M114,Teams!$X$4:$Z$51,2,FALSE)),"",VLOOKUP($M114,Teams!$X$4:$Z$51,2,FALSE))))</f>
        <v>211109</v>
      </c>
      <c r="O114" s="46">
        <v>1</v>
      </c>
      <c r="P114" s="6" t="str">
        <f t="shared" si="7"/>
        <v>&lt;A1&gt;</v>
      </c>
      <c r="Q114" s="6" t="str">
        <f>IF($B114=1,IF(ISNA(VLOOKUP($P114,Teams!$F$4:$H$51,2,FALSE)),"",VLOOKUP($P114,Teams!$F$4:$H$51,2,FALSE)),IF($B114=2,IF(ISNA(VLOOKUP($P114,Teams!$O$4:$Q$51,2,FALSE)),"",VLOOKUP($P114,Teams!$O$4:$Q$51,2,FALSE)),IF(ISNA(VLOOKUP($P114,Teams!$X$4:$Z$51,2,FALSE)),"",VLOOKUP($P114,Teams!$X$4:$Z$51,2,FALSE))))</f>
        <v>211101</v>
      </c>
      <c r="R114" t="str">
        <f t="shared" si="10"/>
        <v>11/28/2021,12:00,11/28/2021,13:00,Week 10 - Match 101221,,Gym 2 - Court 1,,0,Game,,211109,,1,211101,,,0,,101221,1,,,,,,</v>
      </c>
    </row>
    <row r="115" spans="2:18" x14ac:dyDescent="0.2">
      <c r="B115" s="37">
        <v>1</v>
      </c>
      <c r="C115" s="9">
        <v>44528</v>
      </c>
      <c r="D115" s="10">
        <v>12</v>
      </c>
      <c r="E115" s="10" t="s">
        <v>36</v>
      </c>
      <c r="F115" s="11">
        <f t="shared" si="8"/>
        <v>13</v>
      </c>
      <c r="G115" s="11" t="str">
        <f t="shared" si="9"/>
        <v>00</v>
      </c>
      <c r="H115" s="2">
        <v>10</v>
      </c>
      <c r="I115" s="11" t="str">
        <f t="shared" si="11"/>
        <v>101222</v>
      </c>
      <c r="J115" s="2">
        <v>2</v>
      </c>
      <c r="K115" s="2">
        <v>2</v>
      </c>
      <c r="L115" s="44">
        <v>8</v>
      </c>
      <c r="M115" s="6" t="str">
        <f t="shared" si="6"/>
        <v>&lt;A8&gt;</v>
      </c>
      <c r="N115" s="6" t="str">
        <f>IF($B115=1,IF(ISNA(VLOOKUP($M115,Teams!$F$4:$H$51,2,FALSE)),"",VLOOKUP($M115,Teams!$F$4:$H$51,2,FALSE)),IF($B115=2,IF(ISNA(VLOOKUP($M115,Teams!$O$4:$Q$51,2,FALSE)),"",VLOOKUP($M115,Teams!$O$4:$Q$51,2,FALSE)),IF(ISNA(VLOOKUP($M115,Teams!$X$4:$Z$51,2,FALSE)),"",VLOOKUP($M115,Teams!$X$4:$Z$51,2,FALSE))))</f>
        <v>211108</v>
      </c>
      <c r="O115" s="46">
        <v>2</v>
      </c>
      <c r="P115" s="6" t="str">
        <f t="shared" si="7"/>
        <v>&lt;A2&gt;</v>
      </c>
      <c r="Q115" s="6" t="str">
        <f>IF($B115=1,IF(ISNA(VLOOKUP($P115,Teams!$F$4:$H$51,2,FALSE)),"",VLOOKUP($P115,Teams!$F$4:$H$51,2,FALSE)),IF($B115=2,IF(ISNA(VLOOKUP($P115,Teams!$O$4:$Q$51,2,FALSE)),"",VLOOKUP($P115,Teams!$O$4:$Q$51,2,FALSE)),IF(ISNA(VLOOKUP($P115,Teams!$X$4:$Z$51,2,FALSE)),"",VLOOKUP($P115,Teams!$X$4:$Z$51,2,FALSE))))</f>
        <v>211102</v>
      </c>
      <c r="R115" t="str">
        <f t="shared" si="10"/>
        <v>11/28/2021,12:00,11/28/2021,13:00,Week 10 - Match 101222,,Gym 2 - Court 2,,0,Game,,211108,,1,211102,,,0,,101222,1,,,,,,</v>
      </c>
    </row>
    <row r="116" spans="2:18" x14ac:dyDescent="0.2">
      <c r="B116" s="37">
        <v>1</v>
      </c>
      <c r="C116" s="9">
        <v>44528</v>
      </c>
      <c r="D116" s="10">
        <v>12</v>
      </c>
      <c r="E116" s="10" t="s">
        <v>36</v>
      </c>
      <c r="F116" s="11">
        <f t="shared" si="8"/>
        <v>13</v>
      </c>
      <c r="G116" s="11" t="str">
        <f t="shared" si="9"/>
        <v>00</v>
      </c>
      <c r="H116" s="2">
        <v>10</v>
      </c>
      <c r="I116" s="11" t="str">
        <f t="shared" si="11"/>
        <v>101223</v>
      </c>
      <c r="J116" s="2">
        <v>2</v>
      </c>
      <c r="K116" s="2">
        <v>3</v>
      </c>
      <c r="L116" s="44">
        <v>7</v>
      </c>
      <c r="M116" s="6" t="str">
        <f t="shared" ref="M116:M179" si="12">"&lt;"&amp;$A$3&amp;L116&amp;"&gt;"</f>
        <v>&lt;A7&gt;</v>
      </c>
      <c r="N116" s="6" t="str">
        <f>IF($B116=1,IF(ISNA(VLOOKUP($M116,Teams!$F$4:$H$51,2,FALSE)),"",VLOOKUP($M116,Teams!$F$4:$H$51,2,FALSE)),IF($B116=2,IF(ISNA(VLOOKUP($M116,Teams!$O$4:$Q$51,2,FALSE)),"",VLOOKUP($M116,Teams!$O$4:$Q$51,2,FALSE)),IF(ISNA(VLOOKUP($M116,Teams!$X$4:$Z$51,2,FALSE)),"",VLOOKUP($M116,Teams!$X$4:$Z$51,2,FALSE))))</f>
        <v>211107</v>
      </c>
      <c r="O116" s="46">
        <v>3</v>
      </c>
      <c r="P116" s="6" t="str">
        <f t="shared" ref="P116:P179" si="13">"&lt;"&amp;$A$3&amp;O116&amp;"&gt;"</f>
        <v>&lt;A3&gt;</v>
      </c>
      <c r="Q116" s="6" t="str">
        <f>IF($B116=1,IF(ISNA(VLOOKUP($P116,Teams!$F$4:$H$51,2,FALSE)),"",VLOOKUP($P116,Teams!$F$4:$H$51,2,FALSE)),IF($B116=2,IF(ISNA(VLOOKUP($P116,Teams!$O$4:$Q$51,2,FALSE)),"",VLOOKUP($P116,Teams!$O$4:$Q$51,2,FALSE)),IF(ISNA(VLOOKUP($P116,Teams!$X$4:$Z$51,2,FALSE)),"",VLOOKUP($P116,Teams!$X$4:$Z$51,2,FALSE))))</f>
        <v>211103</v>
      </c>
      <c r="R116" t="str">
        <f t="shared" si="10"/>
        <v>11/28/2021,12:00,11/28/2021,13:00,Week 10 - Match 101223,,Gym 2 - Court 3,,0,Game,,211107,,1,211103,,,0,,101223,1,,,,,,</v>
      </c>
    </row>
    <row r="117" spans="2:18" x14ac:dyDescent="0.2">
      <c r="B117" s="37">
        <v>1</v>
      </c>
      <c r="C117" s="9">
        <v>44528</v>
      </c>
      <c r="D117" s="10">
        <v>13</v>
      </c>
      <c r="E117" s="10" t="s">
        <v>36</v>
      </c>
      <c r="F117" s="11">
        <f t="shared" si="8"/>
        <v>14</v>
      </c>
      <c r="G117" s="11" t="str">
        <f t="shared" si="9"/>
        <v>00</v>
      </c>
      <c r="H117" s="2">
        <v>10</v>
      </c>
      <c r="I117" s="11" t="str">
        <f t="shared" si="11"/>
        <v>101311</v>
      </c>
      <c r="J117" s="2">
        <v>1</v>
      </c>
      <c r="K117" s="2">
        <v>1</v>
      </c>
      <c r="L117" s="44">
        <v>12</v>
      </c>
      <c r="M117" s="6" t="str">
        <f t="shared" si="12"/>
        <v>&lt;A12&gt;</v>
      </c>
      <c r="N117" s="6" t="str">
        <f>IF($B117=1,IF(ISNA(VLOOKUP($M117,Teams!$F$4:$H$51,2,FALSE)),"",VLOOKUP($M117,Teams!$F$4:$H$51,2,FALSE)),IF($B117=2,IF(ISNA(VLOOKUP($M117,Teams!$O$4:$Q$51,2,FALSE)),"",VLOOKUP($M117,Teams!$O$4:$Q$51,2,FALSE)),IF(ISNA(VLOOKUP($M117,Teams!$X$4:$Z$51,2,FALSE)),"",VLOOKUP($M117,Teams!$X$4:$Z$51,2,FALSE))))</f>
        <v>211112</v>
      </c>
      <c r="O117" s="46">
        <v>2</v>
      </c>
      <c r="P117" s="6" t="str">
        <f t="shared" si="13"/>
        <v>&lt;A2&gt;</v>
      </c>
      <c r="Q117" s="6" t="str">
        <f>IF($B117=1,IF(ISNA(VLOOKUP($P117,Teams!$F$4:$H$51,2,FALSE)),"",VLOOKUP($P117,Teams!$F$4:$H$51,2,FALSE)),IF($B117=2,IF(ISNA(VLOOKUP($P117,Teams!$O$4:$Q$51,2,FALSE)),"",VLOOKUP($P117,Teams!$O$4:$Q$51,2,FALSE)),IF(ISNA(VLOOKUP($P117,Teams!$X$4:$Z$51,2,FALSE)),"",VLOOKUP($P117,Teams!$X$4:$Z$51,2,FALSE))))</f>
        <v>211102</v>
      </c>
      <c r="R117" t="str">
        <f t="shared" si="10"/>
        <v>11/28/2021,13:00,11/28/2021,14:00,Week 10 - Match 101311,,Gym 1 - Court 1,,0,Game,,211112,,1,211102,,,0,,101311,1,,,,,,</v>
      </c>
    </row>
    <row r="118" spans="2:18" x14ac:dyDescent="0.2">
      <c r="B118" s="37">
        <v>1</v>
      </c>
      <c r="C118" s="9">
        <v>44528</v>
      </c>
      <c r="D118" s="10">
        <v>13</v>
      </c>
      <c r="E118" s="10" t="s">
        <v>36</v>
      </c>
      <c r="F118" s="11">
        <f t="shared" si="8"/>
        <v>14</v>
      </c>
      <c r="G118" s="11" t="str">
        <f t="shared" si="9"/>
        <v>00</v>
      </c>
      <c r="H118" s="2">
        <v>10</v>
      </c>
      <c r="I118" s="11" t="str">
        <f t="shared" si="11"/>
        <v>101312</v>
      </c>
      <c r="J118" s="2">
        <v>1</v>
      </c>
      <c r="K118" s="2">
        <v>2</v>
      </c>
      <c r="L118" s="44">
        <v>11</v>
      </c>
      <c r="M118" s="6" t="str">
        <f t="shared" si="12"/>
        <v>&lt;A11&gt;</v>
      </c>
      <c r="N118" s="6" t="str">
        <f>IF($B118=1,IF(ISNA(VLOOKUP($M118,Teams!$F$4:$H$51,2,FALSE)),"",VLOOKUP($M118,Teams!$F$4:$H$51,2,FALSE)),IF($B118=2,IF(ISNA(VLOOKUP($M118,Teams!$O$4:$Q$51,2,FALSE)),"",VLOOKUP($M118,Teams!$O$4:$Q$51,2,FALSE)),IF(ISNA(VLOOKUP($M118,Teams!$X$4:$Z$51,2,FALSE)),"",VLOOKUP($M118,Teams!$X$4:$Z$51,2,FALSE))))</f>
        <v>211111</v>
      </c>
      <c r="O118" s="46">
        <v>4</v>
      </c>
      <c r="P118" s="6" t="str">
        <f t="shared" si="13"/>
        <v>&lt;A4&gt;</v>
      </c>
      <c r="Q118" s="6" t="str">
        <f>IF($B118=1,IF(ISNA(VLOOKUP($P118,Teams!$F$4:$H$51,2,FALSE)),"",VLOOKUP($P118,Teams!$F$4:$H$51,2,FALSE)),IF($B118=2,IF(ISNA(VLOOKUP($P118,Teams!$O$4:$Q$51,2,FALSE)),"",VLOOKUP($P118,Teams!$O$4:$Q$51,2,FALSE)),IF(ISNA(VLOOKUP($P118,Teams!$X$4:$Z$51,2,FALSE)),"",VLOOKUP($P118,Teams!$X$4:$Z$51,2,FALSE))))</f>
        <v>211104</v>
      </c>
      <c r="R118" t="str">
        <f t="shared" si="10"/>
        <v>11/28/2021,13:00,11/28/2021,14:00,Week 10 - Match 101312,,Gym 1 - Court 2,,0,Game,,211111,,1,211104,,,0,,101312,1,,,,,,</v>
      </c>
    </row>
    <row r="119" spans="2:18" x14ac:dyDescent="0.2">
      <c r="B119" s="37">
        <v>1</v>
      </c>
      <c r="C119" s="9">
        <v>44528</v>
      </c>
      <c r="D119" s="10">
        <v>13</v>
      </c>
      <c r="E119" s="10" t="s">
        <v>36</v>
      </c>
      <c r="F119" s="11">
        <f t="shared" si="8"/>
        <v>14</v>
      </c>
      <c r="G119" s="11" t="str">
        <f t="shared" si="9"/>
        <v>00</v>
      </c>
      <c r="H119" s="2">
        <v>10</v>
      </c>
      <c r="I119" s="11" t="str">
        <f t="shared" si="11"/>
        <v>101313</v>
      </c>
      <c r="J119" s="2">
        <v>1</v>
      </c>
      <c r="K119" s="2">
        <v>3</v>
      </c>
      <c r="L119" s="44">
        <v>10</v>
      </c>
      <c r="M119" s="6" t="str">
        <f t="shared" si="12"/>
        <v>&lt;A10&gt;</v>
      </c>
      <c r="N119" s="6" t="str">
        <f>IF($B119=1,IF(ISNA(VLOOKUP($M119,Teams!$F$4:$H$51,2,FALSE)),"",VLOOKUP($M119,Teams!$F$4:$H$51,2,FALSE)),IF($B119=2,IF(ISNA(VLOOKUP($M119,Teams!$O$4:$Q$51,2,FALSE)),"",VLOOKUP($M119,Teams!$O$4:$Q$51,2,FALSE)),IF(ISNA(VLOOKUP($M119,Teams!$X$4:$Z$51,2,FALSE)),"",VLOOKUP($M119,Teams!$X$4:$Z$51,2,FALSE))))</f>
        <v>211110</v>
      </c>
      <c r="O119" s="46">
        <v>5</v>
      </c>
      <c r="P119" s="6" t="str">
        <f t="shared" si="13"/>
        <v>&lt;A5&gt;</v>
      </c>
      <c r="Q119" s="6" t="str">
        <f>IF($B119=1,IF(ISNA(VLOOKUP($P119,Teams!$F$4:$H$51,2,FALSE)),"",VLOOKUP($P119,Teams!$F$4:$H$51,2,FALSE)),IF($B119=2,IF(ISNA(VLOOKUP($P119,Teams!$O$4:$Q$51,2,FALSE)),"",VLOOKUP($P119,Teams!$O$4:$Q$51,2,FALSE)),IF(ISNA(VLOOKUP($P119,Teams!$X$4:$Z$51,2,FALSE)),"",VLOOKUP($P119,Teams!$X$4:$Z$51,2,FALSE))))</f>
        <v>211105</v>
      </c>
      <c r="R119" t="str">
        <f t="shared" si="10"/>
        <v>11/28/2021,13:00,11/28/2021,14:00,Week 10 - Match 101313,,Gym 1 - Court 3,,0,Game,,211110,,1,211105,,,0,,101313,1,,,,,,</v>
      </c>
    </row>
    <row r="120" spans="2:18" x14ac:dyDescent="0.2">
      <c r="B120" s="37">
        <v>1</v>
      </c>
      <c r="C120" s="9">
        <v>44528</v>
      </c>
      <c r="D120" s="10">
        <v>13</v>
      </c>
      <c r="E120" s="10" t="s">
        <v>36</v>
      </c>
      <c r="F120" s="11">
        <f t="shared" si="8"/>
        <v>14</v>
      </c>
      <c r="G120" s="11" t="str">
        <f t="shared" si="9"/>
        <v>00</v>
      </c>
      <c r="H120" s="2">
        <v>10</v>
      </c>
      <c r="I120" s="11" t="str">
        <f t="shared" si="11"/>
        <v>101321</v>
      </c>
      <c r="J120" s="2">
        <v>2</v>
      </c>
      <c r="K120" s="2">
        <v>1</v>
      </c>
      <c r="L120" s="44">
        <v>9</v>
      </c>
      <c r="M120" s="6" t="str">
        <f t="shared" si="12"/>
        <v>&lt;A9&gt;</v>
      </c>
      <c r="N120" s="6" t="str">
        <f>IF($B120=1,IF(ISNA(VLOOKUP($M120,Teams!$F$4:$H$51,2,FALSE)),"",VLOOKUP($M120,Teams!$F$4:$H$51,2,FALSE)),IF($B120=2,IF(ISNA(VLOOKUP($M120,Teams!$O$4:$Q$51,2,FALSE)),"",VLOOKUP($M120,Teams!$O$4:$Q$51,2,FALSE)),IF(ISNA(VLOOKUP($M120,Teams!$X$4:$Z$51,2,FALSE)),"",VLOOKUP($M120,Teams!$X$4:$Z$51,2,FALSE))))</f>
        <v>211109</v>
      </c>
      <c r="O120" s="46">
        <v>6</v>
      </c>
      <c r="P120" s="6" t="str">
        <f t="shared" si="13"/>
        <v>&lt;A6&gt;</v>
      </c>
      <c r="Q120" s="6" t="str">
        <f>IF($B120=1,IF(ISNA(VLOOKUP($P120,Teams!$F$4:$H$51,2,FALSE)),"",VLOOKUP($P120,Teams!$F$4:$H$51,2,FALSE)),IF($B120=2,IF(ISNA(VLOOKUP($P120,Teams!$O$4:$Q$51,2,FALSE)),"",VLOOKUP($P120,Teams!$O$4:$Q$51,2,FALSE)),IF(ISNA(VLOOKUP($P120,Teams!$X$4:$Z$51,2,FALSE)),"",VLOOKUP($P120,Teams!$X$4:$Z$51,2,FALSE))))</f>
        <v>211106</v>
      </c>
      <c r="R120" t="str">
        <f t="shared" si="10"/>
        <v>11/28/2021,13:00,11/28/2021,14:00,Week 10 - Match 101321,,Gym 2 - Court 1,,0,Game,,211109,,1,211106,,,0,,101321,1,,,,,,</v>
      </c>
    </row>
    <row r="121" spans="2:18" x14ac:dyDescent="0.2">
      <c r="B121" s="37">
        <v>1</v>
      </c>
      <c r="C121" s="9">
        <v>44528</v>
      </c>
      <c r="D121" s="10">
        <v>13</v>
      </c>
      <c r="E121" s="10" t="s">
        <v>36</v>
      </c>
      <c r="F121" s="11">
        <f t="shared" si="8"/>
        <v>14</v>
      </c>
      <c r="G121" s="11" t="str">
        <f t="shared" si="9"/>
        <v>00</v>
      </c>
      <c r="H121" s="2">
        <v>10</v>
      </c>
      <c r="I121" s="11" t="str">
        <f t="shared" si="11"/>
        <v>101322</v>
      </c>
      <c r="J121" s="2">
        <v>2</v>
      </c>
      <c r="K121" s="2">
        <v>2</v>
      </c>
      <c r="L121" s="44">
        <v>8</v>
      </c>
      <c r="M121" s="6" t="str">
        <f t="shared" si="12"/>
        <v>&lt;A8&gt;</v>
      </c>
      <c r="N121" s="6" t="str">
        <f>IF($B121=1,IF(ISNA(VLOOKUP($M121,Teams!$F$4:$H$51,2,FALSE)),"",VLOOKUP($M121,Teams!$F$4:$H$51,2,FALSE)),IF($B121=2,IF(ISNA(VLOOKUP($M121,Teams!$O$4:$Q$51,2,FALSE)),"",VLOOKUP($M121,Teams!$O$4:$Q$51,2,FALSE)),IF(ISNA(VLOOKUP($M121,Teams!$X$4:$Z$51,2,FALSE)),"",VLOOKUP($M121,Teams!$X$4:$Z$51,2,FALSE))))</f>
        <v>211108</v>
      </c>
      <c r="O121" s="46">
        <v>7</v>
      </c>
      <c r="P121" s="6" t="str">
        <f t="shared" si="13"/>
        <v>&lt;A7&gt;</v>
      </c>
      <c r="Q121" s="6" t="str">
        <f>IF($B121=1,IF(ISNA(VLOOKUP($P121,Teams!$F$4:$H$51,2,FALSE)),"",VLOOKUP($P121,Teams!$F$4:$H$51,2,FALSE)),IF($B121=2,IF(ISNA(VLOOKUP($P121,Teams!$O$4:$Q$51,2,FALSE)),"",VLOOKUP($P121,Teams!$O$4:$Q$51,2,FALSE)),IF(ISNA(VLOOKUP($P121,Teams!$X$4:$Z$51,2,FALSE)),"",VLOOKUP($P121,Teams!$X$4:$Z$51,2,FALSE))))</f>
        <v>211107</v>
      </c>
      <c r="R121" t="str">
        <f t="shared" si="10"/>
        <v>11/28/2021,13:00,11/28/2021,14:00,Week 10 - Match 101322,,Gym 2 - Court 2,,0,Game,,211108,,1,211107,,,0,,101322,1,,,,,,</v>
      </c>
    </row>
    <row r="122" spans="2:18" x14ac:dyDescent="0.2">
      <c r="B122" s="37">
        <v>1</v>
      </c>
      <c r="C122" s="9">
        <v>44528</v>
      </c>
      <c r="D122" s="10">
        <v>13</v>
      </c>
      <c r="E122" s="10" t="s">
        <v>36</v>
      </c>
      <c r="F122" s="11">
        <f t="shared" si="8"/>
        <v>14</v>
      </c>
      <c r="G122" s="11" t="str">
        <f t="shared" si="9"/>
        <v>00</v>
      </c>
      <c r="H122" s="2">
        <v>10</v>
      </c>
      <c r="I122" s="11" t="str">
        <f t="shared" si="11"/>
        <v>101323</v>
      </c>
      <c r="J122" s="2">
        <v>2</v>
      </c>
      <c r="K122" s="2">
        <v>3</v>
      </c>
      <c r="L122" s="44">
        <v>3</v>
      </c>
      <c r="M122" s="6" t="str">
        <f t="shared" si="12"/>
        <v>&lt;A3&gt;</v>
      </c>
      <c r="N122" s="6" t="str">
        <f>IF($B122=1,IF(ISNA(VLOOKUP($M122,Teams!$F$4:$H$51,2,FALSE)),"",VLOOKUP($M122,Teams!$F$4:$H$51,2,FALSE)),IF($B122=2,IF(ISNA(VLOOKUP($M122,Teams!$O$4:$Q$51,2,FALSE)),"",VLOOKUP($M122,Teams!$O$4:$Q$51,2,FALSE)),IF(ISNA(VLOOKUP($M122,Teams!$X$4:$Z$51,2,FALSE)),"",VLOOKUP($M122,Teams!$X$4:$Z$51,2,FALSE))))</f>
        <v>211103</v>
      </c>
      <c r="O122" s="46">
        <v>1</v>
      </c>
      <c r="P122" s="6" t="str">
        <f t="shared" si="13"/>
        <v>&lt;A1&gt;</v>
      </c>
      <c r="Q122" s="6" t="str">
        <f>IF($B122=1,IF(ISNA(VLOOKUP($P122,Teams!$F$4:$H$51,2,FALSE)),"",VLOOKUP($P122,Teams!$F$4:$H$51,2,FALSE)),IF($B122=2,IF(ISNA(VLOOKUP($P122,Teams!$O$4:$Q$51,2,FALSE)),"",VLOOKUP($P122,Teams!$O$4:$Q$51,2,FALSE)),IF(ISNA(VLOOKUP($P122,Teams!$X$4:$Z$51,2,FALSE)),"",VLOOKUP($P122,Teams!$X$4:$Z$51,2,FALSE))))</f>
        <v>211101</v>
      </c>
      <c r="R122" t="str">
        <f t="shared" si="10"/>
        <v>11/28/2021,13:00,11/28/2021,14:00,Week 10 - Match 101323,,Gym 2 - Court 3,,0,Game,,211103,,1,211101,,,0,,101323,1,,,,,,</v>
      </c>
    </row>
    <row r="123" spans="2:18" x14ac:dyDescent="0.2">
      <c r="B123" s="37">
        <v>1</v>
      </c>
      <c r="C123" s="9">
        <v>44535</v>
      </c>
      <c r="D123" s="10">
        <v>14</v>
      </c>
      <c r="E123" s="10" t="s">
        <v>36</v>
      </c>
      <c r="F123" s="11">
        <f t="shared" si="8"/>
        <v>15</v>
      </c>
      <c r="G123" s="11" t="str">
        <f t="shared" si="9"/>
        <v>00</v>
      </c>
      <c r="H123" s="2">
        <v>11</v>
      </c>
      <c r="I123" s="11" t="str">
        <f t="shared" si="11"/>
        <v>111411</v>
      </c>
      <c r="J123" s="2">
        <v>1</v>
      </c>
      <c r="K123" s="2">
        <v>1</v>
      </c>
      <c r="L123" s="44">
        <v>10</v>
      </c>
      <c r="M123" s="6" t="str">
        <f t="shared" si="12"/>
        <v>&lt;A10&gt;</v>
      </c>
      <c r="N123" s="6" t="str">
        <f>IF($B123=1,IF(ISNA(VLOOKUP($M123,Teams!$F$4:$H$51,2,FALSE)),"",VLOOKUP($M123,Teams!$F$4:$H$51,2,FALSE)),IF($B123=2,IF(ISNA(VLOOKUP($M123,Teams!$O$4:$Q$51,2,FALSE)),"",VLOOKUP($M123,Teams!$O$4:$Q$51,2,FALSE)),IF(ISNA(VLOOKUP($M123,Teams!$X$4:$Z$51,2,FALSE)),"",VLOOKUP($M123,Teams!$X$4:$Z$51,2,FALSE))))</f>
        <v>211110</v>
      </c>
      <c r="O123" s="46">
        <v>2</v>
      </c>
      <c r="P123" s="6" t="str">
        <f t="shared" si="13"/>
        <v>&lt;A2&gt;</v>
      </c>
      <c r="Q123" s="6" t="str">
        <f>IF($B123=1,IF(ISNA(VLOOKUP($P123,Teams!$F$4:$H$51,2,FALSE)),"",VLOOKUP($P123,Teams!$F$4:$H$51,2,FALSE)),IF($B123=2,IF(ISNA(VLOOKUP($P123,Teams!$O$4:$Q$51,2,FALSE)),"",VLOOKUP($P123,Teams!$O$4:$Q$51,2,FALSE)),IF(ISNA(VLOOKUP($P123,Teams!$X$4:$Z$51,2,FALSE)),"",VLOOKUP($P123,Teams!$X$4:$Z$51,2,FALSE))))</f>
        <v>211102</v>
      </c>
      <c r="R123" t="str">
        <f t="shared" si="10"/>
        <v>12/05/2021,14:00,12/05/2021,15:00,Week 11 - Match 111411,,Gym 1 - Court 1,,0,Game,,211110,,1,211102,,,0,,111411,1,,,,,,</v>
      </c>
    </row>
    <row r="124" spans="2:18" x14ac:dyDescent="0.2">
      <c r="B124" s="37">
        <v>1</v>
      </c>
      <c r="C124" s="9">
        <v>44535</v>
      </c>
      <c r="D124" s="10">
        <v>14</v>
      </c>
      <c r="E124" s="10" t="s">
        <v>36</v>
      </c>
      <c r="F124" s="11">
        <f t="shared" si="8"/>
        <v>15</v>
      </c>
      <c r="G124" s="11" t="str">
        <f t="shared" si="9"/>
        <v>00</v>
      </c>
      <c r="H124" s="2">
        <v>11</v>
      </c>
      <c r="I124" s="11" t="str">
        <f t="shared" si="11"/>
        <v>111412</v>
      </c>
      <c r="J124" s="2">
        <v>1</v>
      </c>
      <c r="K124" s="2">
        <v>2</v>
      </c>
      <c r="L124" s="44">
        <v>11</v>
      </c>
      <c r="M124" s="6" t="str">
        <f t="shared" si="12"/>
        <v>&lt;A11&gt;</v>
      </c>
      <c r="N124" s="6" t="str">
        <f>IF($B124=1,IF(ISNA(VLOOKUP($M124,Teams!$F$4:$H$51,2,FALSE)),"",VLOOKUP($M124,Teams!$F$4:$H$51,2,FALSE)),IF($B124=2,IF(ISNA(VLOOKUP($M124,Teams!$O$4:$Q$51,2,FALSE)),"",VLOOKUP($M124,Teams!$O$4:$Q$51,2,FALSE)),IF(ISNA(VLOOKUP($M124,Teams!$X$4:$Z$51,2,FALSE)),"",VLOOKUP($M124,Teams!$X$4:$Z$51,2,FALSE))))</f>
        <v>211111</v>
      </c>
      <c r="O124" s="46">
        <v>1</v>
      </c>
      <c r="P124" s="6" t="str">
        <f t="shared" si="13"/>
        <v>&lt;A1&gt;</v>
      </c>
      <c r="Q124" s="6" t="str">
        <f>IF($B124=1,IF(ISNA(VLOOKUP($P124,Teams!$F$4:$H$51,2,FALSE)),"",VLOOKUP($P124,Teams!$F$4:$H$51,2,FALSE)),IF($B124=2,IF(ISNA(VLOOKUP($P124,Teams!$O$4:$Q$51,2,FALSE)),"",VLOOKUP($P124,Teams!$O$4:$Q$51,2,FALSE)),IF(ISNA(VLOOKUP($P124,Teams!$X$4:$Z$51,2,FALSE)),"",VLOOKUP($P124,Teams!$X$4:$Z$51,2,FALSE))))</f>
        <v>211101</v>
      </c>
      <c r="R124" t="str">
        <f t="shared" si="10"/>
        <v>12/05/2021,14:00,12/05/2021,15:00,Week 11 - Match 111412,,Gym 1 - Court 2,,0,Game,,211111,,1,211101,,,0,,111412,1,,,,,,</v>
      </c>
    </row>
    <row r="125" spans="2:18" x14ac:dyDescent="0.2">
      <c r="B125" s="37">
        <v>1</v>
      </c>
      <c r="C125" s="9">
        <v>44535</v>
      </c>
      <c r="D125" s="10">
        <v>14</v>
      </c>
      <c r="E125" s="10" t="s">
        <v>36</v>
      </c>
      <c r="F125" s="11">
        <f t="shared" si="8"/>
        <v>15</v>
      </c>
      <c r="G125" s="11" t="str">
        <f t="shared" si="9"/>
        <v>00</v>
      </c>
      <c r="H125" s="2">
        <v>11</v>
      </c>
      <c r="I125" s="11" t="str">
        <f t="shared" si="11"/>
        <v>111413</v>
      </c>
      <c r="J125" s="2">
        <v>1</v>
      </c>
      <c r="K125" s="2">
        <v>3</v>
      </c>
      <c r="L125" s="44">
        <v>7</v>
      </c>
      <c r="M125" s="6" t="str">
        <f t="shared" si="12"/>
        <v>&lt;A7&gt;</v>
      </c>
      <c r="N125" s="6" t="str">
        <f>IF($B125=1,IF(ISNA(VLOOKUP($M125,Teams!$F$4:$H$51,2,FALSE)),"",VLOOKUP($M125,Teams!$F$4:$H$51,2,FALSE)),IF($B125=2,IF(ISNA(VLOOKUP($M125,Teams!$O$4:$Q$51,2,FALSE)),"",VLOOKUP($M125,Teams!$O$4:$Q$51,2,FALSE)),IF(ISNA(VLOOKUP($M125,Teams!$X$4:$Z$51,2,FALSE)),"",VLOOKUP($M125,Teams!$X$4:$Z$51,2,FALSE))))</f>
        <v>211107</v>
      </c>
      <c r="O125" s="46">
        <v>5</v>
      </c>
      <c r="P125" s="6" t="str">
        <f t="shared" si="13"/>
        <v>&lt;A5&gt;</v>
      </c>
      <c r="Q125" s="6" t="str">
        <f>IF($B125=1,IF(ISNA(VLOOKUP($P125,Teams!$F$4:$H$51,2,FALSE)),"",VLOOKUP($P125,Teams!$F$4:$H$51,2,FALSE)),IF($B125=2,IF(ISNA(VLOOKUP($P125,Teams!$O$4:$Q$51,2,FALSE)),"",VLOOKUP($P125,Teams!$O$4:$Q$51,2,FALSE)),IF(ISNA(VLOOKUP($P125,Teams!$X$4:$Z$51,2,FALSE)),"",VLOOKUP($P125,Teams!$X$4:$Z$51,2,FALSE))))</f>
        <v>211105</v>
      </c>
      <c r="R125" t="str">
        <f t="shared" si="10"/>
        <v>12/05/2021,14:00,12/05/2021,15:00,Week 11 - Match 111413,,Gym 1 - Court 3,,0,Game,,211107,,1,211105,,,0,,111413,1,,,,,,</v>
      </c>
    </row>
    <row r="126" spans="2:18" x14ac:dyDescent="0.2">
      <c r="B126" s="37">
        <v>1</v>
      </c>
      <c r="C126" s="9">
        <v>44535</v>
      </c>
      <c r="D126" s="10">
        <v>14</v>
      </c>
      <c r="E126" s="10" t="s">
        <v>36</v>
      </c>
      <c r="F126" s="11">
        <f t="shared" si="8"/>
        <v>15</v>
      </c>
      <c r="G126" s="11" t="str">
        <f t="shared" si="9"/>
        <v>00</v>
      </c>
      <c r="H126" s="2">
        <v>11</v>
      </c>
      <c r="I126" s="11" t="str">
        <f t="shared" si="11"/>
        <v>111421</v>
      </c>
      <c r="J126" s="2">
        <v>2</v>
      </c>
      <c r="K126" s="2">
        <v>1</v>
      </c>
      <c r="L126" s="44">
        <v>12</v>
      </c>
      <c r="M126" s="6" t="str">
        <f t="shared" si="12"/>
        <v>&lt;A12&gt;</v>
      </c>
      <c r="N126" s="6" t="str">
        <f>IF($B126=1,IF(ISNA(VLOOKUP($M126,Teams!$F$4:$H$51,2,FALSE)),"",VLOOKUP($M126,Teams!$F$4:$H$51,2,FALSE)),IF($B126=2,IF(ISNA(VLOOKUP($M126,Teams!$O$4:$Q$51,2,FALSE)),"",VLOOKUP($M126,Teams!$O$4:$Q$51,2,FALSE)),IF(ISNA(VLOOKUP($M126,Teams!$X$4:$Z$51,2,FALSE)),"",VLOOKUP($M126,Teams!$X$4:$Z$51,2,FALSE))))</f>
        <v>211112</v>
      </c>
      <c r="O126" s="46">
        <v>6</v>
      </c>
      <c r="P126" s="6" t="str">
        <f t="shared" si="13"/>
        <v>&lt;A6&gt;</v>
      </c>
      <c r="Q126" s="6" t="str">
        <f>IF($B126=1,IF(ISNA(VLOOKUP($P126,Teams!$F$4:$H$51,2,FALSE)),"",VLOOKUP($P126,Teams!$F$4:$H$51,2,FALSE)),IF($B126=2,IF(ISNA(VLOOKUP($P126,Teams!$O$4:$Q$51,2,FALSE)),"",VLOOKUP($P126,Teams!$O$4:$Q$51,2,FALSE)),IF(ISNA(VLOOKUP($P126,Teams!$X$4:$Z$51,2,FALSE)),"",VLOOKUP($P126,Teams!$X$4:$Z$51,2,FALSE))))</f>
        <v>211106</v>
      </c>
      <c r="R126" t="str">
        <f t="shared" si="10"/>
        <v>12/05/2021,14:00,12/05/2021,15:00,Week 11 - Match 111421,,Gym 2 - Court 1,,0,Game,,211112,,1,211106,,,0,,111421,1,,,,,,</v>
      </c>
    </row>
    <row r="127" spans="2:18" x14ac:dyDescent="0.2">
      <c r="B127" s="37">
        <v>1</v>
      </c>
      <c r="C127" s="9">
        <v>44535</v>
      </c>
      <c r="D127" s="10">
        <v>14</v>
      </c>
      <c r="E127" s="10" t="s">
        <v>36</v>
      </c>
      <c r="F127" s="11">
        <f t="shared" si="8"/>
        <v>15</v>
      </c>
      <c r="G127" s="11" t="str">
        <f t="shared" si="9"/>
        <v>00</v>
      </c>
      <c r="H127" s="2">
        <v>11</v>
      </c>
      <c r="I127" s="11" t="str">
        <f t="shared" si="11"/>
        <v>111422</v>
      </c>
      <c r="J127" s="2">
        <v>2</v>
      </c>
      <c r="K127" s="2">
        <v>2</v>
      </c>
      <c r="L127" s="44">
        <v>8</v>
      </c>
      <c r="M127" s="6" t="str">
        <f t="shared" si="12"/>
        <v>&lt;A8&gt;</v>
      </c>
      <c r="N127" s="6" t="str">
        <f>IF($B127=1,IF(ISNA(VLOOKUP($M127,Teams!$F$4:$H$51,2,FALSE)),"",VLOOKUP($M127,Teams!$F$4:$H$51,2,FALSE)),IF($B127=2,IF(ISNA(VLOOKUP($M127,Teams!$O$4:$Q$51,2,FALSE)),"",VLOOKUP($M127,Teams!$O$4:$Q$51,2,FALSE)),IF(ISNA(VLOOKUP($M127,Teams!$X$4:$Z$51,2,FALSE)),"",VLOOKUP($M127,Teams!$X$4:$Z$51,2,FALSE))))</f>
        <v>211108</v>
      </c>
      <c r="O127" s="46">
        <v>4</v>
      </c>
      <c r="P127" s="6" t="str">
        <f t="shared" si="13"/>
        <v>&lt;A4&gt;</v>
      </c>
      <c r="Q127" s="6" t="str">
        <f>IF($B127=1,IF(ISNA(VLOOKUP($P127,Teams!$F$4:$H$51,2,FALSE)),"",VLOOKUP($P127,Teams!$F$4:$H$51,2,FALSE)),IF($B127=2,IF(ISNA(VLOOKUP($P127,Teams!$O$4:$Q$51,2,FALSE)),"",VLOOKUP($P127,Teams!$O$4:$Q$51,2,FALSE)),IF(ISNA(VLOOKUP($P127,Teams!$X$4:$Z$51,2,FALSE)),"",VLOOKUP($P127,Teams!$X$4:$Z$51,2,FALSE))))</f>
        <v>211104</v>
      </c>
      <c r="R127" t="str">
        <f t="shared" si="10"/>
        <v>12/05/2021,14:00,12/05/2021,15:00,Week 11 - Match 111422,,Gym 2 - Court 2,,0,Game,,211108,,1,211104,,,0,,111422,1,,,,,,</v>
      </c>
    </row>
    <row r="128" spans="2:18" x14ac:dyDescent="0.2">
      <c r="B128" s="37">
        <v>1</v>
      </c>
      <c r="C128" s="9">
        <v>44535</v>
      </c>
      <c r="D128" s="10">
        <v>14</v>
      </c>
      <c r="E128" s="10" t="s">
        <v>36</v>
      </c>
      <c r="F128" s="11">
        <f t="shared" si="8"/>
        <v>15</v>
      </c>
      <c r="G128" s="11" t="str">
        <f t="shared" si="9"/>
        <v>00</v>
      </c>
      <c r="H128" s="2">
        <v>11</v>
      </c>
      <c r="I128" s="11" t="str">
        <f t="shared" si="11"/>
        <v>111423</v>
      </c>
      <c r="J128" s="2">
        <v>2</v>
      </c>
      <c r="K128" s="2">
        <v>3</v>
      </c>
      <c r="L128" s="44">
        <v>9</v>
      </c>
      <c r="M128" s="6" t="str">
        <f t="shared" si="12"/>
        <v>&lt;A9&gt;</v>
      </c>
      <c r="N128" s="6" t="str">
        <f>IF($B128=1,IF(ISNA(VLOOKUP($M128,Teams!$F$4:$H$51,2,FALSE)),"",VLOOKUP($M128,Teams!$F$4:$H$51,2,FALSE)),IF($B128=2,IF(ISNA(VLOOKUP($M128,Teams!$O$4:$Q$51,2,FALSE)),"",VLOOKUP($M128,Teams!$O$4:$Q$51,2,FALSE)),IF(ISNA(VLOOKUP($M128,Teams!$X$4:$Z$51,2,FALSE)),"",VLOOKUP($M128,Teams!$X$4:$Z$51,2,FALSE))))</f>
        <v>211109</v>
      </c>
      <c r="O128" s="46">
        <v>3</v>
      </c>
      <c r="P128" s="6" t="str">
        <f t="shared" si="13"/>
        <v>&lt;A3&gt;</v>
      </c>
      <c r="Q128" s="6" t="str">
        <f>IF($B128=1,IF(ISNA(VLOOKUP($P128,Teams!$F$4:$H$51,2,FALSE)),"",VLOOKUP($P128,Teams!$F$4:$H$51,2,FALSE)),IF($B128=2,IF(ISNA(VLOOKUP($P128,Teams!$O$4:$Q$51,2,FALSE)),"",VLOOKUP($P128,Teams!$O$4:$Q$51,2,FALSE)),IF(ISNA(VLOOKUP($P128,Teams!$X$4:$Z$51,2,FALSE)),"",VLOOKUP($P128,Teams!$X$4:$Z$51,2,FALSE))))</f>
        <v>211103</v>
      </c>
      <c r="R128" t="str">
        <f t="shared" si="10"/>
        <v>12/05/2021,14:00,12/05/2021,15:00,Week 11 - Match 111423,,Gym 2 - Court 3,,0,Game,,211109,,1,211103,,,0,,111423,1,,,,,,</v>
      </c>
    </row>
    <row r="129" spans="2:18" x14ac:dyDescent="0.2">
      <c r="B129" s="37">
        <v>1</v>
      </c>
      <c r="C129" s="9">
        <v>44535</v>
      </c>
      <c r="D129" s="10">
        <v>15</v>
      </c>
      <c r="E129" s="10" t="s">
        <v>36</v>
      </c>
      <c r="F129" s="11">
        <f t="shared" si="8"/>
        <v>16</v>
      </c>
      <c r="G129" s="11" t="str">
        <f t="shared" si="9"/>
        <v>00</v>
      </c>
      <c r="H129" s="2">
        <v>11</v>
      </c>
      <c r="I129" s="11" t="str">
        <f t="shared" si="11"/>
        <v>111511</v>
      </c>
      <c r="J129" s="2">
        <v>1</v>
      </c>
      <c r="K129" s="2">
        <v>1</v>
      </c>
      <c r="L129" s="44">
        <v>12</v>
      </c>
      <c r="M129" s="6" t="str">
        <f t="shared" si="12"/>
        <v>&lt;A12&gt;</v>
      </c>
      <c r="N129" s="6" t="str">
        <f>IF($B129=1,IF(ISNA(VLOOKUP($M129,Teams!$F$4:$H$51,2,FALSE)),"",VLOOKUP($M129,Teams!$F$4:$H$51,2,FALSE)),IF($B129=2,IF(ISNA(VLOOKUP($M129,Teams!$O$4:$Q$51,2,FALSE)),"",VLOOKUP($M129,Teams!$O$4:$Q$51,2,FALSE)),IF(ISNA(VLOOKUP($M129,Teams!$X$4:$Z$51,2,FALSE)),"",VLOOKUP($M129,Teams!$X$4:$Z$51,2,FALSE))))</f>
        <v>211112</v>
      </c>
      <c r="O129" s="46">
        <v>1</v>
      </c>
      <c r="P129" s="6" t="str">
        <f t="shared" si="13"/>
        <v>&lt;A1&gt;</v>
      </c>
      <c r="Q129" s="6" t="str">
        <f>IF($B129=1,IF(ISNA(VLOOKUP($P129,Teams!$F$4:$H$51,2,FALSE)),"",VLOOKUP($P129,Teams!$F$4:$H$51,2,FALSE)),IF($B129=2,IF(ISNA(VLOOKUP($P129,Teams!$O$4:$Q$51,2,FALSE)),"",VLOOKUP($P129,Teams!$O$4:$Q$51,2,FALSE)),IF(ISNA(VLOOKUP($P129,Teams!$X$4:$Z$51,2,FALSE)),"",VLOOKUP($P129,Teams!$X$4:$Z$51,2,FALSE))))</f>
        <v>211101</v>
      </c>
      <c r="R129" t="str">
        <f t="shared" si="10"/>
        <v>12/05/2021,15:00,12/05/2021,16:00,Week 11 - Match 111511,,Gym 1 - Court 1,,0,Game,,211112,,1,211101,,,0,,111511,1,,,,,,</v>
      </c>
    </row>
    <row r="130" spans="2:18" x14ac:dyDescent="0.2">
      <c r="B130" s="37">
        <v>1</v>
      </c>
      <c r="C130" s="9">
        <v>44535</v>
      </c>
      <c r="D130" s="10">
        <v>15</v>
      </c>
      <c r="E130" s="10" t="s">
        <v>36</v>
      </c>
      <c r="F130" s="11">
        <f t="shared" si="8"/>
        <v>16</v>
      </c>
      <c r="G130" s="11" t="str">
        <f t="shared" si="9"/>
        <v>00</v>
      </c>
      <c r="H130" s="2">
        <v>11</v>
      </c>
      <c r="I130" s="11" t="str">
        <f t="shared" si="11"/>
        <v>111512</v>
      </c>
      <c r="J130" s="2">
        <v>1</v>
      </c>
      <c r="K130" s="2">
        <v>2</v>
      </c>
      <c r="L130" s="44">
        <v>11</v>
      </c>
      <c r="M130" s="6" t="str">
        <f t="shared" si="12"/>
        <v>&lt;A11&gt;</v>
      </c>
      <c r="N130" s="6" t="str">
        <f>IF($B130=1,IF(ISNA(VLOOKUP($M130,Teams!$F$4:$H$51,2,FALSE)),"",VLOOKUP($M130,Teams!$F$4:$H$51,2,FALSE)),IF($B130=2,IF(ISNA(VLOOKUP($M130,Teams!$O$4:$Q$51,2,FALSE)),"",VLOOKUP($M130,Teams!$O$4:$Q$51,2,FALSE)),IF(ISNA(VLOOKUP($M130,Teams!$X$4:$Z$51,2,FALSE)),"",VLOOKUP($M130,Teams!$X$4:$Z$51,2,FALSE))))</f>
        <v>211111</v>
      </c>
      <c r="O130" s="46">
        <v>2</v>
      </c>
      <c r="P130" s="6" t="str">
        <f t="shared" si="13"/>
        <v>&lt;A2&gt;</v>
      </c>
      <c r="Q130" s="6" t="str">
        <f>IF($B130=1,IF(ISNA(VLOOKUP($P130,Teams!$F$4:$H$51,2,FALSE)),"",VLOOKUP($P130,Teams!$F$4:$H$51,2,FALSE)),IF($B130=2,IF(ISNA(VLOOKUP($P130,Teams!$O$4:$Q$51,2,FALSE)),"",VLOOKUP($P130,Teams!$O$4:$Q$51,2,FALSE)),IF(ISNA(VLOOKUP($P130,Teams!$X$4:$Z$51,2,FALSE)),"",VLOOKUP($P130,Teams!$X$4:$Z$51,2,FALSE))))</f>
        <v>211102</v>
      </c>
      <c r="R130" t="str">
        <f t="shared" si="10"/>
        <v>12/05/2021,15:00,12/05/2021,16:00,Week 11 - Match 111512,,Gym 1 - Court 2,,0,Game,,211111,,1,211102,,,0,,111512,1,,,,,,</v>
      </c>
    </row>
    <row r="131" spans="2:18" x14ac:dyDescent="0.2">
      <c r="B131" s="37">
        <v>1</v>
      </c>
      <c r="C131" s="9">
        <v>44535</v>
      </c>
      <c r="D131" s="10">
        <v>15</v>
      </c>
      <c r="E131" s="10" t="s">
        <v>36</v>
      </c>
      <c r="F131" s="11">
        <f t="shared" si="8"/>
        <v>16</v>
      </c>
      <c r="G131" s="11" t="str">
        <f t="shared" si="9"/>
        <v>00</v>
      </c>
      <c r="H131" s="2">
        <v>11</v>
      </c>
      <c r="I131" s="11" t="str">
        <f t="shared" si="11"/>
        <v>111513</v>
      </c>
      <c r="J131" s="2">
        <v>1</v>
      </c>
      <c r="K131" s="2">
        <v>3</v>
      </c>
      <c r="L131" s="44">
        <v>10</v>
      </c>
      <c r="M131" s="6" t="str">
        <f t="shared" si="12"/>
        <v>&lt;A10&gt;</v>
      </c>
      <c r="N131" s="6" t="str">
        <f>IF($B131=1,IF(ISNA(VLOOKUP($M131,Teams!$F$4:$H$51,2,FALSE)),"",VLOOKUP($M131,Teams!$F$4:$H$51,2,FALSE)),IF($B131=2,IF(ISNA(VLOOKUP($M131,Teams!$O$4:$Q$51,2,FALSE)),"",VLOOKUP($M131,Teams!$O$4:$Q$51,2,FALSE)),IF(ISNA(VLOOKUP($M131,Teams!$X$4:$Z$51,2,FALSE)),"",VLOOKUP($M131,Teams!$X$4:$Z$51,2,FALSE))))</f>
        <v>211110</v>
      </c>
      <c r="O131" s="46">
        <v>3</v>
      </c>
      <c r="P131" s="6" t="str">
        <f t="shared" si="13"/>
        <v>&lt;A3&gt;</v>
      </c>
      <c r="Q131" s="6" t="str">
        <f>IF($B131=1,IF(ISNA(VLOOKUP($P131,Teams!$F$4:$H$51,2,FALSE)),"",VLOOKUP($P131,Teams!$F$4:$H$51,2,FALSE)),IF($B131=2,IF(ISNA(VLOOKUP($P131,Teams!$O$4:$Q$51,2,FALSE)),"",VLOOKUP($P131,Teams!$O$4:$Q$51,2,FALSE)),IF(ISNA(VLOOKUP($P131,Teams!$X$4:$Z$51,2,FALSE)),"",VLOOKUP($P131,Teams!$X$4:$Z$51,2,FALSE))))</f>
        <v>211103</v>
      </c>
      <c r="R131" t="str">
        <f t="shared" si="10"/>
        <v>12/05/2021,15:00,12/05/2021,16:00,Week 11 - Match 111513,,Gym 1 - Court 3,,0,Game,,211110,,1,211103,,,0,,111513,1,,,,,,</v>
      </c>
    </row>
    <row r="132" spans="2:18" x14ac:dyDescent="0.2">
      <c r="B132" s="37">
        <v>1</v>
      </c>
      <c r="C132" s="9">
        <v>44535</v>
      </c>
      <c r="D132" s="10">
        <v>15</v>
      </c>
      <c r="E132" s="10" t="s">
        <v>36</v>
      </c>
      <c r="F132" s="11">
        <f t="shared" ref="F132:F195" si="14">IF(NOT(ISBLANK(D132)),D132+1,"")</f>
        <v>16</v>
      </c>
      <c r="G132" s="11" t="str">
        <f t="shared" ref="G132:G195" si="15">IF(ISBLANK(E132),"",E132)</f>
        <v>00</v>
      </c>
      <c r="H132" s="2">
        <v>11</v>
      </c>
      <c r="I132" s="11" t="str">
        <f t="shared" si="11"/>
        <v>111521</v>
      </c>
      <c r="J132" s="2">
        <v>2</v>
      </c>
      <c r="K132" s="2">
        <v>1</v>
      </c>
      <c r="L132" s="44">
        <v>9</v>
      </c>
      <c r="M132" s="6" t="str">
        <f t="shared" si="12"/>
        <v>&lt;A9&gt;</v>
      </c>
      <c r="N132" s="6" t="str">
        <f>IF($B132=1,IF(ISNA(VLOOKUP($M132,Teams!$F$4:$H$51,2,FALSE)),"",VLOOKUP($M132,Teams!$F$4:$H$51,2,FALSE)),IF($B132=2,IF(ISNA(VLOOKUP($M132,Teams!$O$4:$Q$51,2,FALSE)),"",VLOOKUP($M132,Teams!$O$4:$Q$51,2,FALSE)),IF(ISNA(VLOOKUP($M132,Teams!$X$4:$Z$51,2,FALSE)),"",VLOOKUP($M132,Teams!$X$4:$Z$51,2,FALSE))))</f>
        <v>211109</v>
      </c>
      <c r="O132" s="46">
        <v>4</v>
      </c>
      <c r="P132" s="6" t="str">
        <f t="shared" si="13"/>
        <v>&lt;A4&gt;</v>
      </c>
      <c r="Q132" s="6" t="str">
        <f>IF($B132=1,IF(ISNA(VLOOKUP($P132,Teams!$F$4:$H$51,2,FALSE)),"",VLOOKUP($P132,Teams!$F$4:$H$51,2,FALSE)),IF($B132=2,IF(ISNA(VLOOKUP($P132,Teams!$O$4:$Q$51,2,FALSE)),"",VLOOKUP($P132,Teams!$O$4:$Q$51,2,FALSE)),IF(ISNA(VLOOKUP($P132,Teams!$X$4:$Z$51,2,FALSE)),"",VLOOKUP($P132,Teams!$X$4:$Z$51,2,FALSE))))</f>
        <v>211104</v>
      </c>
      <c r="R132" t="str">
        <f t="shared" ref="R132:R195" si="16">TEXT(C132,"mm/dd/yyyy")&amp;","&amp;D132&amp;":"&amp;E132&amp;","&amp;TEXT(C132,"mm/dd/yyyy")&amp;","&amp;F132&amp;":"&amp;G132&amp;",Week "&amp;H132&amp;" - Match "&amp;I132&amp;",,Gym "&amp;J132&amp;" - Court "&amp;K132&amp;",,0,Game,,"&amp;N132&amp;",,1,"&amp;Q132&amp;",,,0,,"&amp;I132&amp;",1,,,,,,"</f>
        <v>12/05/2021,15:00,12/05/2021,16:00,Week 11 - Match 111521,,Gym 2 - Court 1,,0,Game,,211109,,1,211104,,,0,,111521,1,,,,,,</v>
      </c>
    </row>
    <row r="133" spans="2:18" x14ac:dyDescent="0.2">
      <c r="B133" s="37">
        <v>1</v>
      </c>
      <c r="C133" s="9">
        <v>44535</v>
      </c>
      <c r="D133" s="10">
        <v>15</v>
      </c>
      <c r="E133" s="10" t="s">
        <v>36</v>
      </c>
      <c r="F133" s="11">
        <f t="shared" si="14"/>
        <v>16</v>
      </c>
      <c r="G133" s="11" t="str">
        <f t="shared" si="15"/>
        <v>00</v>
      </c>
      <c r="H133" s="2">
        <v>11</v>
      </c>
      <c r="I133" s="11" t="str">
        <f t="shared" si="11"/>
        <v>111522</v>
      </c>
      <c r="J133" s="2">
        <v>2</v>
      </c>
      <c r="K133" s="2">
        <v>2</v>
      </c>
      <c r="L133" s="44">
        <v>8</v>
      </c>
      <c r="M133" s="6" t="str">
        <f t="shared" si="12"/>
        <v>&lt;A8&gt;</v>
      </c>
      <c r="N133" s="6" t="str">
        <f>IF($B133=1,IF(ISNA(VLOOKUP($M133,Teams!$F$4:$H$51,2,FALSE)),"",VLOOKUP($M133,Teams!$F$4:$H$51,2,FALSE)),IF($B133=2,IF(ISNA(VLOOKUP($M133,Teams!$O$4:$Q$51,2,FALSE)),"",VLOOKUP($M133,Teams!$O$4:$Q$51,2,FALSE)),IF(ISNA(VLOOKUP($M133,Teams!$X$4:$Z$51,2,FALSE)),"",VLOOKUP($M133,Teams!$X$4:$Z$51,2,FALSE))))</f>
        <v>211108</v>
      </c>
      <c r="O133" s="46">
        <v>5</v>
      </c>
      <c r="P133" s="6" t="str">
        <f t="shared" si="13"/>
        <v>&lt;A5&gt;</v>
      </c>
      <c r="Q133" s="6" t="str">
        <f>IF($B133=1,IF(ISNA(VLOOKUP($P133,Teams!$F$4:$H$51,2,FALSE)),"",VLOOKUP($P133,Teams!$F$4:$H$51,2,FALSE)),IF($B133=2,IF(ISNA(VLOOKUP($P133,Teams!$O$4:$Q$51,2,FALSE)),"",VLOOKUP($P133,Teams!$O$4:$Q$51,2,FALSE)),IF(ISNA(VLOOKUP($P133,Teams!$X$4:$Z$51,2,FALSE)),"",VLOOKUP($P133,Teams!$X$4:$Z$51,2,FALSE))))</f>
        <v>211105</v>
      </c>
      <c r="R133" t="str">
        <f t="shared" si="16"/>
        <v>12/05/2021,15:00,12/05/2021,16:00,Week 11 - Match 111522,,Gym 2 - Court 2,,0,Game,,211108,,1,211105,,,0,,111522,1,,,,,,</v>
      </c>
    </row>
    <row r="134" spans="2:18" x14ac:dyDescent="0.2">
      <c r="B134" s="37">
        <v>1</v>
      </c>
      <c r="C134" s="9">
        <v>44535</v>
      </c>
      <c r="D134" s="10">
        <v>15</v>
      </c>
      <c r="E134" s="10" t="s">
        <v>36</v>
      </c>
      <c r="F134" s="11">
        <f t="shared" si="14"/>
        <v>16</v>
      </c>
      <c r="G134" s="11" t="str">
        <f t="shared" si="15"/>
        <v>00</v>
      </c>
      <c r="H134" s="2">
        <v>11</v>
      </c>
      <c r="I134" s="11" t="str">
        <f t="shared" si="11"/>
        <v>111523</v>
      </c>
      <c r="J134" s="2">
        <v>2</v>
      </c>
      <c r="K134" s="2">
        <v>3</v>
      </c>
      <c r="L134" s="44">
        <v>7</v>
      </c>
      <c r="M134" s="6" t="str">
        <f t="shared" si="12"/>
        <v>&lt;A7&gt;</v>
      </c>
      <c r="N134" s="6" t="str">
        <f>IF($B134=1,IF(ISNA(VLOOKUP($M134,Teams!$F$4:$H$51,2,FALSE)),"",VLOOKUP($M134,Teams!$F$4:$H$51,2,FALSE)),IF($B134=2,IF(ISNA(VLOOKUP($M134,Teams!$O$4:$Q$51,2,FALSE)),"",VLOOKUP($M134,Teams!$O$4:$Q$51,2,FALSE)),IF(ISNA(VLOOKUP($M134,Teams!$X$4:$Z$51,2,FALSE)),"",VLOOKUP($M134,Teams!$X$4:$Z$51,2,FALSE))))</f>
        <v>211107</v>
      </c>
      <c r="O134" s="46">
        <v>6</v>
      </c>
      <c r="P134" s="6" t="str">
        <f t="shared" si="13"/>
        <v>&lt;A6&gt;</v>
      </c>
      <c r="Q134" s="6" t="str">
        <f>IF($B134=1,IF(ISNA(VLOOKUP($P134,Teams!$F$4:$H$51,2,FALSE)),"",VLOOKUP($P134,Teams!$F$4:$H$51,2,FALSE)),IF($B134=2,IF(ISNA(VLOOKUP($P134,Teams!$O$4:$Q$51,2,FALSE)),"",VLOOKUP($P134,Teams!$O$4:$Q$51,2,FALSE)),IF(ISNA(VLOOKUP($P134,Teams!$X$4:$Z$51,2,FALSE)),"",VLOOKUP($P134,Teams!$X$4:$Z$51,2,FALSE))))</f>
        <v>211106</v>
      </c>
      <c r="R134" t="str">
        <f t="shared" si="16"/>
        <v>12/05/2021,15:00,12/05/2021,16:00,Week 11 - Match 111523,,Gym 2 - Court 3,,0,Game,,211107,,1,211106,,,0,,111523,1,,,,,,</v>
      </c>
    </row>
    <row r="135" spans="2:18" x14ac:dyDescent="0.2">
      <c r="B135" s="37">
        <v>1</v>
      </c>
      <c r="C135" s="9"/>
      <c r="D135" s="10"/>
      <c r="E135" s="10" t="s">
        <v>36</v>
      </c>
      <c r="F135" s="11" t="str">
        <f t="shared" si="14"/>
        <v/>
      </c>
      <c r="G135" s="11" t="str">
        <f t="shared" si="15"/>
        <v>00</v>
      </c>
      <c r="H135" s="2">
        <v>12</v>
      </c>
      <c r="I135" s="11" t="str">
        <f t="shared" ref="I135:I198" si="17">IF(ISBLANK(D135),"",H135&amp;D135&amp;J135&amp;K135)</f>
        <v/>
      </c>
      <c r="J135" s="2">
        <v>1</v>
      </c>
      <c r="K135" s="2">
        <v>1</v>
      </c>
      <c r="L135" s="44">
        <v>8</v>
      </c>
      <c r="M135" s="6" t="str">
        <f t="shared" si="12"/>
        <v>&lt;A8&gt;</v>
      </c>
      <c r="N135" s="6" t="str">
        <f>IF($B135=1,IF(ISNA(VLOOKUP($M135,Teams!$F$4:$H$51,2,FALSE)),"",VLOOKUP($M135,Teams!$F$4:$H$51,2,FALSE)),IF($B135=2,IF(ISNA(VLOOKUP($M135,Teams!$O$4:$Q$51,2,FALSE)),"",VLOOKUP($M135,Teams!$O$4:$Q$51,2,FALSE)),IF(ISNA(VLOOKUP($M135,Teams!$X$4:$Z$51,2,FALSE)),"",VLOOKUP($M135,Teams!$X$4:$Z$51,2,FALSE))))</f>
        <v>211108</v>
      </c>
      <c r="O135" s="46">
        <v>10</v>
      </c>
      <c r="P135" s="6" t="str">
        <f t="shared" si="13"/>
        <v>&lt;A10&gt;</v>
      </c>
      <c r="Q135" s="6" t="str">
        <f>IF($B135=1,IF(ISNA(VLOOKUP($P135,Teams!$F$4:$H$51,2,FALSE)),"",VLOOKUP($P135,Teams!$F$4:$H$51,2,FALSE)),IF($B135=2,IF(ISNA(VLOOKUP($P135,Teams!$O$4:$Q$51,2,FALSE)),"",VLOOKUP($P135,Teams!$O$4:$Q$51,2,FALSE)),IF(ISNA(VLOOKUP($P135,Teams!$X$4:$Z$51,2,FALSE)),"",VLOOKUP($P135,Teams!$X$4:$Z$51,2,FALSE))))</f>
        <v>211110</v>
      </c>
      <c r="R135" t="str">
        <f t="shared" si="16"/>
        <v>01/00/1900,:00,01/00/1900,:00,Week 12 - Match ,,Gym 1 - Court 1,,0,Game,,211108,,1,211110,,,0,,,1,,,,,,</v>
      </c>
    </row>
    <row r="136" spans="2:18" x14ac:dyDescent="0.2">
      <c r="B136" s="37">
        <v>1</v>
      </c>
      <c r="C136" s="9"/>
      <c r="D136" s="10"/>
      <c r="E136" s="10" t="s">
        <v>36</v>
      </c>
      <c r="F136" s="11" t="str">
        <f t="shared" si="14"/>
        <v/>
      </c>
      <c r="G136" s="11" t="str">
        <f t="shared" si="15"/>
        <v>00</v>
      </c>
      <c r="H136" s="2">
        <v>12</v>
      </c>
      <c r="I136" s="11" t="str">
        <f t="shared" si="17"/>
        <v/>
      </c>
      <c r="J136" s="2">
        <v>1</v>
      </c>
      <c r="K136" s="2">
        <v>2</v>
      </c>
      <c r="L136" s="44">
        <v>9</v>
      </c>
      <c r="M136" s="6" t="str">
        <f t="shared" si="12"/>
        <v>&lt;A9&gt;</v>
      </c>
      <c r="N136" s="6" t="str">
        <f>IF($B136=1,IF(ISNA(VLOOKUP($M136,Teams!$F$4:$H$51,2,FALSE)),"",VLOOKUP($M136,Teams!$F$4:$H$51,2,FALSE)),IF($B136=2,IF(ISNA(VLOOKUP($M136,Teams!$O$4:$Q$51,2,FALSE)),"",VLOOKUP($M136,Teams!$O$4:$Q$51,2,FALSE)),IF(ISNA(VLOOKUP($M136,Teams!$X$4:$Z$51,2,FALSE)),"",VLOOKUP($M136,Teams!$X$4:$Z$51,2,FALSE))))</f>
        <v>211109</v>
      </c>
      <c r="O136" s="46">
        <v>12</v>
      </c>
      <c r="P136" s="6" t="str">
        <f t="shared" si="13"/>
        <v>&lt;A12&gt;</v>
      </c>
      <c r="Q136" s="6" t="str">
        <f>IF($B136=1,IF(ISNA(VLOOKUP($P136,Teams!$F$4:$H$51,2,FALSE)),"",VLOOKUP($P136,Teams!$F$4:$H$51,2,FALSE)),IF($B136=2,IF(ISNA(VLOOKUP($P136,Teams!$O$4:$Q$51,2,FALSE)),"",VLOOKUP($P136,Teams!$O$4:$Q$51,2,FALSE)),IF(ISNA(VLOOKUP($P136,Teams!$X$4:$Z$51,2,FALSE)),"",VLOOKUP($P136,Teams!$X$4:$Z$51,2,FALSE))))</f>
        <v>211112</v>
      </c>
      <c r="R136" t="str">
        <f t="shared" si="16"/>
        <v>01/00/1900,:00,01/00/1900,:00,Week 12 - Match ,,Gym 1 - Court 2,,0,Game,,211109,,1,211112,,,0,,,1,,,,,,</v>
      </c>
    </row>
    <row r="137" spans="2:18" x14ac:dyDescent="0.2">
      <c r="B137" s="37">
        <v>1</v>
      </c>
      <c r="C137" s="9"/>
      <c r="D137" s="10"/>
      <c r="E137" s="10" t="s">
        <v>36</v>
      </c>
      <c r="F137" s="11" t="str">
        <f t="shared" si="14"/>
        <v/>
      </c>
      <c r="G137" s="11" t="str">
        <f t="shared" si="15"/>
        <v>00</v>
      </c>
      <c r="H137" s="2">
        <v>12</v>
      </c>
      <c r="I137" s="11" t="str">
        <f t="shared" si="17"/>
        <v/>
      </c>
      <c r="J137" s="2">
        <v>1</v>
      </c>
      <c r="K137" s="2">
        <v>3</v>
      </c>
      <c r="L137" s="44">
        <v>1</v>
      </c>
      <c r="M137" s="6" t="str">
        <f t="shared" si="12"/>
        <v>&lt;A1&gt;</v>
      </c>
      <c r="N137" s="6" t="str">
        <f>IF($B137=1,IF(ISNA(VLOOKUP($M137,Teams!$F$4:$H$51,2,FALSE)),"",VLOOKUP($M137,Teams!$F$4:$H$51,2,FALSE)),IF($B137=2,IF(ISNA(VLOOKUP($M137,Teams!$O$4:$Q$51,2,FALSE)),"",VLOOKUP($M137,Teams!$O$4:$Q$51,2,FALSE)),IF(ISNA(VLOOKUP($M137,Teams!$X$4:$Z$51,2,FALSE)),"",VLOOKUP($M137,Teams!$X$4:$Z$51,2,FALSE))))</f>
        <v>211101</v>
      </c>
      <c r="O137" s="46">
        <v>6</v>
      </c>
      <c r="P137" s="6" t="str">
        <f t="shared" si="13"/>
        <v>&lt;A6&gt;</v>
      </c>
      <c r="Q137" s="6" t="str">
        <f>IF($B137=1,IF(ISNA(VLOOKUP($P137,Teams!$F$4:$H$51,2,FALSE)),"",VLOOKUP($P137,Teams!$F$4:$H$51,2,FALSE)),IF($B137=2,IF(ISNA(VLOOKUP($P137,Teams!$O$4:$Q$51,2,FALSE)),"",VLOOKUP($P137,Teams!$O$4:$Q$51,2,FALSE)),IF(ISNA(VLOOKUP($P137,Teams!$X$4:$Z$51,2,FALSE)),"",VLOOKUP($P137,Teams!$X$4:$Z$51,2,FALSE))))</f>
        <v>211106</v>
      </c>
      <c r="R137" t="str">
        <f t="shared" si="16"/>
        <v>01/00/1900,:00,01/00/1900,:00,Week 12 - Match ,,Gym 1 - Court 3,,0,Game,,211101,,1,211106,,,0,,,1,,,,,,</v>
      </c>
    </row>
    <row r="138" spans="2:18" x14ac:dyDescent="0.2">
      <c r="B138" s="37">
        <v>1</v>
      </c>
      <c r="C138" s="9"/>
      <c r="D138" s="10"/>
      <c r="E138" s="10" t="s">
        <v>36</v>
      </c>
      <c r="F138" s="11" t="str">
        <f t="shared" si="14"/>
        <v/>
      </c>
      <c r="G138" s="11" t="str">
        <f t="shared" si="15"/>
        <v>00</v>
      </c>
      <c r="H138" s="2">
        <v>12</v>
      </c>
      <c r="I138" s="11" t="str">
        <f t="shared" si="17"/>
        <v/>
      </c>
      <c r="J138" s="2">
        <v>2</v>
      </c>
      <c r="K138" s="2">
        <v>1</v>
      </c>
      <c r="L138" s="44">
        <v>2</v>
      </c>
      <c r="M138" s="6" t="str">
        <f t="shared" si="12"/>
        <v>&lt;A2&gt;</v>
      </c>
      <c r="N138" s="6" t="str">
        <f>IF($B138=1,IF(ISNA(VLOOKUP($M138,Teams!$F$4:$H$51,2,FALSE)),"",VLOOKUP($M138,Teams!$F$4:$H$51,2,FALSE)),IF($B138=2,IF(ISNA(VLOOKUP($M138,Teams!$O$4:$Q$51,2,FALSE)),"",VLOOKUP($M138,Teams!$O$4:$Q$51,2,FALSE)),IF(ISNA(VLOOKUP($M138,Teams!$X$4:$Z$51,2,FALSE)),"",VLOOKUP($M138,Teams!$X$4:$Z$51,2,FALSE))))</f>
        <v>211102</v>
      </c>
      <c r="O138" s="46">
        <v>5</v>
      </c>
      <c r="P138" s="6" t="str">
        <f t="shared" si="13"/>
        <v>&lt;A5&gt;</v>
      </c>
      <c r="Q138" s="6" t="str">
        <f>IF($B138=1,IF(ISNA(VLOOKUP($P138,Teams!$F$4:$H$51,2,FALSE)),"",VLOOKUP($P138,Teams!$F$4:$H$51,2,FALSE)),IF($B138=2,IF(ISNA(VLOOKUP($P138,Teams!$O$4:$Q$51,2,FALSE)),"",VLOOKUP($P138,Teams!$O$4:$Q$51,2,FALSE)),IF(ISNA(VLOOKUP($P138,Teams!$X$4:$Z$51,2,FALSE)),"",VLOOKUP($P138,Teams!$X$4:$Z$51,2,FALSE))))</f>
        <v>211105</v>
      </c>
      <c r="R138" t="str">
        <f t="shared" si="16"/>
        <v>01/00/1900,:00,01/00/1900,:00,Week 12 - Match ,,Gym 2 - Court 1,,0,Game,,211102,,1,211105,,,0,,,1,,,,,,</v>
      </c>
    </row>
    <row r="139" spans="2:18" x14ac:dyDescent="0.2">
      <c r="B139" s="37">
        <v>1</v>
      </c>
      <c r="C139" s="9"/>
      <c r="D139" s="10"/>
      <c r="E139" s="10" t="s">
        <v>36</v>
      </c>
      <c r="F139" s="11" t="str">
        <f t="shared" si="14"/>
        <v/>
      </c>
      <c r="G139" s="11" t="str">
        <f t="shared" si="15"/>
        <v>00</v>
      </c>
      <c r="H139" s="2">
        <v>12</v>
      </c>
      <c r="I139" s="11" t="str">
        <f t="shared" si="17"/>
        <v/>
      </c>
      <c r="J139" s="2">
        <v>2</v>
      </c>
      <c r="K139" s="2">
        <v>2</v>
      </c>
      <c r="L139" s="44">
        <v>3</v>
      </c>
      <c r="M139" s="6" t="str">
        <f t="shared" si="12"/>
        <v>&lt;A3&gt;</v>
      </c>
      <c r="N139" s="6" t="str">
        <f>IF($B139=1,IF(ISNA(VLOOKUP($M139,Teams!$F$4:$H$51,2,FALSE)),"",VLOOKUP($M139,Teams!$F$4:$H$51,2,FALSE)),IF($B139=2,IF(ISNA(VLOOKUP($M139,Teams!$O$4:$Q$51,2,FALSE)),"",VLOOKUP($M139,Teams!$O$4:$Q$51,2,FALSE)),IF(ISNA(VLOOKUP($M139,Teams!$X$4:$Z$51,2,FALSE)),"",VLOOKUP($M139,Teams!$X$4:$Z$51,2,FALSE))))</f>
        <v>211103</v>
      </c>
      <c r="O139" s="46">
        <v>4</v>
      </c>
      <c r="P139" s="6" t="str">
        <f t="shared" si="13"/>
        <v>&lt;A4&gt;</v>
      </c>
      <c r="Q139" s="6" t="str">
        <f>IF($B139=1,IF(ISNA(VLOOKUP($P139,Teams!$F$4:$H$51,2,FALSE)),"",VLOOKUP($P139,Teams!$F$4:$H$51,2,FALSE)),IF($B139=2,IF(ISNA(VLOOKUP($P139,Teams!$O$4:$Q$51,2,FALSE)),"",VLOOKUP($P139,Teams!$O$4:$Q$51,2,FALSE)),IF(ISNA(VLOOKUP($P139,Teams!$X$4:$Z$51,2,FALSE)),"",VLOOKUP($P139,Teams!$X$4:$Z$51,2,FALSE))))</f>
        <v>211104</v>
      </c>
      <c r="R139" t="str">
        <f t="shared" si="16"/>
        <v>01/00/1900,:00,01/00/1900,:00,Week 12 - Match ,,Gym 2 - Court 2,,0,Game,,211103,,1,211104,,,0,,,1,,,,,,</v>
      </c>
    </row>
    <row r="140" spans="2:18" x14ac:dyDescent="0.2">
      <c r="B140" s="37">
        <v>1</v>
      </c>
      <c r="C140" s="9"/>
      <c r="D140" s="10"/>
      <c r="E140" s="10" t="s">
        <v>36</v>
      </c>
      <c r="F140" s="11" t="str">
        <f t="shared" si="14"/>
        <v/>
      </c>
      <c r="G140" s="11" t="str">
        <f t="shared" si="15"/>
        <v>00</v>
      </c>
      <c r="H140" s="2">
        <v>12</v>
      </c>
      <c r="I140" s="11" t="str">
        <f t="shared" si="17"/>
        <v/>
      </c>
      <c r="J140" s="2">
        <v>2</v>
      </c>
      <c r="K140" s="2">
        <v>3</v>
      </c>
      <c r="L140" s="44">
        <v>7</v>
      </c>
      <c r="M140" s="6" t="str">
        <f t="shared" si="12"/>
        <v>&lt;A7&gt;</v>
      </c>
      <c r="N140" s="6" t="str">
        <f>IF($B140=1,IF(ISNA(VLOOKUP($M140,Teams!$F$4:$H$51,2,FALSE)),"",VLOOKUP($M140,Teams!$F$4:$H$51,2,FALSE)),IF($B140=2,IF(ISNA(VLOOKUP($M140,Teams!$O$4:$Q$51,2,FALSE)),"",VLOOKUP($M140,Teams!$O$4:$Q$51,2,FALSE)),IF(ISNA(VLOOKUP($M140,Teams!$X$4:$Z$51,2,FALSE)),"",VLOOKUP($M140,Teams!$X$4:$Z$51,2,FALSE))))</f>
        <v>211107</v>
      </c>
      <c r="O140" s="46">
        <v>11</v>
      </c>
      <c r="P140" s="6" t="str">
        <f t="shared" si="13"/>
        <v>&lt;A11&gt;</v>
      </c>
      <c r="Q140" s="6" t="str">
        <f>IF($B140=1,IF(ISNA(VLOOKUP($P140,Teams!$F$4:$H$51,2,FALSE)),"",VLOOKUP($P140,Teams!$F$4:$H$51,2,FALSE)),IF($B140=2,IF(ISNA(VLOOKUP($P140,Teams!$O$4:$Q$51,2,FALSE)),"",VLOOKUP($P140,Teams!$O$4:$Q$51,2,FALSE)),IF(ISNA(VLOOKUP($P140,Teams!$X$4:$Z$51,2,FALSE)),"",VLOOKUP($P140,Teams!$X$4:$Z$51,2,FALSE))))</f>
        <v>211111</v>
      </c>
      <c r="R140" t="str">
        <f t="shared" si="16"/>
        <v>01/00/1900,:00,01/00/1900,:00,Week 12 - Match ,,Gym 2 - Court 3,,0,Game,,211107,,1,211111,,,0,,,1,,,,,,</v>
      </c>
    </row>
    <row r="141" spans="2:18" x14ac:dyDescent="0.2">
      <c r="B141" s="37">
        <v>1</v>
      </c>
      <c r="C141" s="9"/>
      <c r="D141" s="10"/>
      <c r="E141" s="10" t="s">
        <v>36</v>
      </c>
      <c r="F141" s="11" t="str">
        <f t="shared" si="14"/>
        <v/>
      </c>
      <c r="G141" s="11" t="str">
        <f t="shared" si="15"/>
        <v>00</v>
      </c>
      <c r="H141" s="2">
        <v>12</v>
      </c>
      <c r="I141" s="11" t="str">
        <f t="shared" si="17"/>
        <v/>
      </c>
      <c r="J141" s="2">
        <v>1</v>
      </c>
      <c r="K141" s="2">
        <v>1</v>
      </c>
      <c r="L141" s="44">
        <v>10</v>
      </c>
      <c r="M141" s="6" t="str">
        <f t="shared" si="12"/>
        <v>&lt;A10&gt;</v>
      </c>
      <c r="N141" s="6" t="str">
        <f>IF($B141=1,IF(ISNA(VLOOKUP($M141,Teams!$F$4:$H$51,2,FALSE)),"",VLOOKUP($M141,Teams!$F$4:$H$51,2,FALSE)),IF($B141=2,IF(ISNA(VLOOKUP($M141,Teams!$O$4:$Q$51,2,FALSE)),"",VLOOKUP($M141,Teams!$O$4:$Q$51,2,FALSE)),IF(ISNA(VLOOKUP($M141,Teams!$X$4:$Z$51,2,FALSE)),"",VLOOKUP($M141,Teams!$X$4:$Z$51,2,FALSE))))</f>
        <v>211110</v>
      </c>
      <c r="O141" s="46">
        <v>12</v>
      </c>
      <c r="P141" s="6" t="str">
        <f t="shared" si="13"/>
        <v>&lt;A12&gt;</v>
      </c>
      <c r="Q141" s="6" t="str">
        <f>IF($B141=1,IF(ISNA(VLOOKUP($P141,Teams!$F$4:$H$51,2,FALSE)),"",VLOOKUP($P141,Teams!$F$4:$H$51,2,FALSE)),IF($B141=2,IF(ISNA(VLOOKUP($P141,Teams!$O$4:$Q$51,2,FALSE)),"",VLOOKUP($P141,Teams!$O$4:$Q$51,2,FALSE)),IF(ISNA(VLOOKUP($P141,Teams!$X$4:$Z$51,2,FALSE)),"",VLOOKUP($P141,Teams!$X$4:$Z$51,2,FALSE))))</f>
        <v>211112</v>
      </c>
      <c r="R141" t="str">
        <f t="shared" si="16"/>
        <v>01/00/1900,:00,01/00/1900,:00,Week 12 - Match ,,Gym 1 - Court 1,,0,Game,,211110,,1,211112,,,0,,,1,,,,,,</v>
      </c>
    </row>
    <row r="142" spans="2:18" x14ac:dyDescent="0.2">
      <c r="B142" s="37">
        <v>1</v>
      </c>
      <c r="C142" s="9"/>
      <c r="D142" s="10"/>
      <c r="E142" s="10" t="s">
        <v>36</v>
      </c>
      <c r="F142" s="11" t="str">
        <f t="shared" si="14"/>
        <v/>
      </c>
      <c r="G142" s="11" t="str">
        <f t="shared" si="15"/>
        <v>00</v>
      </c>
      <c r="H142" s="2">
        <v>12</v>
      </c>
      <c r="I142" s="11" t="str">
        <f t="shared" si="17"/>
        <v/>
      </c>
      <c r="J142" s="2">
        <v>1</v>
      </c>
      <c r="K142" s="2">
        <v>2</v>
      </c>
      <c r="L142" s="44">
        <v>2</v>
      </c>
      <c r="M142" s="6" t="str">
        <f t="shared" si="12"/>
        <v>&lt;A2&gt;</v>
      </c>
      <c r="N142" s="6" t="str">
        <f>IF($B142=1,IF(ISNA(VLOOKUP($M142,Teams!$F$4:$H$51,2,FALSE)),"",VLOOKUP($M142,Teams!$F$4:$H$51,2,FALSE)),IF($B142=2,IF(ISNA(VLOOKUP($M142,Teams!$O$4:$Q$51,2,FALSE)),"",VLOOKUP($M142,Teams!$O$4:$Q$51,2,FALSE)),IF(ISNA(VLOOKUP($M142,Teams!$X$4:$Z$51,2,FALSE)),"",VLOOKUP($M142,Teams!$X$4:$Z$51,2,FALSE))))</f>
        <v>211102</v>
      </c>
      <c r="O142" s="46">
        <v>7</v>
      </c>
      <c r="P142" s="6" t="str">
        <f t="shared" si="13"/>
        <v>&lt;A7&gt;</v>
      </c>
      <c r="Q142" s="6" t="str">
        <f>IF($B142=1,IF(ISNA(VLOOKUP($P142,Teams!$F$4:$H$51,2,FALSE)),"",VLOOKUP($P142,Teams!$F$4:$H$51,2,FALSE)),IF($B142=2,IF(ISNA(VLOOKUP($P142,Teams!$O$4:$Q$51,2,FALSE)),"",VLOOKUP($P142,Teams!$O$4:$Q$51,2,FALSE)),IF(ISNA(VLOOKUP($P142,Teams!$X$4:$Z$51,2,FALSE)),"",VLOOKUP($P142,Teams!$X$4:$Z$51,2,FALSE))))</f>
        <v>211107</v>
      </c>
      <c r="R142" t="str">
        <f t="shared" si="16"/>
        <v>01/00/1900,:00,01/00/1900,:00,Week 12 - Match ,,Gym 1 - Court 2,,0,Game,,211102,,1,211107,,,0,,,1,,,,,,</v>
      </c>
    </row>
    <row r="143" spans="2:18" x14ac:dyDescent="0.2">
      <c r="B143" s="37">
        <v>1</v>
      </c>
      <c r="C143" s="9"/>
      <c r="D143" s="10"/>
      <c r="E143" s="10" t="s">
        <v>36</v>
      </c>
      <c r="F143" s="11" t="str">
        <f t="shared" si="14"/>
        <v/>
      </c>
      <c r="G143" s="11" t="str">
        <f t="shared" si="15"/>
        <v>00</v>
      </c>
      <c r="H143" s="2">
        <v>12</v>
      </c>
      <c r="I143" s="11" t="str">
        <f t="shared" si="17"/>
        <v/>
      </c>
      <c r="J143" s="2">
        <v>1</v>
      </c>
      <c r="K143" s="2">
        <v>3</v>
      </c>
      <c r="L143" s="44">
        <v>1</v>
      </c>
      <c r="M143" s="6" t="str">
        <f t="shared" si="12"/>
        <v>&lt;A1&gt;</v>
      </c>
      <c r="N143" s="6" t="str">
        <f>IF($B143=1,IF(ISNA(VLOOKUP($M143,Teams!$F$4:$H$51,2,FALSE)),"",VLOOKUP($M143,Teams!$F$4:$H$51,2,FALSE)),IF($B143=2,IF(ISNA(VLOOKUP($M143,Teams!$O$4:$Q$51,2,FALSE)),"",VLOOKUP($M143,Teams!$O$4:$Q$51,2,FALSE)),IF(ISNA(VLOOKUP($M143,Teams!$X$4:$Z$51,2,FALSE)),"",VLOOKUP($M143,Teams!$X$4:$Z$51,2,FALSE))))</f>
        <v>211101</v>
      </c>
      <c r="O143" s="46">
        <v>8</v>
      </c>
      <c r="P143" s="6" t="str">
        <f t="shared" si="13"/>
        <v>&lt;A8&gt;</v>
      </c>
      <c r="Q143" s="6" t="str">
        <f>IF($B143=1,IF(ISNA(VLOOKUP($P143,Teams!$F$4:$H$51,2,FALSE)),"",VLOOKUP($P143,Teams!$F$4:$H$51,2,FALSE)),IF($B143=2,IF(ISNA(VLOOKUP($P143,Teams!$O$4:$Q$51,2,FALSE)),"",VLOOKUP($P143,Teams!$O$4:$Q$51,2,FALSE)),IF(ISNA(VLOOKUP($P143,Teams!$X$4:$Z$51,2,FALSE)),"",VLOOKUP($P143,Teams!$X$4:$Z$51,2,FALSE))))</f>
        <v>211108</v>
      </c>
      <c r="R143" t="str">
        <f t="shared" si="16"/>
        <v>01/00/1900,:00,01/00/1900,:00,Week 12 - Match ,,Gym 1 - Court 3,,0,Game,,211101,,1,211108,,,0,,,1,,,,,,</v>
      </c>
    </row>
    <row r="144" spans="2:18" x14ac:dyDescent="0.2">
      <c r="B144" s="37">
        <v>1</v>
      </c>
      <c r="C144" s="9"/>
      <c r="D144" s="10"/>
      <c r="E144" s="10" t="s">
        <v>36</v>
      </c>
      <c r="F144" s="11" t="str">
        <f t="shared" si="14"/>
        <v/>
      </c>
      <c r="G144" s="11" t="str">
        <f t="shared" si="15"/>
        <v>00</v>
      </c>
      <c r="H144" s="2">
        <v>12</v>
      </c>
      <c r="I144" s="11" t="str">
        <f t="shared" si="17"/>
        <v/>
      </c>
      <c r="J144" s="2">
        <v>2</v>
      </c>
      <c r="K144" s="2">
        <v>1</v>
      </c>
      <c r="L144" s="44">
        <v>3</v>
      </c>
      <c r="M144" s="6" t="str">
        <f t="shared" si="12"/>
        <v>&lt;A3&gt;</v>
      </c>
      <c r="N144" s="6" t="str">
        <f>IF($B144=1,IF(ISNA(VLOOKUP($M144,Teams!$F$4:$H$51,2,FALSE)),"",VLOOKUP($M144,Teams!$F$4:$H$51,2,FALSE)),IF($B144=2,IF(ISNA(VLOOKUP($M144,Teams!$O$4:$Q$51,2,FALSE)),"",VLOOKUP($M144,Teams!$O$4:$Q$51,2,FALSE)),IF(ISNA(VLOOKUP($M144,Teams!$X$4:$Z$51,2,FALSE)),"",VLOOKUP($M144,Teams!$X$4:$Z$51,2,FALSE))))</f>
        <v>211103</v>
      </c>
      <c r="O144" s="46">
        <v>6</v>
      </c>
      <c r="P144" s="6" t="str">
        <f t="shared" si="13"/>
        <v>&lt;A6&gt;</v>
      </c>
      <c r="Q144" s="6" t="str">
        <f>IF($B144=1,IF(ISNA(VLOOKUP($P144,Teams!$F$4:$H$51,2,FALSE)),"",VLOOKUP($P144,Teams!$F$4:$H$51,2,FALSE)),IF($B144=2,IF(ISNA(VLOOKUP($P144,Teams!$O$4:$Q$51,2,FALSE)),"",VLOOKUP($P144,Teams!$O$4:$Q$51,2,FALSE)),IF(ISNA(VLOOKUP($P144,Teams!$X$4:$Z$51,2,FALSE)),"",VLOOKUP($P144,Teams!$X$4:$Z$51,2,FALSE))))</f>
        <v>211106</v>
      </c>
      <c r="R144" t="str">
        <f t="shared" si="16"/>
        <v>01/00/1900,:00,01/00/1900,:00,Week 12 - Match ,,Gym 2 - Court 1,,0,Game,,211103,,1,211106,,,0,,,1,,,,,,</v>
      </c>
    </row>
    <row r="145" spans="2:18" x14ac:dyDescent="0.2">
      <c r="B145" s="37">
        <v>1</v>
      </c>
      <c r="C145" s="9"/>
      <c r="D145" s="10"/>
      <c r="E145" s="10" t="s">
        <v>36</v>
      </c>
      <c r="F145" s="11" t="str">
        <f t="shared" si="14"/>
        <v/>
      </c>
      <c r="G145" s="11" t="str">
        <f t="shared" si="15"/>
        <v>00</v>
      </c>
      <c r="H145" s="2">
        <v>12</v>
      </c>
      <c r="I145" s="11" t="str">
        <f t="shared" si="17"/>
        <v/>
      </c>
      <c r="J145" s="2">
        <v>2</v>
      </c>
      <c r="K145" s="2">
        <v>2</v>
      </c>
      <c r="L145" s="44">
        <v>4</v>
      </c>
      <c r="M145" s="6" t="str">
        <f t="shared" si="12"/>
        <v>&lt;A4&gt;</v>
      </c>
      <c r="N145" s="6" t="str">
        <f>IF($B145=1,IF(ISNA(VLOOKUP($M145,Teams!$F$4:$H$51,2,FALSE)),"",VLOOKUP($M145,Teams!$F$4:$H$51,2,FALSE)),IF($B145=2,IF(ISNA(VLOOKUP($M145,Teams!$O$4:$Q$51,2,FALSE)),"",VLOOKUP($M145,Teams!$O$4:$Q$51,2,FALSE)),IF(ISNA(VLOOKUP($M145,Teams!$X$4:$Z$51,2,FALSE)),"",VLOOKUP($M145,Teams!$X$4:$Z$51,2,FALSE))))</f>
        <v>211104</v>
      </c>
      <c r="O145" s="46">
        <v>5</v>
      </c>
      <c r="P145" s="6" t="str">
        <f t="shared" si="13"/>
        <v>&lt;A5&gt;</v>
      </c>
      <c r="Q145" s="6" t="str">
        <f>IF($B145=1,IF(ISNA(VLOOKUP($P145,Teams!$F$4:$H$51,2,FALSE)),"",VLOOKUP($P145,Teams!$F$4:$H$51,2,FALSE)),IF($B145=2,IF(ISNA(VLOOKUP($P145,Teams!$O$4:$Q$51,2,FALSE)),"",VLOOKUP($P145,Teams!$O$4:$Q$51,2,FALSE)),IF(ISNA(VLOOKUP($P145,Teams!$X$4:$Z$51,2,FALSE)),"",VLOOKUP($P145,Teams!$X$4:$Z$51,2,FALSE))))</f>
        <v>211105</v>
      </c>
      <c r="R145" t="str">
        <f t="shared" si="16"/>
        <v>01/00/1900,:00,01/00/1900,:00,Week 12 - Match ,,Gym 2 - Court 2,,0,Game,,211104,,1,211105,,,0,,,1,,,,,,</v>
      </c>
    </row>
    <row r="146" spans="2:18" x14ac:dyDescent="0.2">
      <c r="B146" s="37">
        <v>1</v>
      </c>
      <c r="C146" s="9"/>
      <c r="D146" s="10"/>
      <c r="E146" s="10" t="s">
        <v>36</v>
      </c>
      <c r="F146" s="11" t="str">
        <f t="shared" si="14"/>
        <v/>
      </c>
      <c r="G146" s="11" t="str">
        <f t="shared" si="15"/>
        <v>00</v>
      </c>
      <c r="H146" s="2">
        <v>12</v>
      </c>
      <c r="I146" s="11" t="str">
        <f t="shared" si="17"/>
        <v/>
      </c>
      <c r="J146" s="2">
        <v>2</v>
      </c>
      <c r="K146" s="2">
        <v>3</v>
      </c>
      <c r="L146" s="44">
        <v>9</v>
      </c>
      <c r="M146" s="6" t="str">
        <f t="shared" si="12"/>
        <v>&lt;A9&gt;</v>
      </c>
      <c r="N146" s="6" t="str">
        <f>IF($B146=1,IF(ISNA(VLOOKUP($M146,Teams!$F$4:$H$51,2,FALSE)),"",VLOOKUP($M146,Teams!$F$4:$H$51,2,FALSE)),IF($B146=2,IF(ISNA(VLOOKUP($M146,Teams!$O$4:$Q$51,2,FALSE)),"",VLOOKUP($M146,Teams!$O$4:$Q$51,2,FALSE)),IF(ISNA(VLOOKUP($M146,Teams!$X$4:$Z$51,2,FALSE)),"",VLOOKUP($M146,Teams!$X$4:$Z$51,2,FALSE))))</f>
        <v>211109</v>
      </c>
      <c r="O146" s="46">
        <v>11</v>
      </c>
      <c r="P146" s="6" t="str">
        <f t="shared" si="13"/>
        <v>&lt;A11&gt;</v>
      </c>
      <c r="Q146" s="6" t="str">
        <f>IF($B146=1,IF(ISNA(VLOOKUP($P146,Teams!$F$4:$H$51,2,FALSE)),"",VLOOKUP($P146,Teams!$F$4:$H$51,2,FALSE)),IF($B146=2,IF(ISNA(VLOOKUP($P146,Teams!$O$4:$Q$51,2,FALSE)),"",VLOOKUP($P146,Teams!$O$4:$Q$51,2,FALSE)),IF(ISNA(VLOOKUP($P146,Teams!$X$4:$Z$51,2,FALSE)),"",VLOOKUP($P146,Teams!$X$4:$Z$51,2,FALSE))))</f>
        <v>211111</v>
      </c>
      <c r="R146" t="str">
        <f t="shared" si="16"/>
        <v>01/00/1900,:00,01/00/1900,:00,Week 12 - Match ,,Gym 2 - Court 3,,0,Game,,211109,,1,211111,,,0,,,1,,,,,,</v>
      </c>
    </row>
    <row r="147" spans="2:18" x14ac:dyDescent="0.2">
      <c r="B147" s="37">
        <v>1</v>
      </c>
      <c r="C147" s="9"/>
      <c r="D147" s="10"/>
      <c r="E147" s="10" t="s">
        <v>36</v>
      </c>
      <c r="F147" s="11" t="str">
        <f t="shared" si="14"/>
        <v/>
      </c>
      <c r="G147" s="11" t="str">
        <f t="shared" si="15"/>
        <v>00</v>
      </c>
      <c r="H147" s="2">
        <v>13</v>
      </c>
      <c r="I147" s="11" t="str">
        <f t="shared" si="17"/>
        <v/>
      </c>
      <c r="J147" s="2">
        <v>1</v>
      </c>
      <c r="K147" s="2">
        <v>1</v>
      </c>
      <c r="L147" s="44">
        <v>1</v>
      </c>
      <c r="M147" s="6" t="str">
        <f t="shared" si="12"/>
        <v>&lt;A1&gt;</v>
      </c>
      <c r="N147" s="6" t="str">
        <f>IF($B147=1,IF(ISNA(VLOOKUP($M147,Teams!$F$4:$H$51,2,FALSE)),"",VLOOKUP($M147,Teams!$F$4:$H$51,2,FALSE)),IF($B147=2,IF(ISNA(VLOOKUP($M147,Teams!$O$4:$Q$51,2,FALSE)),"",VLOOKUP($M147,Teams!$O$4:$Q$51,2,FALSE)),IF(ISNA(VLOOKUP($M147,Teams!$X$4:$Z$51,2,FALSE)),"",VLOOKUP($M147,Teams!$X$4:$Z$51,2,FALSE))))</f>
        <v>211101</v>
      </c>
      <c r="O147" s="46">
        <v>5</v>
      </c>
      <c r="P147" s="6" t="str">
        <f t="shared" si="13"/>
        <v>&lt;A5&gt;</v>
      </c>
      <c r="Q147" s="6" t="str">
        <f>IF($B147=1,IF(ISNA(VLOOKUP($P147,Teams!$F$4:$H$51,2,FALSE)),"",VLOOKUP($P147,Teams!$F$4:$H$51,2,FALSE)),IF($B147=2,IF(ISNA(VLOOKUP($P147,Teams!$O$4:$Q$51,2,FALSE)),"",VLOOKUP($P147,Teams!$O$4:$Q$51,2,FALSE)),IF(ISNA(VLOOKUP($P147,Teams!$X$4:$Z$51,2,FALSE)),"",VLOOKUP($P147,Teams!$X$4:$Z$51,2,FALSE))))</f>
        <v>211105</v>
      </c>
      <c r="R147" t="str">
        <f t="shared" si="16"/>
        <v>01/00/1900,:00,01/00/1900,:00,Week 13 - Match ,,Gym 1 - Court 1,,0,Game,,211101,,1,211105,,,0,,,1,,,,,,</v>
      </c>
    </row>
    <row r="148" spans="2:18" x14ac:dyDescent="0.2">
      <c r="B148" s="37">
        <v>1</v>
      </c>
      <c r="C148" s="9"/>
      <c r="D148" s="10"/>
      <c r="E148" s="10" t="s">
        <v>36</v>
      </c>
      <c r="F148" s="11" t="str">
        <f t="shared" si="14"/>
        <v/>
      </c>
      <c r="G148" s="11" t="str">
        <f t="shared" si="15"/>
        <v>00</v>
      </c>
      <c r="H148" s="2">
        <v>13</v>
      </c>
      <c r="I148" s="11" t="str">
        <f t="shared" si="17"/>
        <v/>
      </c>
      <c r="J148" s="2">
        <v>1</v>
      </c>
      <c r="K148" s="2">
        <v>2</v>
      </c>
      <c r="L148" s="44">
        <v>2</v>
      </c>
      <c r="M148" s="6" t="str">
        <f t="shared" si="12"/>
        <v>&lt;A2&gt;</v>
      </c>
      <c r="N148" s="6" t="str">
        <f>IF($B148=1,IF(ISNA(VLOOKUP($M148,Teams!$F$4:$H$51,2,FALSE)),"",VLOOKUP($M148,Teams!$F$4:$H$51,2,FALSE)),IF($B148=2,IF(ISNA(VLOOKUP($M148,Teams!$O$4:$Q$51,2,FALSE)),"",VLOOKUP($M148,Teams!$O$4:$Q$51,2,FALSE)),IF(ISNA(VLOOKUP($M148,Teams!$X$4:$Z$51,2,FALSE)),"",VLOOKUP($M148,Teams!$X$4:$Z$51,2,FALSE))))</f>
        <v>211102</v>
      </c>
      <c r="O148" s="46">
        <v>4</v>
      </c>
      <c r="P148" s="6" t="str">
        <f t="shared" si="13"/>
        <v>&lt;A4&gt;</v>
      </c>
      <c r="Q148" s="6" t="str">
        <f>IF($B148=1,IF(ISNA(VLOOKUP($P148,Teams!$F$4:$H$51,2,FALSE)),"",VLOOKUP($P148,Teams!$F$4:$H$51,2,FALSE)),IF($B148=2,IF(ISNA(VLOOKUP($P148,Teams!$O$4:$Q$51,2,FALSE)),"",VLOOKUP($P148,Teams!$O$4:$Q$51,2,FALSE)),IF(ISNA(VLOOKUP($P148,Teams!$X$4:$Z$51,2,FALSE)),"",VLOOKUP($P148,Teams!$X$4:$Z$51,2,FALSE))))</f>
        <v>211104</v>
      </c>
      <c r="R148" t="str">
        <f t="shared" si="16"/>
        <v>01/00/1900,:00,01/00/1900,:00,Week 13 - Match ,,Gym 1 - Court 2,,0,Game,,211102,,1,211104,,,0,,,1,,,,,,</v>
      </c>
    </row>
    <row r="149" spans="2:18" x14ac:dyDescent="0.2">
      <c r="B149" s="37">
        <v>1</v>
      </c>
      <c r="C149" s="9"/>
      <c r="D149" s="10"/>
      <c r="E149" s="10" t="s">
        <v>36</v>
      </c>
      <c r="F149" s="11" t="str">
        <f t="shared" si="14"/>
        <v/>
      </c>
      <c r="G149" s="11" t="str">
        <f t="shared" si="15"/>
        <v>00</v>
      </c>
      <c r="H149" s="2">
        <v>13</v>
      </c>
      <c r="I149" s="11" t="str">
        <f t="shared" si="17"/>
        <v/>
      </c>
      <c r="J149" s="2">
        <v>1</v>
      </c>
      <c r="K149" s="2">
        <v>3</v>
      </c>
      <c r="L149" s="44">
        <v>3</v>
      </c>
      <c r="M149" s="6" t="str">
        <f t="shared" si="12"/>
        <v>&lt;A3&gt;</v>
      </c>
      <c r="N149" s="6" t="str">
        <f>IF($B149=1,IF(ISNA(VLOOKUP($M149,Teams!$F$4:$H$51,2,FALSE)),"",VLOOKUP($M149,Teams!$F$4:$H$51,2,FALSE)),IF($B149=2,IF(ISNA(VLOOKUP($M149,Teams!$O$4:$Q$51,2,FALSE)),"",VLOOKUP($M149,Teams!$O$4:$Q$51,2,FALSE)),IF(ISNA(VLOOKUP($M149,Teams!$X$4:$Z$51,2,FALSE)),"",VLOOKUP($M149,Teams!$X$4:$Z$51,2,FALSE))))</f>
        <v>211103</v>
      </c>
      <c r="O149" s="46">
        <v>12</v>
      </c>
      <c r="P149" s="6" t="str">
        <f t="shared" si="13"/>
        <v>&lt;A12&gt;</v>
      </c>
      <c r="Q149" s="6" t="str">
        <f>IF($B149=1,IF(ISNA(VLOOKUP($P149,Teams!$F$4:$H$51,2,FALSE)),"",VLOOKUP($P149,Teams!$F$4:$H$51,2,FALSE)),IF($B149=2,IF(ISNA(VLOOKUP($P149,Teams!$O$4:$Q$51,2,FALSE)),"",VLOOKUP($P149,Teams!$O$4:$Q$51,2,FALSE)),IF(ISNA(VLOOKUP($P149,Teams!$X$4:$Z$51,2,FALSE)),"",VLOOKUP($P149,Teams!$X$4:$Z$51,2,FALSE))))</f>
        <v>211112</v>
      </c>
      <c r="R149" t="str">
        <f t="shared" si="16"/>
        <v>01/00/1900,:00,01/00/1900,:00,Week 13 - Match ,,Gym 1 - Court 3,,0,Game,,211103,,1,211112,,,0,,,1,,,,,,</v>
      </c>
    </row>
    <row r="150" spans="2:18" x14ac:dyDescent="0.2">
      <c r="B150" s="37">
        <v>1</v>
      </c>
      <c r="C150" s="9"/>
      <c r="D150" s="10"/>
      <c r="E150" s="10" t="s">
        <v>36</v>
      </c>
      <c r="F150" s="11" t="str">
        <f t="shared" si="14"/>
        <v/>
      </c>
      <c r="G150" s="11" t="str">
        <f t="shared" si="15"/>
        <v>00</v>
      </c>
      <c r="H150" s="2">
        <v>13</v>
      </c>
      <c r="I150" s="11" t="str">
        <f t="shared" si="17"/>
        <v/>
      </c>
      <c r="J150" s="2">
        <v>2</v>
      </c>
      <c r="K150" s="2">
        <v>1</v>
      </c>
      <c r="L150" s="44">
        <v>6</v>
      </c>
      <c r="M150" s="6" t="str">
        <f t="shared" si="12"/>
        <v>&lt;A6&gt;</v>
      </c>
      <c r="N150" s="6" t="str">
        <f>IF($B150=1,IF(ISNA(VLOOKUP($M150,Teams!$F$4:$H$51,2,FALSE)),"",VLOOKUP($M150,Teams!$F$4:$H$51,2,FALSE)),IF($B150=2,IF(ISNA(VLOOKUP($M150,Teams!$O$4:$Q$51,2,FALSE)),"",VLOOKUP($M150,Teams!$O$4:$Q$51,2,FALSE)),IF(ISNA(VLOOKUP($M150,Teams!$X$4:$Z$51,2,FALSE)),"",VLOOKUP($M150,Teams!$X$4:$Z$51,2,FALSE))))</f>
        <v>211106</v>
      </c>
      <c r="O150" s="46">
        <v>11</v>
      </c>
      <c r="P150" s="6" t="str">
        <f t="shared" si="13"/>
        <v>&lt;A11&gt;</v>
      </c>
      <c r="Q150" s="6" t="str">
        <f>IF($B150=1,IF(ISNA(VLOOKUP($P150,Teams!$F$4:$H$51,2,FALSE)),"",VLOOKUP($P150,Teams!$F$4:$H$51,2,FALSE)),IF($B150=2,IF(ISNA(VLOOKUP($P150,Teams!$O$4:$Q$51,2,FALSE)),"",VLOOKUP($P150,Teams!$O$4:$Q$51,2,FALSE)),IF(ISNA(VLOOKUP($P150,Teams!$X$4:$Z$51,2,FALSE)),"",VLOOKUP($P150,Teams!$X$4:$Z$51,2,FALSE))))</f>
        <v>211111</v>
      </c>
      <c r="R150" t="str">
        <f t="shared" si="16"/>
        <v>01/00/1900,:00,01/00/1900,:00,Week 13 - Match ,,Gym 2 - Court 1,,0,Game,,211106,,1,211111,,,0,,,1,,,,,,</v>
      </c>
    </row>
    <row r="151" spans="2:18" x14ac:dyDescent="0.2">
      <c r="B151" s="37">
        <v>1</v>
      </c>
      <c r="C151" s="9"/>
      <c r="D151" s="10"/>
      <c r="E151" s="10" t="s">
        <v>36</v>
      </c>
      <c r="F151" s="11" t="str">
        <f t="shared" si="14"/>
        <v/>
      </c>
      <c r="G151" s="11" t="str">
        <f t="shared" si="15"/>
        <v>00</v>
      </c>
      <c r="H151" s="2">
        <v>13</v>
      </c>
      <c r="I151" s="11" t="str">
        <f t="shared" si="17"/>
        <v/>
      </c>
      <c r="J151" s="2">
        <v>2</v>
      </c>
      <c r="K151" s="2">
        <v>2</v>
      </c>
      <c r="L151" s="44">
        <v>7</v>
      </c>
      <c r="M151" s="6" t="str">
        <f t="shared" si="12"/>
        <v>&lt;A7&gt;</v>
      </c>
      <c r="N151" s="6" t="str">
        <f>IF($B151=1,IF(ISNA(VLOOKUP($M151,Teams!$F$4:$H$51,2,FALSE)),"",VLOOKUP($M151,Teams!$F$4:$H$51,2,FALSE)),IF($B151=2,IF(ISNA(VLOOKUP($M151,Teams!$O$4:$Q$51,2,FALSE)),"",VLOOKUP($M151,Teams!$O$4:$Q$51,2,FALSE)),IF(ISNA(VLOOKUP($M151,Teams!$X$4:$Z$51,2,FALSE)),"",VLOOKUP($M151,Teams!$X$4:$Z$51,2,FALSE))))</f>
        <v>211107</v>
      </c>
      <c r="O151" s="46">
        <v>10</v>
      </c>
      <c r="P151" s="6" t="str">
        <f t="shared" si="13"/>
        <v>&lt;A10&gt;</v>
      </c>
      <c r="Q151" s="6" t="str">
        <f>IF($B151=1,IF(ISNA(VLOOKUP($P151,Teams!$F$4:$H$51,2,FALSE)),"",VLOOKUP($P151,Teams!$F$4:$H$51,2,FALSE)),IF($B151=2,IF(ISNA(VLOOKUP($P151,Teams!$O$4:$Q$51,2,FALSE)),"",VLOOKUP($P151,Teams!$O$4:$Q$51,2,FALSE)),IF(ISNA(VLOOKUP($P151,Teams!$X$4:$Z$51,2,FALSE)),"",VLOOKUP($P151,Teams!$X$4:$Z$51,2,FALSE))))</f>
        <v>211110</v>
      </c>
      <c r="R151" t="str">
        <f t="shared" si="16"/>
        <v>01/00/1900,:00,01/00/1900,:00,Week 13 - Match ,,Gym 2 - Court 2,,0,Game,,211107,,1,211110,,,0,,,1,,,,,,</v>
      </c>
    </row>
    <row r="152" spans="2:18" x14ac:dyDescent="0.2">
      <c r="B152" s="37">
        <v>1</v>
      </c>
      <c r="C152" s="9"/>
      <c r="D152" s="10"/>
      <c r="E152" s="10" t="s">
        <v>36</v>
      </c>
      <c r="F152" s="11" t="str">
        <f t="shared" si="14"/>
        <v/>
      </c>
      <c r="G152" s="11" t="str">
        <f t="shared" si="15"/>
        <v>00</v>
      </c>
      <c r="H152" s="2">
        <v>13</v>
      </c>
      <c r="I152" s="11" t="str">
        <f t="shared" si="17"/>
        <v/>
      </c>
      <c r="J152" s="2">
        <v>2</v>
      </c>
      <c r="K152" s="2">
        <v>3</v>
      </c>
      <c r="L152" s="44">
        <v>8</v>
      </c>
      <c r="M152" s="6" t="str">
        <f t="shared" si="12"/>
        <v>&lt;A8&gt;</v>
      </c>
      <c r="N152" s="6" t="str">
        <f>IF($B152=1,IF(ISNA(VLOOKUP($M152,Teams!$F$4:$H$51,2,FALSE)),"",VLOOKUP($M152,Teams!$F$4:$H$51,2,FALSE)),IF($B152=2,IF(ISNA(VLOOKUP($M152,Teams!$O$4:$Q$51,2,FALSE)),"",VLOOKUP($M152,Teams!$O$4:$Q$51,2,FALSE)),IF(ISNA(VLOOKUP($M152,Teams!$X$4:$Z$51,2,FALSE)),"",VLOOKUP($M152,Teams!$X$4:$Z$51,2,FALSE))))</f>
        <v>211108</v>
      </c>
      <c r="O152" s="46">
        <v>9</v>
      </c>
      <c r="P152" s="6" t="str">
        <f t="shared" si="13"/>
        <v>&lt;A9&gt;</v>
      </c>
      <c r="Q152" s="6" t="str">
        <f>IF($B152=1,IF(ISNA(VLOOKUP($P152,Teams!$F$4:$H$51,2,FALSE)),"",VLOOKUP($P152,Teams!$F$4:$H$51,2,FALSE)),IF($B152=2,IF(ISNA(VLOOKUP($P152,Teams!$O$4:$Q$51,2,FALSE)),"",VLOOKUP($P152,Teams!$O$4:$Q$51,2,FALSE)),IF(ISNA(VLOOKUP($P152,Teams!$X$4:$Z$51,2,FALSE)),"",VLOOKUP($P152,Teams!$X$4:$Z$51,2,FALSE))))</f>
        <v>211109</v>
      </c>
      <c r="R152" t="str">
        <f t="shared" si="16"/>
        <v>01/00/1900,:00,01/00/1900,:00,Week 13 - Match ,,Gym 2 - Court 3,,0,Game,,211108,,1,211109,,,0,,,1,,,,,,</v>
      </c>
    </row>
    <row r="153" spans="2:18" x14ac:dyDescent="0.2">
      <c r="B153" s="37">
        <v>1</v>
      </c>
      <c r="C153" s="9"/>
      <c r="D153" s="10"/>
      <c r="E153" s="10" t="s">
        <v>36</v>
      </c>
      <c r="F153" s="11" t="str">
        <f t="shared" si="14"/>
        <v/>
      </c>
      <c r="G153" s="11" t="str">
        <f t="shared" si="15"/>
        <v>00</v>
      </c>
      <c r="H153" s="2">
        <v>13</v>
      </c>
      <c r="I153" s="11" t="str">
        <f t="shared" si="17"/>
        <v/>
      </c>
      <c r="J153" s="2">
        <v>1</v>
      </c>
      <c r="K153" s="2">
        <v>1</v>
      </c>
      <c r="L153" s="44">
        <v>3</v>
      </c>
      <c r="M153" s="6" t="str">
        <f t="shared" si="12"/>
        <v>&lt;A3&gt;</v>
      </c>
      <c r="N153" s="6" t="str">
        <f>IF($B153=1,IF(ISNA(VLOOKUP($M153,Teams!$F$4:$H$51,2,FALSE)),"",VLOOKUP($M153,Teams!$F$4:$H$51,2,FALSE)),IF($B153=2,IF(ISNA(VLOOKUP($M153,Teams!$O$4:$Q$51,2,FALSE)),"",VLOOKUP($M153,Teams!$O$4:$Q$51,2,FALSE)),IF(ISNA(VLOOKUP($M153,Teams!$X$4:$Z$51,2,FALSE)),"",VLOOKUP($M153,Teams!$X$4:$Z$51,2,FALSE))))</f>
        <v>211103</v>
      </c>
      <c r="O153" s="46">
        <v>5</v>
      </c>
      <c r="P153" s="6" t="str">
        <f t="shared" si="13"/>
        <v>&lt;A5&gt;</v>
      </c>
      <c r="Q153" s="6" t="str">
        <f>IF($B153=1,IF(ISNA(VLOOKUP($P153,Teams!$F$4:$H$51,2,FALSE)),"",VLOOKUP($P153,Teams!$F$4:$H$51,2,FALSE)),IF($B153=2,IF(ISNA(VLOOKUP($P153,Teams!$O$4:$Q$51,2,FALSE)),"",VLOOKUP($P153,Teams!$O$4:$Q$51,2,FALSE)),IF(ISNA(VLOOKUP($P153,Teams!$X$4:$Z$51,2,FALSE)),"",VLOOKUP($P153,Teams!$X$4:$Z$51,2,FALSE))))</f>
        <v>211105</v>
      </c>
      <c r="R153" t="str">
        <f t="shared" si="16"/>
        <v>01/00/1900,:00,01/00/1900,:00,Week 13 - Match ,,Gym 1 - Court 1,,0,Game,,211103,,1,211105,,,0,,,1,,,,,,</v>
      </c>
    </row>
    <row r="154" spans="2:18" x14ac:dyDescent="0.2">
      <c r="B154" s="37">
        <v>1</v>
      </c>
      <c r="C154" s="9"/>
      <c r="D154" s="10"/>
      <c r="E154" s="10" t="s">
        <v>36</v>
      </c>
      <c r="F154" s="11" t="str">
        <f t="shared" si="14"/>
        <v/>
      </c>
      <c r="G154" s="11" t="str">
        <f t="shared" si="15"/>
        <v>00</v>
      </c>
      <c r="H154" s="2">
        <v>13</v>
      </c>
      <c r="I154" s="11" t="str">
        <f t="shared" si="17"/>
        <v/>
      </c>
      <c r="J154" s="2">
        <v>1</v>
      </c>
      <c r="K154" s="2">
        <v>2</v>
      </c>
      <c r="L154" s="44">
        <v>2</v>
      </c>
      <c r="M154" s="6" t="str">
        <f t="shared" si="12"/>
        <v>&lt;A2&gt;</v>
      </c>
      <c r="N154" s="6" t="str">
        <f>IF($B154=1,IF(ISNA(VLOOKUP($M154,Teams!$F$4:$H$51,2,FALSE)),"",VLOOKUP($M154,Teams!$F$4:$H$51,2,FALSE)),IF($B154=2,IF(ISNA(VLOOKUP($M154,Teams!$O$4:$Q$51,2,FALSE)),"",VLOOKUP($M154,Teams!$O$4:$Q$51,2,FALSE)),IF(ISNA(VLOOKUP($M154,Teams!$X$4:$Z$51,2,FALSE)),"",VLOOKUP($M154,Teams!$X$4:$Z$51,2,FALSE))))</f>
        <v>211102</v>
      </c>
      <c r="O154" s="46">
        <v>6</v>
      </c>
      <c r="P154" s="6" t="str">
        <f t="shared" si="13"/>
        <v>&lt;A6&gt;</v>
      </c>
      <c r="Q154" s="6" t="str">
        <f>IF($B154=1,IF(ISNA(VLOOKUP($P154,Teams!$F$4:$H$51,2,FALSE)),"",VLOOKUP($P154,Teams!$F$4:$H$51,2,FALSE)),IF($B154=2,IF(ISNA(VLOOKUP($P154,Teams!$O$4:$Q$51,2,FALSE)),"",VLOOKUP($P154,Teams!$O$4:$Q$51,2,FALSE)),IF(ISNA(VLOOKUP($P154,Teams!$X$4:$Z$51,2,FALSE)),"",VLOOKUP($P154,Teams!$X$4:$Z$51,2,FALSE))))</f>
        <v>211106</v>
      </c>
      <c r="R154" t="str">
        <f t="shared" si="16"/>
        <v>01/00/1900,:00,01/00/1900,:00,Week 13 - Match ,,Gym 1 - Court 2,,0,Game,,211102,,1,211106,,,0,,,1,,,,,,</v>
      </c>
    </row>
    <row r="155" spans="2:18" x14ac:dyDescent="0.2">
      <c r="B155" s="37">
        <v>1</v>
      </c>
      <c r="C155" s="9"/>
      <c r="D155" s="10"/>
      <c r="E155" s="10" t="s">
        <v>36</v>
      </c>
      <c r="F155" s="11" t="str">
        <f t="shared" si="14"/>
        <v/>
      </c>
      <c r="G155" s="11" t="str">
        <f t="shared" si="15"/>
        <v>00</v>
      </c>
      <c r="H155" s="2">
        <v>13</v>
      </c>
      <c r="I155" s="11" t="str">
        <f t="shared" si="17"/>
        <v/>
      </c>
      <c r="J155" s="2">
        <v>1</v>
      </c>
      <c r="K155" s="2">
        <v>3</v>
      </c>
      <c r="L155" s="44">
        <v>4</v>
      </c>
      <c r="M155" s="6" t="str">
        <f t="shared" si="12"/>
        <v>&lt;A4&gt;</v>
      </c>
      <c r="N155" s="6" t="str">
        <f>IF($B155=1,IF(ISNA(VLOOKUP($M155,Teams!$F$4:$H$51,2,FALSE)),"",VLOOKUP($M155,Teams!$F$4:$H$51,2,FALSE)),IF($B155=2,IF(ISNA(VLOOKUP($M155,Teams!$O$4:$Q$51,2,FALSE)),"",VLOOKUP($M155,Teams!$O$4:$Q$51,2,FALSE)),IF(ISNA(VLOOKUP($M155,Teams!$X$4:$Z$51,2,FALSE)),"",VLOOKUP($M155,Teams!$X$4:$Z$51,2,FALSE))))</f>
        <v>211104</v>
      </c>
      <c r="O155" s="46">
        <v>12</v>
      </c>
      <c r="P155" s="6" t="str">
        <f t="shared" si="13"/>
        <v>&lt;A12&gt;</v>
      </c>
      <c r="Q155" s="6" t="str">
        <f>IF($B155=1,IF(ISNA(VLOOKUP($P155,Teams!$F$4:$H$51,2,FALSE)),"",VLOOKUP($P155,Teams!$F$4:$H$51,2,FALSE)),IF($B155=2,IF(ISNA(VLOOKUP($P155,Teams!$O$4:$Q$51,2,FALSE)),"",VLOOKUP($P155,Teams!$O$4:$Q$51,2,FALSE)),IF(ISNA(VLOOKUP($P155,Teams!$X$4:$Z$51,2,FALSE)),"",VLOOKUP($P155,Teams!$X$4:$Z$51,2,FALSE))))</f>
        <v>211112</v>
      </c>
      <c r="R155" t="str">
        <f t="shared" si="16"/>
        <v>01/00/1900,:00,01/00/1900,:00,Week 13 - Match ,,Gym 1 - Court 3,,0,Game,,211104,,1,211112,,,0,,,1,,,,,,</v>
      </c>
    </row>
    <row r="156" spans="2:18" x14ac:dyDescent="0.2">
      <c r="B156" s="37">
        <v>1</v>
      </c>
      <c r="C156" s="9"/>
      <c r="D156" s="10"/>
      <c r="E156" s="10" t="s">
        <v>36</v>
      </c>
      <c r="F156" s="11" t="str">
        <f t="shared" si="14"/>
        <v/>
      </c>
      <c r="G156" s="11" t="str">
        <f t="shared" si="15"/>
        <v>00</v>
      </c>
      <c r="H156" s="2">
        <v>13</v>
      </c>
      <c r="I156" s="11" t="str">
        <f t="shared" si="17"/>
        <v/>
      </c>
      <c r="J156" s="2">
        <v>2</v>
      </c>
      <c r="K156" s="2">
        <v>1</v>
      </c>
      <c r="L156" s="44">
        <v>8</v>
      </c>
      <c r="M156" s="6" t="str">
        <f t="shared" si="12"/>
        <v>&lt;A8&gt;</v>
      </c>
      <c r="N156" s="6" t="str">
        <f>IF($B156=1,IF(ISNA(VLOOKUP($M156,Teams!$F$4:$H$51,2,FALSE)),"",VLOOKUP($M156,Teams!$F$4:$H$51,2,FALSE)),IF($B156=2,IF(ISNA(VLOOKUP($M156,Teams!$O$4:$Q$51,2,FALSE)),"",VLOOKUP($M156,Teams!$O$4:$Q$51,2,FALSE)),IF(ISNA(VLOOKUP($M156,Teams!$X$4:$Z$51,2,FALSE)),"",VLOOKUP($M156,Teams!$X$4:$Z$51,2,FALSE))))</f>
        <v>211108</v>
      </c>
      <c r="O156" s="46">
        <v>11</v>
      </c>
      <c r="P156" s="6" t="str">
        <f t="shared" si="13"/>
        <v>&lt;A11&gt;</v>
      </c>
      <c r="Q156" s="6" t="str">
        <f>IF($B156=1,IF(ISNA(VLOOKUP($P156,Teams!$F$4:$H$51,2,FALSE)),"",VLOOKUP($P156,Teams!$F$4:$H$51,2,FALSE)),IF($B156=2,IF(ISNA(VLOOKUP($P156,Teams!$O$4:$Q$51,2,FALSE)),"",VLOOKUP($P156,Teams!$O$4:$Q$51,2,FALSE)),IF(ISNA(VLOOKUP($P156,Teams!$X$4:$Z$51,2,FALSE)),"",VLOOKUP($P156,Teams!$X$4:$Z$51,2,FALSE))))</f>
        <v>211111</v>
      </c>
      <c r="R156" t="str">
        <f t="shared" si="16"/>
        <v>01/00/1900,:00,01/00/1900,:00,Week 13 - Match ,,Gym 2 - Court 1,,0,Game,,211108,,1,211111,,,0,,,1,,,,,,</v>
      </c>
    </row>
    <row r="157" spans="2:18" x14ac:dyDescent="0.2">
      <c r="B157" s="37">
        <v>1</v>
      </c>
      <c r="C157" s="9"/>
      <c r="D157" s="10"/>
      <c r="E157" s="10" t="s">
        <v>36</v>
      </c>
      <c r="F157" s="11" t="str">
        <f t="shared" si="14"/>
        <v/>
      </c>
      <c r="G157" s="11" t="str">
        <f t="shared" si="15"/>
        <v>00</v>
      </c>
      <c r="H157" s="2">
        <v>13</v>
      </c>
      <c r="I157" s="11" t="str">
        <f t="shared" si="17"/>
        <v/>
      </c>
      <c r="J157" s="2">
        <v>2</v>
      </c>
      <c r="K157" s="2">
        <v>2</v>
      </c>
      <c r="L157" s="44">
        <v>9</v>
      </c>
      <c r="M157" s="6" t="str">
        <f t="shared" si="12"/>
        <v>&lt;A9&gt;</v>
      </c>
      <c r="N157" s="6" t="str">
        <f>IF($B157=1,IF(ISNA(VLOOKUP($M157,Teams!$F$4:$H$51,2,FALSE)),"",VLOOKUP($M157,Teams!$F$4:$H$51,2,FALSE)),IF($B157=2,IF(ISNA(VLOOKUP($M157,Teams!$O$4:$Q$51,2,FALSE)),"",VLOOKUP($M157,Teams!$O$4:$Q$51,2,FALSE)),IF(ISNA(VLOOKUP($M157,Teams!$X$4:$Z$51,2,FALSE)),"",VLOOKUP($M157,Teams!$X$4:$Z$51,2,FALSE))))</f>
        <v>211109</v>
      </c>
      <c r="O157" s="46">
        <v>10</v>
      </c>
      <c r="P157" s="6" t="str">
        <f t="shared" si="13"/>
        <v>&lt;A10&gt;</v>
      </c>
      <c r="Q157" s="6" t="str">
        <f>IF($B157=1,IF(ISNA(VLOOKUP($P157,Teams!$F$4:$H$51,2,FALSE)),"",VLOOKUP($P157,Teams!$F$4:$H$51,2,FALSE)),IF($B157=2,IF(ISNA(VLOOKUP($P157,Teams!$O$4:$Q$51,2,FALSE)),"",VLOOKUP($P157,Teams!$O$4:$Q$51,2,FALSE)),IF(ISNA(VLOOKUP($P157,Teams!$X$4:$Z$51,2,FALSE)),"",VLOOKUP($P157,Teams!$X$4:$Z$51,2,FALSE))))</f>
        <v>211110</v>
      </c>
      <c r="R157" t="str">
        <f t="shared" si="16"/>
        <v>01/00/1900,:00,01/00/1900,:00,Week 13 - Match ,,Gym 2 - Court 2,,0,Game,,211109,,1,211110,,,0,,,1,,,,,,</v>
      </c>
    </row>
    <row r="158" spans="2:18" x14ac:dyDescent="0.2">
      <c r="B158" s="37">
        <v>1</v>
      </c>
      <c r="C158" s="9"/>
      <c r="D158" s="10"/>
      <c r="E158" s="10" t="s">
        <v>36</v>
      </c>
      <c r="F158" s="11" t="str">
        <f t="shared" si="14"/>
        <v/>
      </c>
      <c r="G158" s="11" t="str">
        <f t="shared" si="15"/>
        <v>00</v>
      </c>
      <c r="H158" s="2">
        <v>13</v>
      </c>
      <c r="I158" s="11" t="str">
        <f t="shared" si="17"/>
        <v/>
      </c>
      <c r="J158" s="2">
        <v>2</v>
      </c>
      <c r="K158" s="2">
        <v>3</v>
      </c>
      <c r="L158" s="44">
        <v>1</v>
      </c>
      <c r="M158" s="6" t="str">
        <f t="shared" si="12"/>
        <v>&lt;A1&gt;</v>
      </c>
      <c r="N158" s="6" t="str">
        <f>IF($B158=1,IF(ISNA(VLOOKUP($M158,Teams!$F$4:$H$51,2,FALSE)),"",VLOOKUP($M158,Teams!$F$4:$H$51,2,FALSE)),IF($B158=2,IF(ISNA(VLOOKUP($M158,Teams!$O$4:$Q$51,2,FALSE)),"",VLOOKUP($M158,Teams!$O$4:$Q$51,2,FALSE)),IF(ISNA(VLOOKUP($M158,Teams!$X$4:$Z$51,2,FALSE)),"",VLOOKUP($M158,Teams!$X$4:$Z$51,2,FALSE))))</f>
        <v>211101</v>
      </c>
      <c r="O158" s="46">
        <v>7</v>
      </c>
      <c r="P158" s="6" t="str">
        <f t="shared" si="13"/>
        <v>&lt;A7&gt;</v>
      </c>
      <c r="Q158" s="6" t="str">
        <f>IF($B158=1,IF(ISNA(VLOOKUP($P158,Teams!$F$4:$H$51,2,FALSE)),"",VLOOKUP($P158,Teams!$F$4:$H$51,2,FALSE)),IF($B158=2,IF(ISNA(VLOOKUP($P158,Teams!$O$4:$Q$51,2,FALSE)),"",VLOOKUP($P158,Teams!$O$4:$Q$51,2,FALSE)),IF(ISNA(VLOOKUP($P158,Teams!$X$4:$Z$51,2,FALSE)),"",VLOOKUP($P158,Teams!$X$4:$Z$51,2,FALSE))))</f>
        <v>211107</v>
      </c>
      <c r="R158" t="str">
        <f t="shared" si="16"/>
        <v>01/00/1900,:00,01/00/1900,:00,Week 13 - Match ,,Gym 2 - Court 3,,0,Game,,211101,,1,211107,,,0,,,1,,,,,,</v>
      </c>
    </row>
    <row r="159" spans="2:18" x14ac:dyDescent="0.2">
      <c r="B159" s="37">
        <v>1</v>
      </c>
      <c r="C159" s="9"/>
      <c r="D159" s="10"/>
      <c r="E159" s="10" t="s">
        <v>36</v>
      </c>
      <c r="F159" s="11" t="str">
        <f t="shared" si="14"/>
        <v/>
      </c>
      <c r="G159" s="11" t="str">
        <f t="shared" si="15"/>
        <v>00</v>
      </c>
      <c r="H159" s="2">
        <v>14</v>
      </c>
      <c r="I159" s="11" t="str">
        <f t="shared" si="17"/>
        <v/>
      </c>
      <c r="J159" s="2">
        <v>1</v>
      </c>
      <c r="K159" s="2">
        <v>1</v>
      </c>
      <c r="L159" s="44">
        <v>6</v>
      </c>
      <c r="M159" s="6" t="str">
        <f t="shared" si="12"/>
        <v>&lt;A6&gt;</v>
      </c>
      <c r="N159" s="6" t="str">
        <f>IF($B159=1,IF(ISNA(VLOOKUP($M159,Teams!$F$4:$H$51,2,FALSE)),"",VLOOKUP($M159,Teams!$F$4:$H$51,2,FALSE)),IF($B159=2,IF(ISNA(VLOOKUP($M159,Teams!$O$4:$Q$51,2,FALSE)),"",VLOOKUP($M159,Teams!$O$4:$Q$51,2,FALSE)),IF(ISNA(VLOOKUP($M159,Teams!$X$4:$Z$51,2,FALSE)),"",VLOOKUP($M159,Teams!$X$4:$Z$51,2,FALSE))))</f>
        <v>211106</v>
      </c>
      <c r="O159" s="46">
        <v>10</v>
      </c>
      <c r="P159" s="6" t="str">
        <f t="shared" si="13"/>
        <v>&lt;A10&gt;</v>
      </c>
      <c r="Q159" s="6" t="str">
        <f>IF($B159=1,IF(ISNA(VLOOKUP($P159,Teams!$F$4:$H$51,2,FALSE)),"",VLOOKUP($P159,Teams!$F$4:$H$51,2,FALSE)),IF($B159=2,IF(ISNA(VLOOKUP($P159,Teams!$O$4:$Q$51,2,FALSE)),"",VLOOKUP($P159,Teams!$O$4:$Q$51,2,FALSE)),IF(ISNA(VLOOKUP($P159,Teams!$X$4:$Z$51,2,FALSE)),"",VLOOKUP($P159,Teams!$X$4:$Z$51,2,FALSE))))</f>
        <v>211110</v>
      </c>
      <c r="R159" t="str">
        <f t="shared" si="16"/>
        <v>01/00/1900,:00,01/00/1900,:00,Week 14 - Match ,,Gym 1 - Court 1,,0,Game,,211106,,1,211110,,,0,,,1,,,,,,</v>
      </c>
    </row>
    <row r="160" spans="2:18" x14ac:dyDescent="0.2">
      <c r="B160" s="37">
        <v>1</v>
      </c>
      <c r="C160" s="9"/>
      <c r="D160" s="10"/>
      <c r="E160" s="10" t="s">
        <v>36</v>
      </c>
      <c r="F160" s="11" t="str">
        <f t="shared" si="14"/>
        <v/>
      </c>
      <c r="G160" s="11" t="str">
        <f t="shared" si="15"/>
        <v>00</v>
      </c>
      <c r="H160" s="2">
        <v>14</v>
      </c>
      <c r="I160" s="11" t="str">
        <f t="shared" si="17"/>
        <v/>
      </c>
      <c r="J160" s="2">
        <v>1</v>
      </c>
      <c r="K160" s="2">
        <v>2</v>
      </c>
      <c r="L160" s="44">
        <v>7</v>
      </c>
      <c r="M160" s="6" t="str">
        <f t="shared" si="12"/>
        <v>&lt;A7&gt;</v>
      </c>
      <c r="N160" s="6" t="str">
        <f>IF($B160=1,IF(ISNA(VLOOKUP($M160,Teams!$F$4:$H$51,2,FALSE)),"",VLOOKUP($M160,Teams!$F$4:$H$51,2,FALSE)),IF($B160=2,IF(ISNA(VLOOKUP($M160,Teams!$O$4:$Q$51,2,FALSE)),"",VLOOKUP($M160,Teams!$O$4:$Q$51,2,FALSE)),IF(ISNA(VLOOKUP($M160,Teams!$X$4:$Z$51,2,FALSE)),"",VLOOKUP($M160,Teams!$X$4:$Z$51,2,FALSE))))</f>
        <v>211107</v>
      </c>
      <c r="O160" s="46">
        <v>9</v>
      </c>
      <c r="P160" s="6" t="str">
        <f t="shared" si="13"/>
        <v>&lt;A9&gt;</v>
      </c>
      <c r="Q160" s="6" t="str">
        <f>IF($B160=1,IF(ISNA(VLOOKUP($P160,Teams!$F$4:$H$51,2,FALSE)),"",VLOOKUP($P160,Teams!$F$4:$H$51,2,FALSE)),IF($B160=2,IF(ISNA(VLOOKUP($P160,Teams!$O$4:$Q$51,2,FALSE)),"",VLOOKUP($P160,Teams!$O$4:$Q$51,2,FALSE)),IF(ISNA(VLOOKUP($P160,Teams!$X$4:$Z$51,2,FALSE)),"",VLOOKUP($P160,Teams!$X$4:$Z$51,2,FALSE))))</f>
        <v>211109</v>
      </c>
      <c r="R160" t="str">
        <f t="shared" si="16"/>
        <v>01/00/1900,:00,01/00/1900,:00,Week 14 - Match ,,Gym 1 - Court 2,,0,Game,,211107,,1,211109,,,0,,,1,,,,,,</v>
      </c>
    </row>
    <row r="161" spans="2:18" x14ac:dyDescent="0.2">
      <c r="B161" s="37">
        <v>1</v>
      </c>
      <c r="C161" s="9"/>
      <c r="D161" s="10"/>
      <c r="E161" s="10" t="s">
        <v>36</v>
      </c>
      <c r="F161" s="11" t="str">
        <f t="shared" si="14"/>
        <v/>
      </c>
      <c r="G161" s="11" t="str">
        <f t="shared" si="15"/>
        <v>00</v>
      </c>
      <c r="H161" s="2">
        <v>14</v>
      </c>
      <c r="I161" s="11" t="str">
        <f t="shared" si="17"/>
        <v/>
      </c>
      <c r="J161" s="2">
        <v>1</v>
      </c>
      <c r="K161" s="2">
        <v>3</v>
      </c>
      <c r="L161" s="44">
        <v>8</v>
      </c>
      <c r="M161" s="6" t="str">
        <f t="shared" si="12"/>
        <v>&lt;A8&gt;</v>
      </c>
      <c r="N161" s="6" t="str">
        <f>IF($B161=1,IF(ISNA(VLOOKUP($M161,Teams!$F$4:$H$51,2,FALSE)),"",VLOOKUP($M161,Teams!$F$4:$H$51,2,FALSE)),IF($B161=2,IF(ISNA(VLOOKUP($M161,Teams!$O$4:$Q$51,2,FALSE)),"",VLOOKUP($M161,Teams!$O$4:$Q$51,2,FALSE)),IF(ISNA(VLOOKUP($M161,Teams!$X$4:$Z$51,2,FALSE)),"",VLOOKUP($M161,Teams!$X$4:$Z$51,2,FALSE))))</f>
        <v>211108</v>
      </c>
      <c r="O161" s="46">
        <v>12</v>
      </c>
      <c r="P161" s="6" t="str">
        <f t="shared" si="13"/>
        <v>&lt;A12&gt;</v>
      </c>
      <c r="Q161" s="6" t="str">
        <f>IF($B161=1,IF(ISNA(VLOOKUP($P161,Teams!$F$4:$H$51,2,FALSE)),"",VLOOKUP($P161,Teams!$F$4:$H$51,2,FALSE)),IF($B161=2,IF(ISNA(VLOOKUP($P161,Teams!$O$4:$Q$51,2,FALSE)),"",VLOOKUP($P161,Teams!$O$4:$Q$51,2,FALSE)),IF(ISNA(VLOOKUP($P161,Teams!$X$4:$Z$51,2,FALSE)),"",VLOOKUP($P161,Teams!$X$4:$Z$51,2,FALSE))))</f>
        <v>211112</v>
      </c>
      <c r="R161" t="str">
        <f t="shared" si="16"/>
        <v>01/00/1900,:00,01/00/1900,:00,Week 14 - Match ,,Gym 1 - Court 3,,0,Game,,211108,,1,211112,,,0,,,1,,,,,,</v>
      </c>
    </row>
    <row r="162" spans="2:18" x14ac:dyDescent="0.2">
      <c r="B162" s="37">
        <v>1</v>
      </c>
      <c r="C162" s="9"/>
      <c r="D162" s="10"/>
      <c r="E162" s="10" t="s">
        <v>36</v>
      </c>
      <c r="F162" s="11" t="str">
        <f t="shared" si="14"/>
        <v/>
      </c>
      <c r="G162" s="11" t="str">
        <f t="shared" si="15"/>
        <v>00</v>
      </c>
      <c r="H162" s="2">
        <v>14</v>
      </c>
      <c r="I162" s="11" t="str">
        <f t="shared" si="17"/>
        <v/>
      </c>
      <c r="J162" s="2">
        <v>2</v>
      </c>
      <c r="K162" s="2">
        <v>1</v>
      </c>
      <c r="L162" s="44">
        <v>1</v>
      </c>
      <c r="M162" s="6" t="str">
        <f t="shared" si="12"/>
        <v>&lt;A1&gt;</v>
      </c>
      <c r="N162" s="6" t="str">
        <f>IF($B162=1,IF(ISNA(VLOOKUP($M162,Teams!$F$4:$H$51,2,FALSE)),"",VLOOKUP($M162,Teams!$F$4:$H$51,2,FALSE)),IF($B162=2,IF(ISNA(VLOOKUP($M162,Teams!$O$4:$Q$51,2,FALSE)),"",VLOOKUP($M162,Teams!$O$4:$Q$51,2,FALSE)),IF(ISNA(VLOOKUP($M162,Teams!$X$4:$Z$51,2,FALSE)),"",VLOOKUP($M162,Teams!$X$4:$Z$51,2,FALSE))))</f>
        <v>211101</v>
      </c>
      <c r="O162" s="46">
        <v>4</v>
      </c>
      <c r="P162" s="6" t="str">
        <f t="shared" si="13"/>
        <v>&lt;A4&gt;</v>
      </c>
      <c r="Q162" s="6" t="str">
        <f>IF($B162=1,IF(ISNA(VLOOKUP($P162,Teams!$F$4:$H$51,2,FALSE)),"",VLOOKUP($P162,Teams!$F$4:$H$51,2,FALSE)),IF($B162=2,IF(ISNA(VLOOKUP($P162,Teams!$O$4:$Q$51,2,FALSE)),"",VLOOKUP($P162,Teams!$O$4:$Q$51,2,FALSE)),IF(ISNA(VLOOKUP($P162,Teams!$X$4:$Z$51,2,FALSE)),"",VLOOKUP($P162,Teams!$X$4:$Z$51,2,FALSE))))</f>
        <v>211104</v>
      </c>
      <c r="R162" t="str">
        <f t="shared" si="16"/>
        <v>01/00/1900,:00,01/00/1900,:00,Week 14 - Match ,,Gym 2 - Court 1,,0,Game,,211101,,1,211104,,,0,,,1,,,,,,</v>
      </c>
    </row>
    <row r="163" spans="2:18" x14ac:dyDescent="0.2">
      <c r="B163" s="37">
        <v>1</v>
      </c>
      <c r="C163" s="9"/>
      <c r="D163" s="10"/>
      <c r="E163" s="10" t="s">
        <v>36</v>
      </c>
      <c r="F163" s="11" t="str">
        <f t="shared" si="14"/>
        <v/>
      </c>
      <c r="G163" s="11" t="str">
        <f t="shared" si="15"/>
        <v>00</v>
      </c>
      <c r="H163" s="2">
        <v>14</v>
      </c>
      <c r="I163" s="11" t="str">
        <f t="shared" si="17"/>
        <v/>
      </c>
      <c r="J163" s="2">
        <v>2</v>
      </c>
      <c r="K163" s="2">
        <v>2</v>
      </c>
      <c r="L163" s="44">
        <v>2</v>
      </c>
      <c r="M163" s="6" t="str">
        <f t="shared" si="12"/>
        <v>&lt;A2&gt;</v>
      </c>
      <c r="N163" s="6" t="str">
        <f>IF($B163=1,IF(ISNA(VLOOKUP($M163,Teams!$F$4:$H$51,2,FALSE)),"",VLOOKUP($M163,Teams!$F$4:$H$51,2,FALSE)),IF($B163=2,IF(ISNA(VLOOKUP($M163,Teams!$O$4:$Q$51,2,FALSE)),"",VLOOKUP($M163,Teams!$O$4:$Q$51,2,FALSE)),IF(ISNA(VLOOKUP($M163,Teams!$X$4:$Z$51,2,FALSE)),"",VLOOKUP($M163,Teams!$X$4:$Z$51,2,FALSE))))</f>
        <v>211102</v>
      </c>
      <c r="O163" s="46">
        <v>3</v>
      </c>
      <c r="P163" s="6" t="str">
        <f t="shared" si="13"/>
        <v>&lt;A3&gt;</v>
      </c>
      <c r="Q163" s="6" t="str">
        <f>IF($B163=1,IF(ISNA(VLOOKUP($P163,Teams!$F$4:$H$51,2,FALSE)),"",VLOOKUP($P163,Teams!$F$4:$H$51,2,FALSE)),IF($B163=2,IF(ISNA(VLOOKUP($P163,Teams!$O$4:$Q$51,2,FALSE)),"",VLOOKUP($P163,Teams!$O$4:$Q$51,2,FALSE)),IF(ISNA(VLOOKUP($P163,Teams!$X$4:$Z$51,2,FALSE)),"",VLOOKUP($P163,Teams!$X$4:$Z$51,2,FALSE))))</f>
        <v>211103</v>
      </c>
      <c r="R163" t="str">
        <f t="shared" si="16"/>
        <v>01/00/1900,:00,01/00/1900,:00,Week 14 - Match ,,Gym 2 - Court 2,,0,Game,,211102,,1,211103,,,0,,,1,,,,,,</v>
      </c>
    </row>
    <row r="164" spans="2:18" x14ac:dyDescent="0.2">
      <c r="B164" s="37">
        <v>1</v>
      </c>
      <c r="C164" s="9"/>
      <c r="D164" s="10"/>
      <c r="E164" s="10" t="s">
        <v>36</v>
      </c>
      <c r="F164" s="11" t="str">
        <f t="shared" si="14"/>
        <v/>
      </c>
      <c r="G164" s="11" t="str">
        <f t="shared" si="15"/>
        <v>00</v>
      </c>
      <c r="H164" s="2">
        <v>14</v>
      </c>
      <c r="I164" s="11" t="str">
        <f t="shared" si="17"/>
        <v/>
      </c>
      <c r="J164" s="2">
        <v>2</v>
      </c>
      <c r="K164" s="2">
        <v>3</v>
      </c>
      <c r="L164" s="44">
        <v>5</v>
      </c>
      <c r="M164" s="6" t="str">
        <f t="shared" si="12"/>
        <v>&lt;A5&gt;</v>
      </c>
      <c r="N164" s="6" t="str">
        <f>IF($B164=1,IF(ISNA(VLOOKUP($M164,Teams!$F$4:$H$51,2,FALSE)),"",VLOOKUP($M164,Teams!$F$4:$H$51,2,FALSE)),IF($B164=2,IF(ISNA(VLOOKUP($M164,Teams!$O$4:$Q$51,2,FALSE)),"",VLOOKUP($M164,Teams!$O$4:$Q$51,2,FALSE)),IF(ISNA(VLOOKUP($M164,Teams!$X$4:$Z$51,2,FALSE)),"",VLOOKUP($M164,Teams!$X$4:$Z$51,2,FALSE))))</f>
        <v>211105</v>
      </c>
      <c r="O164" s="46">
        <v>11</v>
      </c>
      <c r="P164" s="6" t="str">
        <f t="shared" si="13"/>
        <v>&lt;A11&gt;</v>
      </c>
      <c r="Q164" s="6" t="str">
        <f>IF($B164=1,IF(ISNA(VLOOKUP($P164,Teams!$F$4:$H$51,2,FALSE)),"",VLOOKUP($P164,Teams!$F$4:$H$51,2,FALSE)),IF($B164=2,IF(ISNA(VLOOKUP($P164,Teams!$O$4:$Q$51,2,FALSE)),"",VLOOKUP($P164,Teams!$O$4:$Q$51,2,FALSE)),IF(ISNA(VLOOKUP($P164,Teams!$X$4:$Z$51,2,FALSE)),"",VLOOKUP($P164,Teams!$X$4:$Z$51,2,FALSE))))</f>
        <v>211111</v>
      </c>
      <c r="R164" t="str">
        <f t="shared" si="16"/>
        <v>01/00/1900,:00,01/00/1900,:00,Week 14 - Match ,,Gym 2 - Court 3,,0,Game,,211105,,1,211111,,,0,,,1,,,,,,</v>
      </c>
    </row>
    <row r="165" spans="2:18" x14ac:dyDescent="0.2">
      <c r="B165" s="37">
        <v>1</v>
      </c>
      <c r="C165" s="9"/>
      <c r="D165" s="10"/>
      <c r="E165" s="10" t="s">
        <v>36</v>
      </c>
      <c r="F165" s="11" t="str">
        <f t="shared" si="14"/>
        <v/>
      </c>
      <c r="G165" s="11" t="str">
        <f t="shared" si="15"/>
        <v>00</v>
      </c>
      <c r="H165" s="2">
        <v>14</v>
      </c>
      <c r="I165" s="11" t="str">
        <f t="shared" si="17"/>
        <v/>
      </c>
      <c r="J165" s="2">
        <v>1</v>
      </c>
      <c r="K165" s="2">
        <v>1</v>
      </c>
      <c r="L165" s="44">
        <v>4</v>
      </c>
      <c r="M165" s="6" t="str">
        <f t="shared" si="12"/>
        <v>&lt;A4&gt;</v>
      </c>
      <c r="N165" s="6" t="str">
        <f>IF($B165=1,IF(ISNA(VLOOKUP($M165,Teams!$F$4:$H$51,2,FALSE)),"",VLOOKUP($M165,Teams!$F$4:$H$51,2,FALSE)),IF($B165=2,IF(ISNA(VLOOKUP($M165,Teams!$O$4:$Q$51,2,FALSE)),"",VLOOKUP($M165,Teams!$O$4:$Q$51,2,FALSE)),IF(ISNA(VLOOKUP($M165,Teams!$X$4:$Z$51,2,FALSE)),"",VLOOKUP($M165,Teams!$X$4:$Z$51,2,FALSE))))</f>
        <v>211104</v>
      </c>
      <c r="O165" s="46">
        <v>10</v>
      </c>
      <c r="P165" s="6" t="str">
        <f t="shared" si="13"/>
        <v>&lt;A10&gt;</v>
      </c>
      <c r="Q165" s="6" t="str">
        <f>IF($B165=1,IF(ISNA(VLOOKUP($P165,Teams!$F$4:$H$51,2,FALSE)),"",VLOOKUP($P165,Teams!$F$4:$H$51,2,FALSE)),IF($B165=2,IF(ISNA(VLOOKUP($P165,Teams!$O$4:$Q$51,2,FALSE)),"",VLOOKUP($P165,Teams!$O$4:$Q$51,2,FALSE)),IF(ISNA(VLOOKUP($P165,Teams!$X$4:$Z$51,2,FALSE)),"",VLOOKUP($P165,Teams!$X$4:$Z$51,2,FALSE))))</f>
        <v>211110</v>
      </c>
      <c r="R165" t="str">
        <f t="shared" si="16"/>
        <v>01/00/1900,:00,01/00/1900,:00,Week 14 - Match ,,Gym 1 - Court 1,,0,Game,,211104,,1,211110,,,0,,,1,,,,,,</v>
      </c>
    </row>
    <row r="166" spans="2:18" x14ac:dyDescent="0.2">
      <c r="B166" s="37">
        <v>1</v>
      </c>
      <c r="C166" s="9"/>
      <c r="D166" s="10"/>
      <c r="E166" s="10" t="s">
        <v>36</v>
      </c>
      <c r="F166" s="11" t="str">
        <f t="shared" si="14"/>
        <v/>
      </c>
      <c r="G166" s="11" t="str">
        <f t="shared" si="15"/>
        <v>00</v>
      </c>
      <c r="H166" s="2">
        <v>14</v>
      </c>
      <c r="I166" s="11" t="str">
        <f t="shared" si="17"/>
        <v/>
      </c>
      <c r="J166" s="2">
        <v>1</v>
      </c>
      <c r="K166" s="2">
        <v>2</v>
      </c>
      <c r="L166" s="44">
        <v>5</v>
      </c>
      <c r="M166" s="6" t="str">
        <f t="shared" si="12"/>
        <v>&lt;A5&gt;</v>
      </c>
      <c r="N166" s="6" t="str">
        <f>IF($B166=1,IF(ISNA(VLOOKUP($M166,Teams!$F$4:$H$51,2,FALSE)),"",VLOOKUP($M166,Teams!$F$4:$H$51,2,FALSE)),IF($B166=2,IF(ISNA(VLOOKUP($M166,Teams!$O$4:$Q$51,2,FALSE)),"",VLOOKUP($M166,Teams!$O$4:$Q$51,2,FALSE)),IF(ISNA(VLOOKUP($M166,Teams!$X$4:$Z$51,2,FALSE)),"",VLOOKUP($M166,Teams!$X$4:$Z$51,2,FALSE))))</f>
        <v>211105</v>
      </c>
      <c r="O166" s="46">
        <v>9</v>
      </c>
      <c r="P166" s="6" t="str">
        <f t="shared" si="13"/>
        <v>&lt;A9&gt;</v>
      </c>
      <c r="Q166" s="6" t="str">
        <f>IF($B166=1,IF(ISNA(VLOOKUP($P166,Teams!$F$4:$H$51,2,FALSE)),"",VLOOKUP($P166,Teams!$F$4:$H$51,2,FALSE)),IF($B166=2,IF(ISNA(VLOOKUP($P166,Teams!$O$4:$Q$51,2,FALSE)),"",VLOOKUP($P166,Teams!$O$4:$Q$51,2,FALSE)),IF(ISNA(VLOOKUP($P166,Teams!$X$4:$Z$51,2,FALSE)),"",VLOOKUP($P166,Teams!$X$4:$Z$51,2,FALSE))))</f>
        <v>211109</v>
      </c>
      <c r="R166" t="str">
        <f t="shared" si="16"/>
        <v>01/00/1900,:00,01/00/1900,:00,Week 14 - Match ,,Gym 1 - Court 2,,0,Game,,211105,,1,211109,,,0,,,1,,,,,,</v>
      </c>
    </row>
    <row r="167" spans="2:18" x14ac:dyDescent="0.2">
      <c r="B167" s="37">
        <v>1</v>
      </c>
      <c r="C167" s="9"/>
      <c r="D167" s="10"/>
      <c r="E167" s="10" t="s">
        <v>36</v>
      </c>
      <c r="F167" s="11" t="str">
        <f t="shared" si="14"/>
        <v/>
      </c>
      <c r="G167" s="11" t="str">
        <f t="shared" si="15"/>
        <v>00</v>
      </c>
      <c r="H167" s="2">
        <v>14</v>
      </c>
      <c r="I167" s="11" t="str">
        <f t="shared" si="17"/>
        <v/>
      </c>
      <c r="J167" s="2">
        <v>1</v>
      </c>
      <c r="K167" s="2">
        <v>3</v>
      </c>
      <c r="L167" s="44">
        <v>6</v>
      </c>
      <c r="M167" s="6" t="str">
        <f t="shared" si="12"/>
        <v>&lt;A6&gt;</v>
      </c>
      <c r="N167" s="6" t="str">
        <f>IF($B167=1,IF(ISNA(VLOOKUP($M167,Teams!$F$4:$H$51,2,FALSE)),"",VLOOKUP($M167,Teams!$F$4:$H$51,2,FALSE)),IF($B167=2,IF(ISNA(VLOOKUP($M167,Teams!$O$4:$Q$51,2,FALSE)),"",VLOOKUP($M167,Teams!$O$4:$Q$51,2,FALSE)),IF(ISNA(VLOOKUP($M167,Teams!$X$4:$Z$51,2,FALSE)),"",VLOOKUP($M167,Teams!$X$4:$Z$51,2,FALSE))))</f>
        <v>211106</v>
      </c>
      <c r="O167" s="46">
        <v>8</v>
      </c>
      <c r="P167" s="6" t="str">
        <f t="shared" si="13"/>
        <v>&lt;A8&gt;</v>
      </c>
      <c r="Q167" s="6" t="str">
        <f>IF($B167=1,IF(ISNA(VLOOKUP($P167,Teams!$F$4:$H$51,2,FALSE)),"",VLOOKUP($P167,Teams!$F$4:$H$51,2,FALSE)),IF($B167=2,IF(ISNA(VLOOKUP($P167,Teams!$O$4:$Q$51,2,FALSE)),"",VLOOKUP($P167,Teams!$O$4:$Q$51,2,FALSE)),IF(ISNA(VLOOKUP($P167,Teams!$X$4:$Z$51,2,FALSE)),"",VLOOKUP($P167,Teams!$X$4:$Z$51,2,FALSE))))</f>
        <v>211108</v>
      </c>
      <c r="R167" t="str">
        <f t="shared" si="16"/>
        <v>01/00/1900,:00,01/00/1900,:00,Week 14 - Match ,,Gym 1 - Court 3,,0,Game,,211106,,1,211108,,,0,,,1,,,,,,</v>
      </c>
    </row>
    <row r="168" spans="2:18" x14ac:dyDescent="0.2">
      <c r="B168" s="37">
        <v>1</v>
      </c>
      <c r="C168" s="9"/>
      <c r="D168" s="10"/>
      <c r="E168" s="10" t="s">
        <v>36</v>
      </c>
      <c r="F168" s="11" t="str">
        <f t="shared" si="14"/>
        <v/>
      </c>
      <c r="G168" s="11" t="str">
        <f t="shared" si="15"/>
        <v>00</v>
      </c>
      <c r="H168" s="2">
        <v>14</v>
      </c>
      <c r="I168" s="11" t="str">
        <f t="shared" si="17"/>
        <v/>
      </c>
      <c r="J168" s="2">
        <v>2</v>
      </c>
      <c r="K168" s="2">
        <v>1</v>
      </c>
      <c r="L168" s="44">
        <v>1</v>
      </c>
      <c r="M168" s="6" t="str">
        <f t="shared" si="12"/>
        <v>&lt;A1&gt;</v>
      </c>
      <c r="N168" s="6" t="str">
        <f>IF($B168=1,IF(ISNA(VLOOKUP($M168,Teams!$F$4:$H$51,2,FALSE)),"",VLOOKUP($M168,Teams!$F$4:$H$51,2,FALSE)),IF($B168=2,IF(ISNA(VLOOKUP($M168,Teams!$O$4:$Q$51,2,FALSE)),"",VLOOKUP($M168,Teams!$O$4:$Q$51,2,FALSE)),IF(ISNA(VLOOKUP($M168,Teams!$X$4:$Z$51,2,FALSE)),"",VLOOKUP($M168,Teams!$X$4:$Z$51,2,FALSE))))</f>
        <v>211101</v>
      </c>
      <c r="O168" s="46">
        <v>2</v>
      </c>
      <c r="P168" s="6" t="str">
        <f t="shared" si="13"/>
        <v>&lt;A2&gt;</v>
      </c>
      <c r="Q168" s="6" t="str">
        <f>IF($B168=1,IF(ISNA(VLOOKUP($P168,Teams!$F$4:$H$51,2,FALSE)),"",VLOOKUP($P168,Teams!$F$4:$H$51,2,FALSE)),IF($B168=2,IF(ISNA(VLOOKUP($P168,Teams!$O$4:$Q$51,2,FALSE)),"",VLOOKUP($P168,Teams!$O$4:$Q$51,2,FALSE)),IF(ISNA(VLOOKUP($P168,Teams!$X$4:$Z$51,2,FALSE)),"",VLOOKUP($P168,Teams!$X$4:$Z$51,2,FALSE))))</f>
        <v>211102</v>
      </c>
      <c r="R168" t="str">
        <f t="shared" si="16"/>
        <v>01/00/1900,:00,01/00/1900,:00,Week 14 - Match ,,Gym 2 - Court 1,,0,Game,,211101,,1,211102,,,0,,,1,,,,,,</v>
      </c>
    </row>
    <row r="169" spans="2:18" x14ac:dyDescent="0.2">
      <c r="B169" s="37">
        <v>1</v>
      </c>
      <c r="C169" s="9"/>
      <c r="D169" s="10"/>
      <c r="E169" s="10" t="s">
        <v>36</v>
      </c>
      <c r="F169" s="11" t="str">
        <f t="shared" si="14"/>
        <v/>
      </c>
      <c r="G169" s="11" t="str">
        <f t="shared" si="15"/>
        <v>00</v>
      </c>
      <c r="H169" s="2">
        <v>14</v>
      </c>
      <c r="I169" s="11" t="str">
        <f t="shared" si="17"/>
        <v/>
      </c>
      <c r="J169" s="2">
        <v>2</v>
      </c>
      <c r="K169" s="2">
        <v>2</v>
      </c>
      <c r="L169" s="44">
        <v>7</v>
      </c>
      <c r="M169" s="6" t="str">
        <f t="shared" si="12"/>
        <v>&lt;A7&gt;</v>
      </c>
      <c r="N169" s="6" t="str">
        <f>IF($B169=1,IF(ISNA(VLOOKUP($M169,Teams!$F$4:$H$51,2,FALSE)),"",VLOOKUP($M169,Teams!$F$4:$H$51,2,FALSE)),IF($B169=2,IF(ISNA(VLOOKUP($M169,Teams!$O$4:$Q$51,2,FALSE)),"",VLOOKUP($M169,Teams!$O$4:$Q$51,2,FALSE)),IF(ISNA(VLOOKUP($M169,Teams!$X$4:$Z$51,2,FALSE)),"",VLOOKUP($M169,Teams!$X$4:$Z$51,2,FALSE))))</f>
        <v>211107</v>
      </c>
      <c r="O169" s="46">
        <v>12</v>
      </c>
      <c r="P169" s="6" t="str">
        <f t="shared" si="13"/>
        <v>&lt;A12&gt;</v>
      </c>
      <c r="Q169" s="6" t="str">
        <f>IF($B169=1,IF(ISNA(VLOOKUP($P169,Teams!$F$4:$H$51,2,FALSE)),"",VLOOKUP($P169,Teams!$F$4:$H$51,2,FALSE)),IF($B169=2,IF(ISNA(VLOOKUP($P169,Teams!$O$4:$Q$51,2,FALSE)),"",VLOOKUP($P169,Teams!$O$4:$Q$51,2,FALSE)),IF(ISNA(VLOOKUP($P169,Teams!$X$4:$Z$51,2,FALSE)),"",VLOOKUP($P169,Teams!$X$4:$Z$51,2,FALSE))))</f>
        <v>211112</v>
      </c>
      <c r="R169" t="str">
        <f t="shared" si="16"/>
        <v>01/00/1900,:00,01/00/1900,:00,Week 14 - Match ,,Gym 2 - Court 2,,0,Game,,211107,,1,211112,,,0,,,1,,,,,,</v>
      </c>
    </row>
    <row r="170" spans="2:18" x14ac:dyDescent="0.2">
      <c r="B170" s="37">
        <v>1</v>
      </c>
      <c r="C170" s="9"/>
      <c r="D170" s="10"/>
      <c r="E170" s="10" t="s">
        <v>36</v>
      </c>
      <c r="F170" s="11" t="str">
        <f t="shared" si="14"/>
        <v/>
      </c>
      <c r="G170" s="11" t="str">
        <f t="shared" si="15"/>
        <v>00</v>
      </c>
      <c r="H170" s="2">
        <v>14</v>
      </c>
      <c r="I170" s="11" t="str">
        <f t="shared" si="17"/>
        <v/>
      </c>
      <c r="J170" s="2">
        <v>2</v>
      </c>
      <c r="K170" s="2">
        <v>3</v>
      </c>
      <c r="L170" s="44">
        <v>3</v>
      </c>
      <c r="M170" s="6" t="str">
        <f t="shared" si="12"/>
        <v>&lt;A3&gt;</v>
      </c>
      <c r="N170" s="6" t="str">
        <f>IF($B170=1,IF(ISNA(VLOOKUP($M170,Teams!$F$4:$H$51,2,FALSE)),"",VLOOKUP($M170,Teams!$F$4:$H$51,2,FALSE)),IF($B170=2,IF(ISNA(VLOOKUP($M170,Teams!$O$4:$Q$51,2,FALSE)),"",VLOOKUP($M170,Teams!$O$4:$Q$51,2,FALSE)),IF(ISNA(VLOOKUP($M170,Teams!$X$4:$Z$51,2,FALSE)),"",VLOOKUP($M170,Teams!$X$4:$Z$51,2,FALSE))))</f>
        <v>211103</v>
      </c>
      <c r="O170" s="46">
        <v>11</v>
      </c>
      <c r="P170" s="6" t="str">
        <f t="shared" si="13"/>
        <v>&lt;A11&gt;</v>
      </c>
      <c r="Q170" s="6" t="str">
        <f>IF($B170=1,IF(ISNA(VLOOKUP($P170,Teams!$F$4:$H$51,2,FALSE)),"",VLOOKUP($P170,Teams!$F$4:$H$51,2,FALSE)),IF($B170=2,IF(ISNA(VLOOKUP($P170,Teams!$O$4:$Q$51,2,FALSE)),"",VLOOKUP($P170,Teams!$O$4:$Q$51,2,FALSE)),IF(ISNA(VLOOKUP($P170,Teams!$X$4:$Z$51,2,FALSE)),"",VLOOKUP($P170,Teams!$X$4:$Z$51,2,FALSE))))</f>
        <v>211111</v>
      </c>
      <c r="R170" t="str">
        <f t="shared" si="16"/>
        <v>01/00/1900,:00,01/00/1900,:00,Week 14 - Match ,,Gym 2 - Court 3,,0,Game,,211103,,1,211111,,,0,,,1,,,,,,</v>
      </c>
    </row>
    <row r="171" spans="2:18" x14ac:dyDescent="0.2">
      <c r="B171" s="37">
        <v>1</v>
      </c>
      <c r="C171" s="9"/>
      <c r="D171" s="10"/>
      <c r="E171" s="10" t="s">
        <v>36</v>
      </c>
      <c r="F171" s="11" t="str">
        <f t="shared" si="14"/>
        <v/>
      </c>
      <c r="G171" s="11" t="str">
        <f t="shared" si="15"/>
        <v>00</v>
      </c>
      <c r="H171" s="2">
        <v>15</v>
      </c>
      <c r="I171" s="11" t="str">
        <f t="shared" si="17"/>
        <v/>
      </c>
      <c r="J171" s="2">
        <v>1</v>
      </c>
      <c r="K171" s="2">
        <v>1</v>
      </c>
      <c r="L171" s="44">
        <v>5</v>
      </c>
      <c r="M171" s="6" t="str">
        <f t="shared" si="12"/>
        <v>&lt;A5&gt;</v>
      </c>
      <c r="N171" s="6" t="str">
        <f>IF($B171=1,IF(ISNA(VLOOKUP($M171,Teams!$F$4:$H$51,2,FALSE)),"",VLOOKUP($M171,Teams!$F$4:$H$51,2,FALSE)),IF($B171=2,IF(ISNA(VLOOKUP($M171,Teams!$O$4:$Q$51,2,FALSE)),"",VLOOKUP($M171,Teams!$O$4:$Q$51,2,FALSE)),IF(ISNA(VLOOKUP($M171,Teams!$X$4:$Z$51,2,FALSE)),"",VLOOKUP($M171,Teams!$X$4:$Z$51,2,FALSE))))</f>
        <v>211105</v>
      </c>
      <c r="O171" s="46">
        <v>6</v>
      </c>
      <c r="P171" s="6" t="str">
        <f t="shared" si="13"/>
        <v>&lt;A6&gt;</v>
      </c>
      <c r="Q171" s="6" t="str">
        <f>IF($B171=1,IF(ISNA(VLOOKUP($P171,Teams!$F$4:$H$51,2,FALSE)),"",VLOOKUP($P171,Teams!$F$4:$H$51,2,FALSE)),IF($B171=2,IF(ISNA(VLOOKUP($P171,Teams!$O$4:$Q$51,2,FALSE)),"",VLOOKUP($P171,Teams!$O$4:$Q$51,2,FALSE)),IF(ISNA(VLOOKUP($P171,Teams!$X$4:$Z$51,2,FALSE)),"",VLOOKUP($P171,Teams!$X$4:$Z$51,2,FALSE))))</f>
        <v>211106</v>
      </c>
      <c r="R171" t="str">
        <f t="shared" si="16"/>
        <v>01/00/1900,:00,01/00/1900,:00,Week 15 - Match ,,Gym 1 - Court 1,,0,Game,,211105,,1,211106,,,0,,,1,,,,,,</v>
      </c>
    </row>
    <row r="172" spans="2:18" x14ac:dyDescent="0.2">
      <c r="B172" s="37">
        <v>1</v>
      </c>
      <c r="C172" s="9"/>
      <c r="D172" s="10"/>
      <c r="E172" s="10" t="s">
        <v>36</v>
      </c>
      <c r="F172" s="11" t="str">
        <f t="shared" si="14"/>
        <v/>
      </c>
      <c r="G172" s="11" t="str">
        <f t="shared" si="15"/>
        <v>00</v>
      </c>
      <c r="H172" s="2">
        <v>15</v>
      </c>
      <c r="I172" s="11" t="str">
        <f t="shared" si="17"/>
        <v/>
      </c>
      <c r="J172" s="2">
        <v>1</v>
      </c>
      <c r="K172" s="2">
        <v>2</v>
      </c>
      <c r="L172" s="44">
        <v>11</v>
      </c>
      <c r="M172" s="6" t="str">
        <f t="shared" si="12"/>
        <v>&lt;A11&gt;</v>
      </c>
      <c r="N172" s="6" t="str">
        <f>IF($B172=1,IF(ISNA(VLOOKUP($M172,Teams!$F$4:$H$51,2,FALSE)),"",VLOOKUP($M172,Teams!$F$4:$H$51,2,FALSE)),IF($B172=2,IF(ISNA(VLOOKUP($M172,Teams!$O$4:$Q$51,2,FALSE)),"",VLOOKUP($M172,Teams!$O$4:$Q$51,2,FALSE)),IF(ISNA(VLOOKUP($M172,Teams!$X$4:$Z$51,2,FALSE)),"",VLOOKUP($M172,Teams!$X$4:$Z$51,2,FALSE))))</f>
        <v>211111</v>
      </c>
      <c r="O172" s="46">
        <v>12</v>
      </c>
      <c r="P172" s="6" t="str">
        <f t="shared" si="13"/>
        <v>&lt;A12&gt;</v>
      </c>
      <c r="Q172" s="6" t="str">
        <f>IF($B172=1,IF(ISNA(VLOOKUP($P172,Teams!$F$4:$H$51,2,FALSE)),"",VLOOKUP($P172,Teams!$F$4:$H$51,2,FALSE)),IF($B172=2,IF(ISNA(VLOOKUP($P172,Teams!$O$4:$Q$51,2,FALSE)),"",VLOOKUP($P172,Teams!$O$4:$Q$51,2,FALSE)),IF(ISNA(VLOOKUP($P172,Teams!$X$4:$Z$51,2,FALSE)),"",VLOOKUP($P172,Teams!$X$4:$Z$51,2,FALSE))))</f>
        <v>211112</v>
      </c>
      <c r="R172" t="str">
        <f t="shared" si="16"/>
        <v>01/00/1900,:00,01/00/1900,:00,Week 15 - Match ,,Gym 1 - Court 2,,0,Game,,211111,,1,211112,,,0,,,1,,,,,,</v>
      </c>
    </row>
    <row r="173" spans="2:18" x14ac:dyDescent="0.2">
      <c r="B173" s="37">
        <v>1</v>
      </c>
      <c r="C173" s="9"/>
      <c r="D173" s="10"/>
      <c r="E173" s="10" t="s">
        <v>36</v>
      </c>
      <c r="F173" s="11" t="str">
        <f t="shared" si="14"/>
        <v/>
      </c>
      <c r="G173" s="11" t="str">
        <f t="shared" si="15"/>
        <v>00</v>
      </c>
      <c r="H173" s="2">
        <v>15</v>
      </c>
      <c r="I173" s="11" t="str">
        <f t="shared" si="17"/>
        <v/>
      </c>
      <c r="J173" s="2">
        <v>1</v>
      </c>
      <c r="K173" s="2">
        <v>3</v>
      </c>
      <c r="L173" s="44">
        <v>1</v>
      </c>
      <c r="M173" s="6" t="str">
        <f t="shared" si="12"/>
        <v>&lt;A1&gt;</v>
      </c>
      <c r="N173" s="6" t="str">
        <f>IF($B173=1,IF(ISNA(VLOOKUP($M173,Teams!$F$4:$H$51,2,FALSE)),"",VLOOKUP($M173,Teams!$F$4:$H$51,2,FALSE)),IF($B173=2,IF(ISNA(VLOOKUP($M173,Teams!$O$4:$Q$51,2,FALSE)),"",VLOOKUP($M173,Teams!$O$4:$Q$51,2,FALSE)),IF(ISNA(VLOOKUP($M173,Teams!$X$4:$Z$51,2,FALSE)),"",VLOOKUP($M173,Teams!$X$4:$Z$51,2,FALSE))))</f>
        <v>211101</v>
      </c>
      <c r="O173" s="46">
        <v>10</v>
      </c>
      <c r="P173" s="6" t="str">
        <f t="shared" si="13"/>
        <v>&lt;A10&gt;</v>
      </c>
      <c r="Q173" s="6" t="str">
        <f>IF($B173=1,IF(ISNA(VLOOKUP($P173,Teams!$F$4:$H$51,2,FALSE)),"",VLOOKUP($P173,Teams!$F$4:$H$51,2,FALSE)),IF($B173=2,IF(ISNA(VLOOKUP($P173,Teams!$O$4:$Q$51,2,FALSE)),"",VLOOKUP($P173,Teams!$O$4:$Q$51,2,FALSE)),IF(ISNA(VLOOKUP($P173,Teams!$X$4:$Z$51,2,FALSE)),"",VLOOKUP($P173,Teams!$X$4:$Z$51,2,FALSE))))</f>
        <v>211110</v>
      </c>
      <c r="R173" t="str">
        <f t="shared" si="16"/>
        <v>01/00/1900,:00,01/00/1900,:00,Week 15 - Match ,,Gym 1 - Court 3,,0,Game,,211101,,1,211110,,,0,,,1,,,,,,</v>
      </c>
    </row>
    <row r="174" spans="2:18" x14ac:dyDescent="0.2">
      <c r="B174" s="37">
        <v>1</v>
      </c>
      <c r="C174" s="9"/>
      <c r="D174" s="10"/>
      <c r="E174" s="10" t="s">
        <v>36</v>
      </c>
      <c r="F174" s="11" t="str">
        <f t="shared" si="14"/>
        <v/>
      </c>
      <c r="G174" s="11" t="str">
        <f t="shared" si="15"/>
        <v>00</v>
      </c>
      <c r="H174" s="2">
        <v>15</v>
      </c>
      <c r="I174" s="11" t="str">
        <f t="shared" si="17"/>
        <v/>
      </c>
      <c r="J174" s="2">
        <v>2</v>
      </c>
      <c r="K174" s="2">
        <v>1</v>
      </c>
      <c r="L174" s="44">
        <v>2</v>
      </c>
      <c r="M174" s="6" t="str">
        <f t="shared" si="12"/>
        <v>&lt;A2&gt;</v>
      </c>
      <c r="N174" s="6" t="str">
        <f>IF($B174=1,IF(ISNA(VLOOKUP($M174,Teams!$F$4:$H$51,2,FALSE)),"",VLOOKUP($M174,Teams!$F$4:$H$51,2,FALSE)),IF($B174=2,IF(ISNA(VLOOKUP($M174,Teams!$O$4:$Q$51,2,FALSE)),"",VLOOKUP($M174,Teams!$O$4:$Q$51,2,FALSE)),IF(ISNA(VLOOKUP($M174,Teams!$X$4:$Z$51,2,FALSE)),"",VLOOKUP($M174,Teams!$X$4:$Z$51,2,FALSE))))</f>
        <v>211102</v>
      </c>
      <c r="O174" s="46">
        <v>9</v>
      </c>
      <c r="P174" s="6" t="str">
        <f t="shared" si="13"/>
        <v>&lt;A9&gt;</v>
      </c>
      <c r="Q174" s="6" t="str">
        <f>IF($B174=1,IF(ISNA(VLOOKUP($P174,Teams!$F$4:$H$51,2,FALSE)),"",VLOOKUP($P174,Teams!$F$4:$H$51,2,FALSE)),IF($B174=2,IF(ISNA(VLOOKUP($P174,Teams!$O$4:$Q$51,2,FALSE)),"",VLOOKUP($P174,Teams!$O$4:$Q$51,2,FALSE)),IF(ISNA(VLOOKUP($P174,Teams!$X$4:$Z$51,2,FALSE)),"",VLOOKUP($P174,Teams!$X$4:$Z$51,2,FALSE))))</f>
        <v>211109</v>
      </c>
      <c r="R174" t="str">
        <f t="shared" si="16"/>
        <v>01/00/1900,:00,01/00/1900,:00,Week 15 - Match ,,Gym 2 - Court 1,,0,Game,,211102,,1,211109,,,0,,,1,,,,,,</v>
      </c>
    </row>
    <row r="175" spans="2:18" x14ac:dyDescent="0.2">
      <c r="B175" s="37">
        <v>1</v>
      </c>
      <c r="C175" s="9"/>
      <c r="D175" s="10"/>
      <c r="E175" s="10" t="s">
        <v>36</v>
      </c>
      <c r="F175" s="11" t="str">
        <f t="shared" si="14"/>
        <v/>
      </c>
      <c r="G175" s="11" t="str">
        <f t="shared" si="15"/>
        <v>00</v>
      </c>
      <c r="H175" s="2">
        <v>15</v>
      </c>
      <c r="I175" s="11" t="str">
        <f t="shared" si="17"/>
        <v/>
      </c>
      <c r="J175" s="2">
        <v>2</v>
      </c>
      <c r="K175" s="2">
        <v>2</v>
      </c>
      <c r="L175" s="44">
        <v>3</v>
      </c>
      <c r="M175" s="6" t="str">
        <f t="shared" si="12"/>
        <v>&lt;A3&gt;</v>
      </c>
      <c r="N175" s="6" t="str">
        <f>IF($B175=1,IF(ISNA(VLOOKUP($M175,Teams!$F$4:$H$51,2,FALSE)),"",VLOOKUP($M175,Teams!$F$4:$H$51,2,FALSE)),IF($B175=2,IF(ISNA(VLOOKUP($M175,Teams!$O$4:$Q$51,2,FALSE)),"",VLOOKUP($M175,Teams!$O$4:$Q$51,2,FALSE)),IF(ISNA(VLOOKUP($M175,Teams!$X$4:$Z$51,2,FALSE)),"",VLOOKUP($M175,Teams!$X$4:$Z$51,2,FALSE))))</f>
        <v>211103</v>
      </c>
      <c r="O175" s="46">
        <v>8</v>
      </c>
      <c r="P175" s="6" t="str">
        <f t="shared" si="13"/>
        <v>&lt;A8&gt;</v>
      </c>
      <c r="Q175" s="6" t="str">
        <f>IF($B175=1,IF(ISNA(VLOOKUP($P175,Teams!$F$4:$H$51,2,FALSE)),"",VLOOKUP($P175,Teams!$F$4:$H$51,2,FALSE)),IF($B175=2,IF(ISNA(VLOOKUP($P175,Teams!$O$4:$Q$51,2,FALSE)),"",VLOOKUP($P175,Teams!$O$4:$Q$51,2,FALSE)),IF(ISNA(VLOOKUP($P175,Teams!$X$4:$Z$51,2,FALSE)),"",VLOOKUP($P175,Teams!$X$4:$Z$51,2,FALSE))))</f>
        <v>211108</v>
      </c>
      <c r="R175" t="str">
        <f t="shared" si="16"/>
        <v>01/00/1900,:00,01/00/1900,:00,Week 15 - Match ,,Gym 2 - Court 2,,0,Game,,211103,,1,211108,,,0,,,1,,,,,,</v>
      </c>
    </row>
    <row r="176" spans="2:18" x14ac:dyDescent="0.2">
      <c r="B176" s="37">
        <v>1</v>
      </c>
      <c r="C176" s="9"/>
      <c r="D176" s="10"/>
      <c r="E176" s="10" t="s">
        <v>36</v>
      </c>
      <c r="F176" s="11" t="str">
        <f t="shared" si="14"/>
        <v/>
      </c>
      <c r="G176" s="11" t="str">
        <f t="shared" si="15"/>
        <v>00</v>
      </c>
      <c r="H176" s="2">
        <v>15</v>
      </c>
      <c r="I176" s="11" t="str">
        <f t="shared" si="17"/>
        <v/>
      </c>
      <c r="J176" s="2">
        <v>2</v>
      </c>
      <c r="K176" s="2">
        <v>3</v>
      </c>
      <c r="L176" s="44">
        <v>4</v>
      </c>
      <c r="M176" s="6" t="str">
        <f t="shared" si="12"/>
        <v>&lt;A4&gt;</v>
      </c>
      <c r="N176" s="6" t="str">
        <f>IF($B176=1,IF(ISNA(VLOOKUP($M176,Teams!$F$4:$H$51,2,FALSE)),"",VLOOKUP($M176,Teams!$F$4:$H$51,2,FALSE)),IF($B176=2,IF(ISNA(VLOOKUP($M176,Teams!$O$4:$Q$51,2,FALSE)),"",VLOOKUP($M176,Teams!$O$4:$Q$51,2,FALSE)),IF(ISNA(VLOOKUP($M176,Teams!$X$4:$Z$51,2,FALSE)),"",VLOOKUP($M176,Teams!$X$4:$Z$51,2,FALSE))))</f>
        <v>211104</v>
      </c>
      <c r="O176" s="46">
        <v>7</v>
      </c>
      <c r="P176" s="6" t="str">
        <f t="shared" si="13"/>
        <v>&lt;A7&gt;</v>
      </c>
      <c r="Q176" s="6" t="str">
        <f>IF($B176=1,IF(ISNA(VLOOKUP($P176,Teams!$F$4:$H$51,2,FALSE)),"",VLOOKUP($P176,Teams!$F$4:$H$51,2,FALSE)),IF($B176=2,IF(ISNA(VLOOKUP($P176,Teams!$O$4:$Q$51,2,FALSE)),"",VLOOKUP($P176,Teams!$O$4:$Q$51,2,FALSE)),IF(ISNA(VLOOKUP($P176,Teams!$X$4:$Z$51,2,FALSE)),"",VLOOKUP($P176,Teams!$X$4:$Z$51,2,FALSE))))</f>
        <v>211107</v>
      </c>
      <c r="R176" t="str">
        <f t="shared" si="16"/>
        <v>01/00/1900,:00,01/00/1900,:00,Week 15 - Match ,,Gym 2 - Court 3,,0,Game,,211104,,1,211107,,,0,,,1,,,,,,</v>
      </c>
    </row>
    <row r="177" spans="2:18" x14ac:dyDescent="0.2">
      <c r="B177" s="37">
        <v>1</v>
      </c>
      <c r="C177" s="9"/>
      <c r="D177" s="10"/>
      <c r="E177" s="10" t="s">
        <v>36</v>
      </c>
      <c r="F177" s="11" t="str">
        <f t="shared" si="14"/>
        <v/>
      </c>
      <c r="G177" s="11" t="str">
        <f t="shared" si="15"/>
        <v>00</v>
      </c>
      <c r="H177" s="2">
        <v>15</v>
      </c>
      <c r="I177" s="11" t="str">
        <f t="shared" si="17"/>
        <v/>
      </c>
      <c r="J177" s="2">
        <v>1</v>
      </c>
      <c r="K177" s="2">
        <v>1</v>
      </c>
      <c r="L177" s="44">
        <v>4</v>
      </c>
      <c r="M177" s="6" t="str">
        <f t="shared" si="12"/>
        <v>&lt;A4&gt;</v>
      </c>
      <c r="N177" s="6" t="str">
        <f>IF($B177=1,IF(ISNA(VLOOKUP($M177,Teams!$F$4:$H$51,2,FALSE)),"",VLOOKUP($M177,Teams!$F$4:$H$51,2,FALSE)),IF($B177=2,IF(ISNA(VLOOKUP($M177,Teams!$O$4:$Q$51,2,FALSE)),"",VLOOKUP($M177,Teams!$O$4:$Q$51,2,FALSE)),IF(ISNA(VLOOKUP($M177,Teams!$X$4:$Z$51,2,FALSE)),"",VLOOKUP($M177,Teams!$X$4:$Z$51,2,FALSE))))</f>
        <v>211104</v>
      </c>
      <c r="O177" s="46">
        <v>6</v>
      </c>
      <c r="P177" s="6" t="str">
        <f t="shared" si="13"/>
        <v>&lt;A6&gt;</v>
      </c>
      <c r="Q177" s="6" t="str">
        <f>IF($B177=1,IF(ISNA(VLOOKUP($P177,Teams!$F$4:$H$51,2,FALSE)),"",VLOOKUP($P177,Teams!$F$4:$H$51,2,FALSE)),IF($B177=2,IF(ISNA(VLOOKUP($P177,Teams!$O$4:$Q$51,2,FALSE)),"",VLOOKUP($P177,Teams!$O$4:$Q$51,2,FALSE)),IF(ISNA(VLOOKUP($P177,Teams!$X$4:$Z$51,2,FALSE)),"",VLOOKUP($P177,Teams!$X$4:$Z$51,2,FALSE))))</f>
        <v>211106</v>
      </c>
      <c r="R177" t="str">
        <f t="shared" si="16"/>
        <v>01/00/1900,:00,01/00/1900,:00,Week 15 - Match ,,Gym 1 - Court 1,,0,Game,,211104,,1,211106,,,0,,,1,,,,,,</v>
      </c>
    </row>
    <row r="178" spans="2:18" x14ac:dyDescent="0.2">
      <c r="B178" s="37">
        <v>1</v>
      </c>
      <c r="C178" s="9"/>
      <c r="D178" s="10"/>
      <c r="E178" s="10" t="s">
        <v>36</v>
      </c>
      <c r="F178" s="11" t="str">
        <f t="shared" si="14"/>
        <v/>
      </c>
      <c r="G178" s="11" t="str">
        <f t="shared" si="15"/>
        <v>00</v>
      </c>
      <c r="H178" s="2">
        <v>15</v>
      </c>
      <c r="I178" s="11" t="str">
        <f t="shared" si="17"/>
        <v/>
      </c>
      <c r="J178" s="2">
        <v>1</v>
      </c>
      <c r="K178" s="2">
        <v>2</v>
      </c>
      <c r="L178" s="44">
        <v>5</v>
      </c>
      <c r="M178" s="6" t="str">
        <f t="shared" si="12"/>
        <v>&lt;A5&gt;</v>
      </c>
      <c r="N178" s="6" t="str">
        <f>IF($B178=1,IF(ISNA(VLOOKUP($M178,Teams!$F$4:$H$51,2,FALSE)),"",VLOOKUP($M178,Teams!$F$4:$H$51,2,FALSE)),IF($B178=2,IF(ISNA(VLOOKUP($M178,Teams!$O$4:$Q$51,2,FALSE)),"",VLOOKUP($M178,Teams!$O$4:$Q$51,2,FALSE)),IF(ISNA(VLOOKUP($M178,Teams!$X$4:$Z$51,2,FALSE)),"",VLOOKUP($M178,Teams!$X$4:$Z$51,2,FALSE))))</f>
        <v>211105</v>
      </c>
      <c r="O178" s="46">
        <v>12</v>
      </c>
      <c r="P178" s="6" t="str">
        <f t="shared" si="13"/>
        <v>&lt;A12&gt;</v>
      </c>
      <c r="Q178" s="6" t="str">
        <f>IF($B178=1,IF(ISNA(VLOOKUP($P178,Teams!$F$4:$H$51,2,FALSE)),"",VLOOKUP($P178,Teams!$F$4:$H$51,2,FALSE)),IF($B178=2,IF(ISNA(VLOOKUP($P178,Teams!$O$4:$Q$51,2,FALSE)),"",VLOOKUP($P178,Teams!$O$4:$Q$51,2,FALSE)),IF(ISNA(VLOOKUP($P178,Teams!$X$4:$Z$51,2,FALSE)),"",VLOOKUP($P178,Teams!$X$4:$Z$51,2,FALSE))))</f>
        <v>211112</v>
      </c>
      <c r="R178" t="str">
        <f t="shared" si="16"/>
        <v>01/00/1900,:00,01/00/1900,:00,Week 15 - Match ,,Gym 1 - Court 2,,0,Game,,211105,,1,211112,,,0,,,1,,,,,,</v>
      </c>
    </row>
    <row r="179" spans="2:18" x14ac:dyDescent="0.2">
      <c r="B179" s="37">
        <v>1</v>
      </c>
      <c r="C179" s="9"/>
      <c r="D179" s="10"/>
      <c r="E179" s="10" t="s">
        <v>36</v>
      </c>
      <c r="F179" s="11" t="str">
        <f t="shared" si="14"/>
        <v/>
      </c>
      <c r="G179" s="11" t="str">
        <f t="shared" si="15"/>
        <v>00</v>
      </c>
      <c r="H179" s="2">
        <v>15</v>
      </c>
      <c r="I179" s="11" t="str">
        <f t="shared" si="17"/>
        <v/>
      </c>
      <c r="J179" s="2">
        <v>1</v>
      </c>
      <c r="K179" s="2">
        <v>3</v>
      </c>
      <c r="L179" s="44">
        <v>10</v>
      </c>
      <c r="M179" s="6" t="str">
        <f t="shared" si="12"/>
        <v>&lt;A10&gt;</v>
      </c>
      <c r="N179" s="6" t="str">
        <f>IF($B179=1,IF(ISNA(VLOOKUP($M179,Teams!$F$4:$H$51,2,FALSE)),"",VLOOKUP($M179,Teams!$F$4:$H$51,2,FALSE)),IF($B179=2,IF(ISNA(VLOOKUP($M179,Teams!$O$4:$Q$51,2,FALSE)),"",VLOOKUP($M179,Teams!$O$4:$Q$51,2,FALSE)),IF(ISNA(VLOOKUP($M179,Teams!$X$4:$Z$51,2,FALSE)),"",VLOOKUP($M179,Teams!$X$4:$Z$51,2,FALSE))))</f>
        <v>211110</v>
      </c>
      <c r="O179" s="46">
        <v>11</v>
      </c>
      <c r="P179" s="6" t="str">
        <f t="shared" si="13"/>
        <v>&lt;A11&gt;</v>
      </c>
      <c r="Q179" s="6" t="str">
        <f>IF($B179=1,IF(ISNA(VLOOKUP($P179,Teams!$F$4:$H$51,2,FALSE)),"",VLOOKUP($P179,Teams!$F$4:$H$51,2,FALSE)),IF($B179=2,IF(ISNA(VLOOKUP($P179,Teams!$O$4:$Q$51,2,FALSE)),"",VLOOKUP($P179,Teams!$O$4:$Q$51,2,FALSE)),IF(ISNA(VLOOKUP($P179,Teams!$X$4:$Z$51,2,FALSE)),"",VLOOKUP($P179,Teams!$X$4:$Z$51,2,FALSE))))</f>
        <v>211111</v>
      </c>
      <c r="R179" t="str">
        <f t="shared" si="16"/>
        <v>01/00/1900,:00,01/00/1900,:00,Week 15 - Match ,,Gym 1 - Court 3,,0,Game,,211110,,1,211111,,,0,,,1,,,,,,</v>
      </c>
    </row>
    <row r="180" spans="2:18" x14ac:dyDescent="0.2">
      <c r="B180" s="37">
        <v>1</v>
      </c>
      <c r="C180" s="9"/>
      <c r="D180" s="10"/>
      <c r="E180" s="10" t="s">
        <v>36</v>
      </c>
      <c r="F180" s="11" t="str">
        <f t="shared" si="14"/>
        <v/>
      </c>
      <c r="G180" s="11" t="str">
        <f t="shared" si="15"/>
        <v>00</v>
      </c>
      <c r="H180" s="2">
        <v>15</v>
      </c>
      <c r="I180" s="11" t="str">
        <f t="shared" si="17"/>
        <v/>
      </c>
      <c r="J180" s="2">
        <v>2</v>
      </c>
      <c r="K180" s="2">
        <v>1</v>
      </c>
      <c r="L180" s="44">
        <v>1</v>
      </c>
      <c r="M180" s="6" t="str">
        <f t="shared" ref="M180:M243" si="18">"&lt;"&amp;$A$3&amp;L180&amp;"&gt;"</f>
        <v>&lt;A1&gt;</v>
      </c>
      <c r="N180" s="6" t="str">
        <f>IF($B180=1,IF(ISNA(VLOOKUP($M180,Teams!$F$4:$H$51,2,FALSE)),"",VLOOKUP($M180,Teams!$F$4:$H$51,2,FALSE)),IF($B180=2,IF(ISNA(VLOOKUP($M180,Teams!$O$4:$Q$51,2,FALSE)),"",VLOOKUP($M180,Teams!$O$4:$Q$51,2,FALSE)),IF(ISNA(VLOOKUP($M180,Teams!$X$4:$Z$51,2,FALSE)),"",VLOOKUP($M180,Teams!$X$4:$Z$51,2,FALSE))))</f>
        <v>211101</v>
      </c>
      <c r="O180" s="46">
        <v>9</v>
      </c>
      <c r="P180" s="6" t="str">
        <f t="shared" ref="P180:P243" si="19">"&lt;"&amp;$A$3&amp;O180&amp;"&gt;"</f>
        <v>&lt;A9&gt;</v>
      </c>
      <c r="Q180" s="6" t="str">
        <f>IF($B180=1,IF(ISNA(VLOOKUP($P180,Teams!$F$4:$H$51,2,FALSE)),"",VLOOKUP($P180,Teams!$F$4:$H$51,2,FALSE)),IF($B180=2,IF(ISNA(VLOOKUP($P180,Teams!$O$4:$Q$51,2,FALSE)),"",VLOOKUP($P180,Teams!$O$4:$Q$51,2,FALSE)),IF(ISNA(VLOOKUP($P180,Teams!$X$4:$Z$51,2,FALSE)),"",VLOOKUP($P180,Teams!$X$4:$Z$51,2,FALSE))))</f>
        <v>211109</v>
      </c>
      <c r="R180" t="str">
        <f t="shared" si="16"/>
        <v>01/00/1900,:00,01/00/1900,:00,Week 15 - Match ,,Gym 2 - Court 1,,0,Game,,211101,,1,211109,,,0,,,1,,,,,,</v>
      </c>
    </row>
    <row r="181" spans="2:18" x14ac:dyDescent="0.2">
      <c r="B181" s="37">
        <v>1</v>
      </c>
      <c r="C181" s="9"/>
      <c r="D181" s="10"/>
      <c r="E181" s="10" t="s">
        <v>36</v>
      </c>
      <c r="F181" s="11" t="str">
        <f t="shared" si="14"/>
        <v/>
      </c>
      <c r="G181" s="11" t="str">
        <f t="shared" si="15"/>
        <v>00</v>
      </c>
      <c r="H181" s="2">
        <v>15</v>
      </c>
      <c r="I181" s="11" t="str">
        <f t="shared" si="17"/>
        <v/>
      </c>
      <c r="J181" s="2">
        <v>2</v>
      </c>
      <c r="K181" s="2">
        <v>2</v>
      </c>
      <c r="L181" s="44">
        <v>2</v>
      </c>
      <c r="M181" s="6" t="str">
        <f t="shared" si="18"/>
        <v>&lt;A2&gt;</v>
      </c>
      <c r="N181" s="6" t="str">
        <f>IF($B181=1,IF(ISNA(VLOOKUP($M181,Teams!$F$4:$H$51,2,FALSE)),"",VLOOKUP($M181,Teams!$F$4:$H$51,2,FALSE)),IF($B181=2,IF(ISNA(VLOOKUP($M181,Teams!$O$4:$Q$51,2,FALSE)),"",VLOOKUP($M181,Teams!$O$4:$Q$51,2,FALSE)),IF(ISNA(VLOOKUP($M181,Teams!$X$4:$Z$51,2,FALSE)),"",VLOOKUP($M181,Teams!$X$4:$Z$51,2,FALSE))))</f>
        <v>211102</v>
      </c>
      <c r="O181" s="46">
        <v>8</v>
      </c>
      <c r="P181" s="6" t="str">
        <f t="shared" si="19"/>
        <v>&lt;A8&gt;</v>
      </c>
      <c r="Q181" s="6" t="str">
        <f>IF($B181=1,IF(ISNA(VLOOKUP($P181,Teams!$F$4:$H$51,2,FALSE)),"",VLOOKUP($P181,Teams!$F$4:$H$51,2,FALSE)),IF($B181=2,IF(ISNA(VLOOKUP($P181,Teams!$O$4:$Q$51,2,FALSE)),"",VLOOKUP($P181,Teams!$O$4:$Q$51,2,FALSE)),IF(ISNA(VLOOKUP($P181,Teams!$X$4:$Z$51,2,FALSE)),"",VLOOKUP($P181,Teams!$X$4:$Z$51,2,FALSE))))</f>
        <v>211108</v>
      </c>
      <c r="R181" t="str">
        <f t="shared" si="16"/>
        <v>01/00/1900,:00,01/00/1900,:00,Week 15 - Match ,,Gym 2 - Court 2,,0,Game,,211102,,1,211108,,,0,,,1,,,,,,</v>
      </c>
    </row>
    <row r="182" spans="2:18" x14ac:dyDescent="0.2">
      <c r="B182" s="37">
        <v>1</v>
      </c>
      <c r="C182" s="9"/>
      <c r="D182" s="10"/>
      <c r="E182" s="10" t="s">
        <v>36</v>
      </c>
      <c r="F182" s="11" t="str">
        <f t="shared" si="14"/>
        <v/>
      </c>
      <c r="G182" s="11" t="str">
        <f t="shared" si="15"/>
        <v>00</v>
      </c>
      <c r="H182" s="2">
        <v>15</v>
      </c>
      <c r="I182" s="11" t="str">
        <f t="shared" si="17"/>
        <v/>
      </c>
      <c r="J182" s="2">
        <v>2</v>
      </c>
      <c r="K182" s="2">
        <v>3</v>
      </c>
      <c r="L182" s="44">
        <v>3</v>
      </c>
      <c r="M182" s="6" t="str">
        <f t="shared" si="18"/>
        <v>&lt;A3&gt;</v>
      </c>
      <c r="N182" s="6" t="str">
        <f>IF($B182=1,IF(ISNA(VLOOKUP($M182,Teams!$F$4:$H$51,2,FALSE)),"",VLOOKUP($M182,Teams!$F$4:$H$51,2,FALSE)),IF($B182=2,IF(ISNA(VLOOKUP($M182,Teams!$O$4:$Q$51,2,FALSE)),"",VLOOKUP($M182,Teams!$O$4:$Q$51,2,FALSE)),IF(ISNA(VLOOKUP($M182,Teams!$X$4:$Z$51,2,FALSE)),"",VLOOKUP($M182,Teams!$X$4:$Z$51,2,FALSE))))</f>
        <v>211103</v>
      </c>
      <c r="O182" s="46">
        <v>7</v>
      </c>
      <c r="P182" s="6" t="str">
        <f t="shared" si="19"/>
        <v>&lt;A7&gt;</v>
      </c>
      <c r="Q182" s="6" t="str">
        <f>IF($B182=1,IF(ISNA(VLOOKUP($P182,Teams!$F$4:$H$51,2,FALSE)),"",VLOOKUP($P182,Teams!$F$4:$H$51,2,FALSE)),IF($B182=2,IF(ISNA(VLOOKUP($P182,Teams!$O$4:$Q$51,2,FALSE)),"",VLOOKUP($P182,Teams!$O$4:$Q$51,2,FALSE)),IF(ISNA(VLOOKUP($P182,Teams!$X$4:$Z$51,2,FALSE)),"",VLOOKUP($P182,Teams!$X$4:$Z$51,2,FALSE))))</f>
        <v>211107</v>
      </c>
      <c r="R182" t="str">
        <f t="shared" si="16"/>
        <v>01/00/1900,:00,01/00/1900,:00,Week 15 - Match ,,Gym 2 - Court 3,,0,Game,,211103,,1,211107,,,0,,,1,,,,,,</v>
      </c>
    </row>
    <row r="183" spans="2:18" x14ac:dyDescent="0.2">
      <c r="B183" s="37">
        <v>1</v>
      </c>
      <c r="C183" s="9"/>
      <c r="D183" s="10"/>
      <c r="E183" s="10" t="s">
        <v>36</v>
      </c>
      <c r="F183" s="11" t="str">
        <f t="shared" si="14"/>
        <v/>
      </c>
      <c r="G183" s="11" t="str">
        <f t="shared" si="15"/>
        <v>00</v>
      </c>
      <c r="H183" s="2">
        <v>16</v>
      </c>
      <c r="I183" s="11" t="str">
        <f t="shared" si="17"/>
        <v/>
      </c>
      <c r="J183" s="2">
        <v>1</v>
      </c>
      <c r="K183" s="2">
        <v>1</v>
      </c>
      <c r="L183" s="44">
        <v>2</v>
      </c>
      <c r="M183" s="6" t="str">
        <f t="shared" si="18"/>
        <v>&lt;A2&gt;</v>
      </c>
      <c r="N183" s="6" t="str">
        <f>IF($B183=1,IF(ISNA(VLOOKUP($M183,Teams!$F$4:$H$51,2,FALSE)),"",VLOOKUP($M183,Teams!$F$4:$H$51,2,FALSE)),IF($B183=2,IF(ISNA(VLOOKUP($M183,Teams!$O$4:$Q$51,2,FALSE)),"",VLOOKUP($M183,Teams!$O$4:$Q$51,2,FALSE)),IF(ISNA(VLOOKUP($M183,Teams!$X$4:$Z$51,2,FALSE)),"",VLOOKUP($M183,Teams!$X$4:$Z$51,2,FALSE))))</f>
        <v>211102</v>
      </c>
      <c r="O183" s="46">
        <v>12</v>
      </c>
      <c r="P183" s="6" t="str">
        <f t="shared" si="19"/>
        <v>&lt;A12&gt;</v>
      </c>
      <c r="Q183" s="6" t="str">
        <f>IF($B183=1,IF(ISNA(VLOOKUP($P183,Teams!$F$4:$H$51,2,FALSE)),"",VLOOKUP($P183,Teams!$F$4:$H$51,2,FALSE)),IF($B183=2,IF(ISNA(VLOOKUP($P183,Teams!$O$4:$Q$51,2,FALSE)),"",VLOOKUP($P183,Teams!$O$4:$Q$51,2,FALSE)),IF(ISNA(VLOOKUP($P183,Teams!$X$4:$Z$51,2,FALSE)),"",VLOOKUP($P183,Teams!$X$4:$Z$51,2,FALSE))))</f>
        <v>211112</v>
      </c>
      <c r="R183" t="str">
        <f t="shared" si="16"/>
        <v>01/00/1900,:00,01/00/1900,:00,Week 16 - Match ,,Gym 1 - Court 1,,0,Game,,211102,,1,211112,,,0,,,1,,,,,,</v>
      </c>
    </row>
    <row r="184" spans="2:18" x14ac:dyDescent="0.2">
      <c r="B184" s="37">
        <v>1</v>
      </c>
      <c r="C184" s="9"/>
      <c r="D184" s="10"/>
      <c r="E184" s="10" t="s">
        <v>36</v>
      </c>
      <c r="F184" s="11" t="str">
        <f t="shared" si="14"/>
        <v/>
      </c>
      <c r="G184" s="11" t="str">
        <f t="shared" si="15"/>
        <v>00</v>
      </c>
      <c r="H184" s="2">
        <v>16</v>
      </c>
      <c r="I184" s="11" t="str">
        <f t="shared" si="17"/>
        <v/>
      </c>
      <c r="J184" s="2">
        <v>1</v>
      </c>
      <c r="K184" s="2">
        <v>2</v>
      </c>
      <c r="L184" s="44">
        <v>4</v>
      </c>
      <c r="M184" s="6" t="str">
        <f t="shared" si="18"/>
        <v>&lt;A4&gt;</v>
      </c>
      <c r="N184" s="6" t="str">
        <f>IF($B184=1,IF(ISNA(VLOOKUP($M184,Teams!$F$4:$H$51,2,FALSE)),"",VLOOKUP($M184,Teams!$F$4:$H$51,2,FALSE)),IF($B184=2,IF(ISNA(VLOOKUP($M184,Teams!$O$4:$Q$51,2,FALSE)),"",VLOOKUP($M184,Teams!$O$4:$Q$51,2,FALSE)),IF(ISNA(VLOOKUP($M184,Teams!$X$4:$Z$51,2,FALSE)),"",VLOOKUP($M184,Teams!$X$4:$Z$51,2,FALSE))))</f>
        <v>211104</v>
      </c>
      <c r="O184" s="46">
        <v>11</v>
      </c>
      <c r="P184" s="6" t="str">
        <f t="shared" si="19"/>
        <v>&lt;A11&gt;</v>
      </c>
      <c r="Q184" s="6" t="str">
        <f>IF($B184=1,IF(ISNA(VLOOKUP($P184,Teams!$F$4:$H$51,2,FALSE)),"",VLOOKUP($P184,Teams!$F$4:$H$51,2,FALSE)),IF($B184=2,IF(ISNA(VLOOKUP($P184,Teams!$O$4:$Q$51,2,FALSE)),"",VLOOKUP($P184,Teams!$O$4:$Q$51,2,FALSE)),IF(ISNA(VLOOKUP($P184,Teams!$X$4:$Z$51,2,FALSE)),"",VLOOKUP($P184,Teams!$X$4:$Z$51,2,FALSE))))</f>
        <v>211111</v>
      </c>
      <c r="R184" t="str">
        <f t="shared" si="16"/>
        <v>01/00/1900,:00,01/00/1900,:00,Week 16 - Match ,,Gym 1 - Court 2,,0,Game,,211104,,1,211111,,,0,,,1,,,,,,</v>
      </c>
    </row>
    <row r="185" spans="2:18" x14ac:dyDescent="0.2">
      <c r="B185" s="37">
        <v>1</v>
      </c>
      <c r="C185" s="9"/>
      <c r="D185" s="10"/>
      <c r="E185" s="10" t="s">
        <v>36</v>
      </c>
      <c r="F185" s="11" t="str">
        <f t="shared" si="14"/>
        <v/>
      </c>
      <c r="G185" s="11" t="str">
        <f t="shared" si="15"/>
        <v>00</v>
      </c>
      <c r="H185" s="2">
        <v>16</v>
      </c>
      <c r="I185" s="11" t="str">
        <f t="shared" si="17"/>
        <v/>
      </c>
      <c r="J185" s="2">
        <v>1</v>
      </c>
      <c r="K185" s="2">
        <v>3</v>
      </c>
      <c r="L185" s="44">
        <v>5</v>
      </c>
      <c r="M185" s="6" t="str">
        <f t="shared" si="18"/>
        <v>&lt;A5&gt;</v>
      </c>
      <c r="N185" s="6" t="str">
        <f>IF($B185=1,IF(ISNA(VLOOKUP($M185,Teams!$F$4:$H$51,2,FALSE)),"",VLOOKUP($M185,Teams!$F$4:$H$51,2,FALSE)),IF($B185=2,IF(ISNA(VLOOKUP($M185,Teams!$O$4:$Q$51,2,FALSE)),"",VLOOKUP($M185,Teams!$O$4:$Q$51,2,FALSE)),IF(ISNA(VLOOKUP($M185,Teams!$X$4:$Z$51,2,FALSE)),"",VLOOKUP($M185,Teams!$X$4:$Z$51,2,FALSE))))</f>
        <v>211105</v>
      </c>
      <c r="O185" s="46">
        <v>10</v>
      </c>
      <c r="P185" s="6" t="str">
        <f t="shared" si="19"/>
        <v>&lt;A10&gt;</v>
      </c>
      <c r="Q185" s="6" t="str">
        <f>IF($B185=1,IF(ISNA(VLOOKUP($P185,Teams!$F$4:$H$51,2,FALSE)),"",VLOOKUP($P185,Teams!$F$4:$H$51,2,FALSE)),IF($B185=2,IF(ISNA(VLOOKUP($P185,Teams!$O$4:$Q$51,2,FALSE)),"",VLOOKUP($P185,Teams!$O$4:$Q$51,2,FALSE)),IF(ISNA(VLOOKUP($P185,Teams!$X$4:$Z$51,2,FALSE)),"",VLOOKUP($P185,Teams!$X$4:$Z$51,2,FALSE))))</f>
        <v>211110</v>
      </c>
      <c r="R185" t="str">
        <f t="shared" si="16"/>
        <v>01/00/1900,:00,01/00/1900,:00,Week 16 - Match ,,Gym 1 - Court 3,,0,Game,,211105,,1,211110,,,0,,,1,,,,,,</v>
      </c>
    </row>
    <row r="186" spans="2:18" x14ac:dyDescent="0.2">
      <c r="B186" s="37">
        <v>1</v>
      </c>
      <c r="C186" s="9"/>
      <c r="D186" s="10"/>
      <c r="E186" s="10" t="s">
        <v>36</v>
      </c>
      <c r="F186" s="11" t="str">
        <f t="shared" si="14"/>
        <v/>
      </c>
      <c r="G186" s="11" t="str">
        <f t="shared" si="15"/>
        <v>00</v>
      </c>
      <c r="H186" s="2">
        <v>16</v>
      </c>
      <c r="I186" s="11" t="str">
        <f t="shared" si="17"/>
        <v/>
      </c>
      <c r="J186" s="2">
        <v>2</v>
      </c>
      <c r="K186" s="2">
        <v>1</v>
      </c>
      <c r="L186" s="44">
        <v>6</v>
      </c>
      <c r="M186" s="6" t="str">
        <f t="shared" si="18"/>
        <v>&lt;A6&gt;</v>
      </c>
      <c r="N186" s="6" t="str">
        <f>IF($B186=1,IF(ISNA(VLOOKUP($M186,Teams!$F$4:$H$51,2,FALSE)),"",VLOOKUP($M186,Teams!$F$4:$H$51,2,FALSE)),IF($B186=2,IF(ISNA(VLOOKUP($M186,Teams!$O$4:$Q$51,2,FALSE)),"",VLOOKUP($M186,Teams!$O$4:$Q$51,2,FALSE)),IF(ISNA(VLOOKUP($M186,Teams!$X$4:$Z$51,2,FALSE)),"",VLOOKUP($M186,Teams!$X$4:$Z$51,2,FALSE))))</f>
        <v>211106</v>
      </c>
      <c r="O186" s="46">
        <v>9</v>
      </c>
      <c r="P186" s="6" t="str">
        <f t="shared" si="19"/>
        <v>&lt;A9&gt;</v>
      </c>
      <c r="Q186" s="6" t="str">
        <f>IF($B186=1,IF(ISNA(VLOOKUP($P186,Teams!$F$4:$H$51,2,FALSE)),"",VLOOKUP($P186,Teams!$F$4:$H$51,2,FALSE)),IF($B186=2,IF(ISNA(VLOOKUP($P186,Teams!$O$4:$Q$51,2,FALSE)),"",VLOOKUP($P186,Teams!$O$4:$Q$51,2,FALSE)),IF(ISNA(VLOOKUP($P186,Teams!$X$4:$Z$51,2,FALSE)),"",VLOOKUP($P186,Teams!$X$4:$Z$51,2,FALSE))))</f>
        <v>211109</v>
      </c>
      <c r="R186" t="str">
        <f t="shared" si="16"/>
        <v>01/00/1900,:00,01/00/1900,:00,Week 16 - Match ,,Gym 2 - Court 1,,0,Game,,211106,,1,211109,,,0,,,1,,,,,,</v>
      </c>
    </row>
    <row r="187" spans="2:18" x14ac:dyDescent="0.2">
      <c r="B187" s="37">
        <v>1</v>
      </c>
      <c r="C187" s="9"/>
      <c r="D187" s="10"/>
      <c r="E187" s="10" t="s">
        <v>36</v>
      </c>
      <c r="F187" s="11" t="str">
        <f t="shared" si="14"/>
        <v/>
      </c>
      <c r="G187" s="11" t="str">
        <f t="shared" si="15"/>
        <v>00</v>
      </c>
      <c r="H187" s="2">
        <v>16</v>
      </c>
      <c r="I187" s="11" t="str">
        <f t="shared" si="17"/>
        <v/>
      </c>
      <c r="J187" s="2">
        <v>2</v>
      </c>
      <c r="K187" s="2">
        <v>2</v>
      </c>
      <c r="L187" s="44">
        <v>7</v>
      </c>
      <c r="M187" s="6" t="str">
        <f t="shared" si="18"/>
        <v>&lt;A7&gt;</v>
      </c>
      <c r="N187" s="6" t="str">
        <f>IF($B187=1,IF(ISNA(VLOOKUP($M187,Teams!$F$4:$H$51,2,FALSE)),"",VLOOKUP($M187,Teams!$F$4:$H$51,2,FALSE)),IF($B187=2,IF(ISNA(VLOOKUP($M187,Teams!$O$4:$Q$51,2,FALSE)),"",VLOOKUP($M187,Teams!$O$4:$Q$51,2,FALSE)),IF(ISNA(VLOOKUP($M187,Teams!$X$4:$Z$51,2,FALSE)),"",VLOOKUP($M187,Teams!$X$4:$Z$51,2,FALSE))))</f>
        <v>211107</v>
      </c>
      <c r="O187" s="46">
        <v>8</v>
      </c>
      <c r="P187" s="6" t="str">
        <f t="shared" si="19"/>
        <v>&lt;A8&gt;</v>
      </c>
      <c r="Q187" s="6" t="str">
        <f>IF($B187=1,IF(ISNA(VLOOKUP($P187,Teams!$F$4:$H$51,2,FALSE)),"",VLOOKUP($P187,Teams!$F$4:$H$51,2,FALSE)),IF($B187=2,IF(ISNA(VLOOKUP($P187,Teams!$O$4:$Q$51,2,FALSE)),"",VLOOKUP($P187,Teams!$O$4:$Q$51,2,FALSE)),IF(ISNA(VLOOKUP($P187,Teams!$X$4:$Z$51,2,FALSE)),"",VLOOKUP($P187,Teams!$X$4:$Z$51,2,FALSE))))</f>
        <v>211108</v>
      </c>
      <c r="R187" t="str">
        <f t="shared" si="16"/>
        <v>01/00/1900,:00,01/00/1900,:00,Week 16 - Match ,,Gym 2 - Court 2,,0,Game,,211107,,1,211108,,,0,,,1,,,,,,</v>
      </c>
    </row>
    <row r="188" spans="2:18" x14ac:dyDescent="0.2">
      <c r="B188" s="37">
        <v>1</v>
      </c>
      <c r="C188" s="9"/>
      <c r="D188" s="10"/>
      <c r="E188" s="10" t="s">
        <v>36</v>
      </c>
      <c r="F188" s="11" t="str">
        <f t="shared" si="14"/>
        <v/>
      </c>
      <c r="G188" s="11" t="str">
        <f t="shared" si="15"/>
        <v>00</v>
      </c>
      <c r="H188" s="2">
        <v>16</v>
      </c>
      <c r="I188" s="11" t="str">
        <f t="shared" si="17"/>
        <v/>
      </c>
      <c r="J188" s="2">
        <v>2</v>
      </c>
      <c r="K188" s="2">
        <v>3</v>
      </c>
      <c r="L188" s="44">
        <v>1</v>
      </c>
      <c r="M188" s="6" t="str">
        <f t="shared" si="18"/>
        <v>&lt;A1&gt;</v>
      </c>
      <c r="N188" s="6" t="str">
        <f>IF($B188=1,IF(ISNA(VLOOKUP($M188,Teams!$F$4:$H$51,2,FALSE)),"",VLOOKUP($M188,Teams!$F$4:$H$51,2,FALSE)),IF($B188=2,IF(ISNA(VLOOKUP($M188,Teams!$O$4:$Q$51,2,FALSE)),"",VLOOKUP($M188,Teams!$O$4:$Q$51,2,FALSE)),IF(ISNA(VLOOKUP($M188,Teams!$X$4:$Z$51,2,FALSE)),"",VLOOKUP($M188,Teams!$X$4:$Z$51,2,FALSE))))</f>
        <v>211101</v>
      </c>
      <c r="O188" s="46">
        <v>3</v>
      </c>
      <c r="P188" s="6" t="str">
        <f t="shared" si="19"/>
        <v>&lt;A3&gt;</v>
      </c>
      <c r="Q188" s="6" t="str">
        <f>IF($B188=1,IF(ISNA(VLOOKUP($P188,Teams!$F$4:$H$51,2,FALSE)),"",VLOOKUP($P188,Teams!$F$4:$H$51,2,FALSE)),IF($B188=2,IF(ISNA(VLOOKUP($P188,Teams!$O$4:$Q$51,2,FALSE)),"",VLOOKUP($P188,Teams!$O$4:$Q$51,2,FALSE)),IF(ISNA(VLOOKUP($P188,Teams!$X$4:$Z$51,2,FALSE)),"",VLOOKUP($P188,Teams!$X$4:$Z$51,2,FALSE))))</f>
        <v>211103</v>
      </c>
      <c r="R188" t="str">
        <f t="shared" si="16"/>
        <v>01/00/1900,:00,01/00/1900,:00,Week 16 - Match ,,Gym 2 - Court 3,,0,Game,,211101,,1,211103,,,0,,,1,,,,,,</v>
      </c>
    </row>
    <row r="189" spans="2:18" x14ac:dyDescent="0.2">
      <c r="B189" s="37">
        <v>1</v>
      </c>
      <c r="C189" s="9"/>
      <c r="D189" s="10"/>
      <c r="E189" s="10" t="s">
        <v>36</v>
      </c>
      <c r="F189" s="11" t="str">
        <f t="shared" si="14"/>
        <v/>
      </c>
      <c r="G189" s="11" t="str">
        <f t="shared" si="15"/>
        <v>00</v>
      </c>
      <c r="H189" s="2">
        <v>16</v>
      </c>
      <c r="I189" s="11" t="str">
        <f t="shared" si="17"/>
        <v/>
      </c>
      <c r="J189" s="2">
        <v>1</v>
      </c>
      <c r="K189" s="2">
        <v>1</v>
      </c>
      <c r="L189" s="44">
        <v>2</v>
      </c>
      <c r="M189" s="6" t="str">
        <f t="shared" si="18"/>
        <v>&lt;A2&gt;</v>
      </c>
      <c r="N189" s="6" t="str">
        <f>IF($B189=1,IF(ISNA(VLOOKUP($M189,Teams!$F$4:$H$51,2,FALSE)),"",VLOOKUP($M189,Teams!$F$4:$H$51,2,FALSE)),IF($B189=2,IF(ISNA(VLOOKUP($M189,Teams!$O$4:$Q$51,2,FALSE)),"",VLOOKUP($M189,Teams!$O$4:$Q$51,2,FALSE)),IF(ISNA(VLOOKUP($M189,Teams!$X$4:$Z$51,2,FALSE)),"",VLOOKUP($M189,Teams!$X$4:$Z$51,2,FALSE))))</f>
        <v>211102</v>
      </c>
      <c r="O189" s="46">
        <v>10</v>
      </c>
      <c r="P189" s="6" t="str">
        <f t="shared" si="19"/>
        <v>&lt;A10&gt;</v>
      </c>
      <c r="Q189" s="6" t="str">
        <f>IF($B189=1,IF(ISNA(VLOOKUP($P189,Teams!$F$4:$H$51,2,FALSE)),"",VLOOKUP($P189,Teams!$F$4:$H$51,2,FALSE)),IF($B189=2,IF(ISNA(VLOOKUP($P189,Teams!$O$4:$Q$51,2,FALSE)),"",VLOOKUP($P189,Teams!$O$4:$Q$51,2,FALSE)),IF(ISNA(VLOOKUP($P189,Teams!$X$4:$Z$51,2,FALSE)),"",VLOOKUP($P189,Teams!$X$4:$Z$51,2,FALSE))))</f>
        <v>211110</v>
      </c>
      <c r="R189" t="str">
        <f t="shared" si="16"/>
        <v>01/00/1900,:00,01/00/1900,:00,Week 16 - Match ,,Gym 1 - Court 1,,0,Game,,211102,,1,211110,,,0,,,1,,,,,,</v>
      </c>
    </row>
    <row r="190" spans="2:18" x14ac:dyDescent="0.2">
      <c r="B190" s="37">
        <v>1</v>
      </c>
      <c r="C190" s="9"/>
      <c r="D190" s="10"/>
      <c r="E190" s="10" t="s">
        <v>36</v>
      </c>
      <c r="F190" s="11" t="str">
        <f t="shared" si="14"/>
        <v/>
      </c>
      <c r="G190" s="11" t="str">
        <f t="shared" si="15"/>
        <v>00</v>
      </c>
      <c r="H190" s="2">
        <v>16</v>
      </c>
      <c r="I190" s="11" t="str">
        <f t="shared" si="17"/>
        <v/>
      </c>
      <c r="J190" s="2">
        <v>1</v>
      </c>
      <c r="K190" s="2">
        <v>2</v>
      </c>
      <c r="L190" s="44">
        <v>1</v>
      </c>
      <c r="M190" s="6" t="str">
        <f t="shared" si="18"/>
        <v>&lt;A1&gt;</v>
      </c>
      <c r="N190" s="6" t="str">
        <f>IF($B190=1,IF(ISNA(VLOOKUP($M190,Teams!$F$4:$H$51,2,FALSE)),"",VLOOKUP($M190,Teams!$F$4:$H$51,2,FALSE)),IF($B190=2,IF(ISNA(VLOOKUP($M190,Teams!$O$4:$Q$51,2,FALSE)),"",VLOOKUP($M190,Teams!$O$4:$Q$51,2,FALSE)),IF(ISNA(VLOOKUP($M190,Teams!$X$4:$Z$51,2,FALSE)),"",VLOOKUP($M190,Teams!$X$4:$Z$51,2,FALSE))))</f>
        <v>211101</v>
      </c>
      <c r="O190" s="46">
        <v>11</v>
      </c>
      <c r="P190" s="6" t="str">
        <f t="shared" si="19"/>
        <v>&lt;A11&gt;</v>
      </c>
      <c r="Q190" s="6" t="str">
        <f>IF($B190=1,IF(ISNA(VLOOKUP($P190,Teams!$F$4:$H$51,2,FALSE)),"",VLOOKUP($P190,Teams!$F$4:$H$51,2,FALSE)),IF($B190=2,IF(ISNA(VLOOKUP($P190,Teams!$O$4:$Q$51,2,FALSE)),"",VLOOKUP($P190,Teams!$O$4:$Q$51,2,FALSE)),IF(ISNA(VLOOKUP($P190,Teams!$X$4:$Z$51,2,FALSE)),"",VLOOKUP($P190,Teams!$X$4:$Z$51,2,FALSE))))</f>
        <v>211111</v>
      </c>
      <c r="R190" t="str">
        <f t="shared" si="16"/>
        <v>01/00/1900,:00,01/00/1900,:00,Week 16 - Match ,,Gym 1 - Court 2,,0,Game,,211101,,1,211111,,,0,,,1,,,,,,</v>
      </c>
    </row>
    <row r="191" spans="2:18" x14ac:dyDescent="0.2">
      <c r="B191" s="37">
        <v>1</v>
      </c>
      <c r="C191" s="9"/>
      <c r="D191" s="10"/>
      <c r="E191" s="10" t="s">
        <v>36</v>
      </c>
      <c r="F191" s="11" t="str">
        <f t="shared" si="14"/>
        <v/>
      </c>
      <c r="G191" s="11" t="str">
        <f t="shared" si="15"/>
        <v>00</v>
      </c>
      <c r="H191" s="2">
        <v>16</v>
      </c>
      <c r="I191" s="11" t="str">
        <f t="shared" si="17"/>
        <v/>
      </c>
      <c r="J191" s="2">
        <v>1</v>
      </c>
      <c r="K191" s="2">
        <v>3</v>
      </c>
      <c r="L191" s="44">
        <v>5</v>
      </c>
      <c r="M191" s="6" t="str">
        <f t="shared" si="18"/>
        <v>&lt;A5&gt;</v>
      </c>
      <c r="N191" s="6" t="str">
        <f>IF($B191=1,IF(ISNA(VLOOKUP($M191,Teams!$F$4:$H$51,2,FALSE)),"",VLOOKUP($M191,Teams!$F$4:$H$51,2,FALSE)),IF($B191=2,IF(ISNA(VLOOKUP($M191,Teams!$O$4:$Q$51,2,FALSE)),"",VLOOKUP($M191,Teams!$O$4:$Q$51,2,FALSE)),IF(ISNA(VLOOKUP($M191,Teams!$X$4:$Z$51,2,FALSE)),"",VLOOKUP($M191,Teams!$X$4:$Z$51,2,FALSE))))</f>
        <v>211105</v>
      </c>
      <c r="O191" s="46">
        <v>7</v>
      </c>
      <c r="P191" s="6" t="str">
        <f t="shared" si="19"/>
        <v>&lt;A7&gt;</v>
      </c>
      <c r="Q191" s="6" t="str">
        <f>IF($B191=1,IF(ISNA(VLOOKUP($P191,Teams!$F$4:$H$51,2,FALSE)),"",VLOOKUP($P191,Teams!$F$4:$H$51,2,FALSE)),IF($B191=2,IF(ISNA(VLOOKUP($P191,Teams!$O$4:$Q$51,2,FALSE)),"",VLOOKUP($P191,Teams!$O$4:$Q$51,2,FALSE)),IF(ISNA(VLOOKUP($P191,Teams!$X$4:$Z$51,2,FALSE)),"",VLOOKUP($P191,Teams!$X$4:$Z$51,2,FALSE))))</f>
        <v>211107</v>
      </c>
      <c r="R191" t="str">
        <f t="shared" si="16"/>
        <v>01/00/1900,:00,01/00/1900,:00,Week 16 - Match ,,Gym 1 - Court 3,,0,Game,,211105,,1,211107,,,0,,,1,,,,,,</v>
      </c>
    </row>
    <row r="192" spans="2:18" x14ac:dyDescent="0.2">
      <c r="B192" s="37">
        <v>1</v>
      </c>
      <c r="C192" s="9"/>
      <c r="D192" s="10"/>
      <c r="E192" s="10" t="s">
        <v>36</v>
      </c>
      <c r="F192" s="11" t="str">
        <f t="shared" si="14"/>
        <v/>
      </c>
      <c r="G192" s="11" t="str">
        <f t="shared" si="15"/>
        <v>00</v>
      </c>
      <c r="H192" s="2">
        <v>16</v>
      </c>
      <c r="I192" s="11" t="str">
        <f t="shared" si="17"/>
        <v/>
      </c>
      <c r="J192" s="2">
        <v>2</v>
      </c>
      <c r="K192" s="2">
        <v>1</v>
      </c>
      <c r="L192" s="44">
        <v>6</v>
      </c>
      <c r="M192" s="6" t="str">
        <f t="shared" si="18"/>
        <v>&lt;A6&gt;</v>
      </c>
      <c r="N192" s="6" t="str">
        <f>IF($B192=1,IF(ISNA(VLOOKUP($M192,Teams!$F$4:$H$51,2,FALSE)),"",VLOOKUP($M192,Teams!$F$4:$H$51,2,FALSE)),IF($B192=2,IF(ISNA(VLOOKUP($M192,Teams!$O$4:$Q$51,2,FALSE)),"",VLOOKUP($M192,Teams!$O$4:$Q$51,2,FALSE)),IF(ISNA(VLOOKUP($M192,Teams!$X$4:$Z$51,2,FALSE)),"",VLOOKUP($M192,Teams!$X$4:$Z$51,2,FALSE))))</f>
        <v>211106</v>
      </c>
      <c r="O192" s="46">
        <v>12</v>
      </c>
      <c r="P192" s="6" t="str">
        <f t="shared" si="19"/>
        <v>&lt;A12&gt;</v>
      </c>
      <c r="Q192" s="6" t="str">
        <f>IF($B192=1,IF(ISNA(VLOOKUP($P192,Teams!$F$4:$H$51,2,FALSE)),"",VLOOKUP($P192,Teams!$F$4:$H$51,2,FALSE)),IF($B192=2,IF(ISNA(VLOOKUP($P192,Teams!$O$4:$Q$51,2,FALSE)),"",VLOOKUP($P192,Teams!$O$4:$Q$51,2,FALSE)),IF(ISNA(VLOOKUP($P192,Teams!$X$4:$Z$51,2,FALSE)),"",VLOOKUP($P192,Teams!$X$4:$Z$51,2,FALSE))))</f>
        <v>211112</v>
      </c>
      <c r="R192" t="str">
        <f t="shared" si="16"/>
        <v>01/00/1900,:00,01/00/1900,:00,Week 16 - Match ,,Gym 2 - Court 1,,0,Game,,211106,,1,211112,,,0,,,1,,,,,,</v>
      </c>
    </row>
    <row r="193" spans="2:18" x14ac:dyDescent="0.2">
      <c r="B193" s="37">
        <v>1</v>
      </c>
      <c r="C193" s="9"/>
      <c r="D193" s="10"/>
      <c r="E193" s="10" t="s">
        <v>36</v>
      </c>
      <c r="F193" s="11" t="str">
        <f t="shared" si="14"/>
        <v/>
      </c>
      <c r="G193" s="11" t="str">
        <f t="shared" si="15"/>
        <v>00</v>
      </c>
      <c r="H193" s="2">
        <v>16</v>
      </c>
      <c r="I193" s="11" t="str">
        <f t="shared" si="17"/>
        <v/>
      </c>
      <c r="J193" s="2">
        <v>2</v>
      </c>
      <c r="K193" s="2">
        <v>2</v>
      </c>
      <c r="L193" s="44">
        <v>4</v>
      </c>
      <c r="M193" s="6" t="str">
        <f t="shared" si="18"/>
        <v>&lt;A4&gt;</v>
      </c>
      <c r="N193" s="6" t="str">
        <f>IF($B193=1,IF(ISNA(VLOOKUP($M193,Teams!$F$4:$H$51,2,FALSE)),"",VLOOKUP($M193,Teams!$F$4:$H$51,2,FALSE)),IF($B193=2,IF(ISNA(VLOOKUP($M193,Teams!$O$4:$Q$51,2,FALSE)),"",VLOOKUP($M193,Teams!$O$4:$Q$51,2,FALSE)),IF(ISNA(VLOOKUP($M193,Teams!$X$4:$Z$51,2,FALSE)),"",VLOOKUP($M193,Teams!$X$4:$Z$51,2,FALSE))))</f>
        <v>211104</v>
      </c>
      <c r="O193" s="46">
        <v>8</v>
      </c>
      <c r="P193" s="6" t="str">
        <f t="shared" si="19"/>
        <v>&lt;A8&gt;</v>
      </c>
      <c r="Q193" s="6" t="str">
        <f>IF($B193=1,IF(ISNA(VLOOKUP($P193,Teams!$F$4:$H$51,2,FALSE)),"",VLOOKUP($P193,Teams!$F$4:$H$51,2,FALSE)),IF($B193=2,IF(ISNA(VLOOKUP($P193,Teams!$O$4:$Q$51,2,FALSE)),"",VLOOKUP($P193,Teams!$O$4:$Q$51,2,FALSE)),IF(ISNA(VLOOKUP($P193,Teams!$X$4:$Z$51,2,FALSE)),"",VLOOKUP($P193,Teams!$X$4:$Z$51,2,FALSE))))</f>
        <v>211108</v>
      </c>
      <c r="R193" t="str">
        <f t="shared" si="16"/>
        <v>01/00/1900,:00,01/00/1900,:00,Week 16 - Match ,,Gym 2 - Court 2,,0,Game,,211104,,1,211108,,,0,,,1,,,,,,</v>
      </c>
    </row>
    <row r="194" spans="2:18" x14ac:dyDescent="0.2">
      <c r="B194" s="37">
        <v>1</v>
      </c>
      <c r="C194" s="9"/>
      <c r="D194" s="10"/>
      <c r="E194" s="10" t="s">
        <v>36</v>
      </c>
      <c r="F194" s="11" t="str">
        <f t="shared" si="14"/>
        <v/>
      </c>
      <c r="G194" s="11" t="str">
        <f t="shared" si="15"/>
        <v>00</v>
      </c>
      <c r="H194" s="2">
        <v>16</v>
      </c>
      <c r="I194" s="11" t="str">
        <f t="shared" si="17"/>
        <v/>
      </c>
      <c r="J194" s="2">
        <v>2</v>
      </c>
      <c r="K194" s="2">
        <v>3</v>
      </c>
      <c r="L194" s="44">
        <v>3</v>
      </c>
      <c r="M194" s="6" t="str">
        <f t="shared" si="18"/>
        <v>&lt;A3&gt;</v>
      </c>
      <c r="N194" s="6" t="str">
        <f>IF($B194=1,IF(ISNA(VLOOKUP($M194,Teams!$F$4:$H$51,2,FALSE)),"",VLOOKUP($M194,Teams!$F$4:$H$51,2,FALSE)),IF($B194=2,IF(ISNA(VLOOKUP($M194,Teams!$O$4:$Q$51,2,FALSE)),"",VLOOKUP($M194,Teams!$O$4:$Q$51,2,FALSE)),IF(ISNA(VLOOKUP($M194,Teams!$X$4:$Z$51,2,FALSE)),"",VLOOKUP($M194,Teams!$X$4:$Z$51,2,FALSE))))</f>
        <v>211103</v>
      </c>
      <c r="O194" s="46">
        <v>9</v>
      </c>
      <c r="P194" s="6" t="str">
        <f t="shared" si="19"/>
        <v>&lt;A9&gt;</v>
      </c>
      <c r="Q194" s="6" t="str">
        <f>IF($B194=1,IF(ISNA(VLOOKUP($P194,Teams!$F$4:$H$51,2,FALSE)),"",VLOOKUP($P194,Teams!$F$4:$H$51,2,FALSE)),IF($B194=2,IF(ISNA(VLOOKUP($P194,Teams!$O$4:$Q$51,2,FALSE)),"",VLOOKUP($P194,Teams!$O$4:$Q$51,2,FALSE)),IF(ISNA(VLOOKUP($P194,Teams!$X$4:$Z$51,2,FALSE)),"",VLOOKUP($P194,Teams!$X$4:$Z$51,2,FALSE))))</f>
        <v>211109</v>
      </c>
      <c r="R194" t="str">
        <f t="shared" si="16"/>
        <v>01/00/1900,:00,01/00/1900,:00,Week 16 - Match ,,Gym 2 - Court 3,,0,Game,,211103,,1,211109,,,0,,,1,,,,,,</v>
      </c>
    </row>
    <row r="195" spans="2:18" x14ac:dyDescent="0.2">
      <c r="B195" s="37">
        <v>1</v>
      </c>
      <c r="C195" s="9"/>
      <c r="D195" s="10"/>
      <c r="E195" s="10" t="s">
        <v>36</v>
      </c>
      <c r="F195" s="11" t="str">
        <f t="shared" si="14"/>
        <v/>
      </c>
      <c r="G195" s="11" t="str">
        <f t="shared" si="15"/>
        <v>00</v>
      </c>
      <c r="H195" s="2">
        <v>17</v>
      </c>
      <c r="I195" s="11" t="str">
        <f t="shared" si="17"/>
        <v/>
      </c>
      <c r="J195" s="2">
        <v>1</v>
      </c>
      <c r="K195" s="2">
        <v>1</v>
      </c>
      <c r="L195" s="44">
        <v>1</v>
      </c>
      <c r="M195" s="6" t="str">
        <f t="shared" si="18"/>
        <v>&lt;A1&gt;</v>
      </c>
      <c r="N195" s="6" t="str">
        <f>IF($B195=1,IF(ISNA(VLOOKUP($M195,Teams!$F$4:$H$51,2,FALSE)),"",VLOOKUP($M195,Teams!$F$4:$H$51,2,FALSE)),IF($B195=2,IF(ISNA(VLOOKUP($M195,Teams!$O$4:$Q$51,2,FALSE)),"",VLOOKUP($M195,Teams!$O$4:$Q$51,2,FALSE)),IF(ISNA(VLOOKUP($M195,Teams!$X$4:$Z$51,2,FALSE)),"",VLOOKUP($M195,Teams!$X$4:$Z$51,2,FALSE))))</f>
        <v>211101</v>
      </c>
      <c r="O195" s="46">
        <v>12</v>
      </c>
      <c r="P195" s="6" t="str">
        <f t="shared" si="19"/>
        <v>&lt;A12&gt;</v>
      </c>
      <c r="Q195" s="6" t="str">
        <f>IF($B195=1,IF(ISNA(VLOOKUP($P195,Teams!$F$4:$H$51,2,FALSE)),"",VLOOKUP($P195,Teams!$F$4:$H$51,2,FALSE)),IF($B195=2,IF(ISNA(VLOOKUP($P195,Teams!$O$4:$Q$51,2,FALSE)),"",VLOOKUP($P195,Teams!$O$4:$Q$51,2,FALSE)),IF(ISNA(VLOOKUP($P195,Teams!$X$4:$Z$51,2,FALSE)),"",VLOOKUP($P195,Teams!$X$4:$Z$51,2,FALSE))))</f>
        <v>211112</v>
      </c>
      <c r="R195" t="str">
        <f t="shared" si="16"/>
        <v>01/00/1900,:00,01/00/1900,:00,Week 17 - Match ,,Gym 1 - Court 1,,0,Game,,211101,,1,211112,,,0,,,1,,,,,,</v>
      </c>
    </row>
    <row r="196" spans="2:18" x14ac:dyDescent="0.2">
      <c r="B196" s="37">
        <v>1</v>
      </c>
      <c r="C196" s="9"/>
      <c r="D196" s="10"/>
      <c r="E196" s="10" t="s">
        <v>36</v>
      </c>
      <c r="F196" s="11" t="str">
        <f t="shared" ref="F196:F259" si="20">IF(NOT(ISBLANK(D196)),D196+1,"")</f>
        <v/>
      </c>
      <c r="G196" s="11" t="str">
        <f t="shared" ref="G196:G259" si="21">IF(ISBLANK(E196),"",E196)</f>
        <v>00</v>
      </c>
      <c r="H196" s="2">
        <v>17</v>
      </c>
      <c r="I196" s="11" t="str">
        <f t="shared" si="17"/>
        <v/>
      </c>
      <c r="J196" s="2">
        <v>1</v>
      </c>
      <c r="K196" s="2">
        <v>2</v>
      </c>
      <c r="L196" s="44">
        <v>2</v>
      </c>
      <c r="M196" s="6" t="str">
        <f t="shared" si="18"/>
        <v>&lt;A2&gt;</v>
      </c>
      <c r="N196" s="6" t="str">
        <f>IF($B196=1,IF(ISNA(VLOOKUP($M196,Teams!$F$4:$H$51,2,FALSE)),"",VLOOKUP($M196,Teams!$F$4:$H$51,2,FALSE)),IF($B196=2,IF(ISNA(VLOOKUP($M196,Teams!$O$4:$Q$51,2,FALSE)),"",VLOOKUP($M196,Teams!$O$4:$Q$51,2,FALSE)),IF(ISNA(VLOOKUP($M196,Teams!$X$4:$Z$51,2,FALSE)),"",VLOOKUP($M196,Teams!$X$4:$Z$51,2,FALSE))))</f>
        <v>211102</v>
      </c>
      <c r="O196" s="46">
        <v>11</v>
      </c>
      <c r="P196" s="6" t="str">
        <f t="shared" si="19"/>
        <v>&lt;A11&gt;</v>
      </c>
      <c r="Q196" s="6" t="str">
        <f>IF($B196=1,IF(ISNA(VLOOKUP($P196,Teams!$F$4:$H$51,2,FALSE)),"",VLOOKUP($P196,Teams!$F$4:$H$51,2,FALSE)),IF($B196=2,IF(ISNA(VLOOKUP($P196,Teams!$O$4:$Q$51,2,FALSE)),"",VLOOKUP($P196,Teams!$O$4:$Q$51,2,FALSE)),IF(ISNA(VLOOKUP($P196,Teams!$X$4:$Z$51,2,FALSE)),"",VLOOKUP($P196,Teams!$X$4:$Z$51,2,FALSE))))</f>
        <v>211111</v>
      </c>
      <c r="R196" t="str">
        <f t="shared" ref="R196:R259" si="22">TEXT(C196,"mm/dd/yyyy")&amp;","&amp;D196&amp;":"&amp;E196&amp;","&amp;TEXT(C196,"mm/dd/yyyy")&amp;","&amp;F196&amp;":"&amp;G196&amp;",Week "&amp;H196&amp;" - Match "&amp;I196&amp;",,Gym "&amp;J196&amp;" - Court "&amp;K196&amp;",,0,Game,,"&amp;N196&amp;",,1,"&amp;Q196&amp;",,,0,,"&amp;I196&amp;",1,,,,,,"</f>
        <v>01/00/1900,:00,01/00/1900,:00,Week 17 - Match ,,Gym 1 - Court 2,,0,Game,,211102,,1,211111,,,0,,,1,,,,,,</v>
      </c>
    </row>
    <row r="197" spans="2:18" x14ac:dyDescent="0.2">
      <c r="B197" s="37">
        <v>1</v>
      </c>
      <c r="C197" s="9"/>
      <c r="D197" s="10"/>
      <c r="E197" s="10" t="s">
        <v>36</v>
      </c>
      <c r="F197" s="11" t="str">
        <f t="shared" si="20"/>
        <v/>
      </c>
      <c r="G197" s="11" t="str">
        <f t="shared" si="21"/>
        <v>00</v>
      </c>
      <c r="H197" s="2">
        <v>17</v>
      </c>
      <c r="I197" s="11" t="str">
        <f t="shared" si="17"/>
        <v/>
      </c>
      <c r="J197" s="2">
        <v>1</v>
      </c>
      <c r="K197" s="2">
        <v>3</v>
      </c>
      <c r="L197" s="44">
        <v>3</v>
      </c>
      <c r="M197" s="6" t="str">
        <f t="shared" si="18"/>
        <v>&lt;A3&gt;</v>
      </c>
      <c r="N197" s="6" t="str">
        <f>IF($B197=1,IF(ISNA(VLOOKUP($M197,Teams!$F$4:$H$51,2,FALSE)),"",VLOOKUP($M197,Teams!$F$4:$H$51,2,FALSE)),IF($B197=2,IF(ISNA(VLOOKUP($M197,Teams!$O$4:$Q$51,2,FALSE)),"",VLOOKUP($M197,Teams!$O$4:$Q$51,2,FALSE)),IF(ISNA(VLOOKUP($M197,Teams!$X$4:$Z$51,2,FALSE)),"",VLOOKUP($M197,Teams!$X$4:$Z$51,2,FALSE))))</f>
        <v>211103</v>
      </c>
      <c r="O197" s="46">
        <v>10</v>
      </c>
      <c r="P197" s="6" t="str">
        <f t="shared" si="19"/>
        <v>&lt;A10&gt;</v>
      </c>
      <c r="Q197" s="6" t="str">
        <f>IF($B197=1,IF(ISNA(VLOOKUP($P197,Teams!$F$4:$H$51,2,FALSE)),"",VLOOKUP($P197,Teams!$F$4:$H$51,2,FALSE)),IF($B197=2,IF(ISNA(VLOOKUP($P197,Teams!$O$4:$Q$51,2,FALSE)),"",VLOOKUP($P197,Teams!$O$4:$Q$51,2,FALSE)),IF(ISNA(VLOOKUP($P197,Teams!$X$4:$Z$51,2,FALSE)),"",VLOOKUP($P197,Teams!$X$4:$Z$51,2,FALSE))))</f>
        <v>211110</v>
      </c>
      <c r="R197" t="str">
        <f t="shared" si="22"/>
        <v>01/00/1900,:00,01/00/1900,:00,Week 17 - Match ,,Gym 1 - Court 3,,0,Game,,211103,,1,211110,,,0,,,1,,,,,,</v>
      </c>
    </row>
    <row r="198" spans="2:18" x14ac:dyDescent="0.2">
      <c r="B198" s="37">
        <v>1</v>
      </c>
      <c r="C198" s="9"/>
      <c r="D198" s="10"/>
      <c r="E198" s="10" t="s">
        <v>36</v>
      </c>
      <c r="F198" s="11" t="str">
        <f t="shared" si="20"/>
        <v/>
      </c>
      <c r="G198" s="11" t="str">
        <f t="shared" si="21"/>
        <v>00</v>
      </c>
      <c r="H198" s="2">
        <v>17</v>
      </c>
      <c r="I198" s="11" t="str">
        <f t="shared" si="17"/>
        <v/>
      </c>
      <c r="J198" s="2">
        <v>2</v>
      </c>
      <c r="K198" s="2">
        <v>1</v>
      </c>
      <c r="L198" s="44">
        <v>4</v>
      </c>
      <c r="M198" s="6" t="str">
        <f t="shared" si="18"/>
        <v>&lt;A4&gt;</v>
      </c>
      <c r="N198" s="6" t="str">
        <f>IF($B198=1,IF(ISNA(VLOOKUP($M198,Teams!$F$4:$H$51,2,FALSE)),"",VLOOKUP($M198,Teams!$F$4:$H$51,2,FALSE)),IF($B198=2,IF(ISNA(VLOOKUP($M198,Teams!$O$4:$Q$51,2,FALSE)),"",VLOOKUP($M198,Teams!$O$4:$Q$51,2,FALSE)),IF(ISNA(VLOOKUP($M198,Teams!$X$4:$Z$51,2,FALSE)),"",VLOOKUP($M198,Teams!$X$4:$Z$51,2,FALSE))))</f>
        <v>211104</v>
      </c>
      <c r="O198" s="46">
        <v>9</v>
      </c>
      <c r="P198" s="6" t="str">
        <f t="shared" si="19"/>
        <v>&lt;A9&gt;</v>
      </c>
      <c r="Q198" s="6" t="str">
        <f>IF($B198=1,IF(ISNA(VLOOKUP($P198,Teams!$F$4:$H$51,2,FALSE)),"",VLOOKUP($P198,Teams!$F$4:$H$51,2,FALSE)),IF($B198=2,IF(ISNA(VLOOKUP($P198,Teams!$O$4:$Q$51,2,FALSE)),"",VLOOKUP($P198,Teams!$O$4:$Q$51,2,FALSE)),IF(ISNA(VLOOKUP($P198,Teams!$X$4:$Z$51,2,FALSE)),"",VLOOKUP($P198,Teams!$X$4:$Z$51,2,FALSE))))</f>
        <v>211109</v>
      </c>
      <c r="R198" t="str">
        <f t="shared" si="22"/>
        <v>01/00/1900,:00,01/00/1900,:00,Week 17 - Match ,,Gym 2 - Court 1,,0,Game,,211104,,1,211109,,,0,,,1,,,,,,</v>
      </c>
    </row>
    <row r="199" spans="2:18" x14ac:dyDescent="0.2">
      <c r="B199" s="37">
        <v>1</v>
      </c>
      <c r="C199" s="9"/>
      <c r="D199" s="10"/>
      <c r="E199" s="10" t="s">
        <v>36</v>
      </c>
      <c r="F199" s="11" t="str">
        <f t="shared" si="20"/>
        <v/>
      </c>
      <c r="G199" s="11" t="str">
        <f t="shared" si="21"/>
        <v>00</v>
      </c>
      <c r="H199" s="2">
        <v>17</v>
      </c>
      <c r="I199" s="11" t="str">
        <f t="shared" ref="I199:I262" si="23">IF(ISBLANK(D199),"",H199&amp;D199&amp;J199&amp;K199)</f>
        <v/>
      </c>
      <c r="J199" s="2">
        <v>2</v>
      </c>
      <c r="K199" s="2">
        <v>2</v>
      </c>
      <c r="L199" s="44">
        <v>5</v>
      </c>
      <c r="M199" s="6" t="str">
        <f t="shared" si="18"/>
        <v>&lt;A5&gt;</v>
      </c>
      <c r="N199" s="6" t="str">
        <f>IF($B199=1,IF(ISNA(VLOOKUP($M199,Teams!$F$4:$H$51,2,FALSE)),"",VLOOKUP($M199,Teams!$F$4:$H$51,2,FALSE)),IF($B199=2,IF(ISNA(VLOOKUP($M199,Teams!$O$4:$Q$51,2,FALSE)),"",VLOOKUP($M199,Teams!$O$4:$Q$51,2,FALSE)),IF(ISNA(VLOOKUP($M199,Teams!$X$4:$Z$51,2,FALSE)),"",VLOOKUP($M199,Teams!$X$4:$Z$51,2,FALSE))))</f>
        <v>211105</v>
      </c>
      <c r="O199" s="46">
        <v>8</v>
      </c>
      <c r="P199" s="6" t="str">
        <f t="shared" si="19"/>
        <v>&lt;A8&gt;</v>
      </c>
      <c r="Q199" s="6" t="str">
        <f>IF($B199=1,IF(ISNA(VLOOKUP($P199,Teams!$F$4:$H$51,2,FALSE)),"",VLOOKUP($P199,Teams!$F$4:$H$51,2,FALSE)),IF($B199=2,IF(ISNA(VLOOKUP($P199,Teams!$O$4:$Q$51,2,FALSE)),"",VLOOKUP($P199,Teams!$O$4:$Q$51,2,FALSE)),IF(ISNA(VLOOKUP($P199,Teams!$X$4:$Z$51,2,FALSE)),"",VLOOKUP($P199,Teams!$X$4:$Z$51,2,FALSE))))</f>
        <v>211108</v>
      </c>
      <c r="R199" t="str">
        <f t="shared" si="22"/>
        <v>01/00/1900,:00,01/00/1900,:00,Week 17 - Match ,,Gym 2 - Court 2,,0,Game,,211105,,1,211108,,,0,,,1,,,,,,</v>
      </c>
    </row>
    <row r="200" spans="2:18" x14ac:dyDescent="0.2">
      <c r="B200" s="37">
        <v>1</v>
      </c>
      <c r="C200" s="9"/>
      <c r="D200" s="10"/>
      <c r="E200" s="10" t="s">
        <v>36</v>
      </c>
      <c r="F200" s="11" t="str">
        <f t="shared" si="20"/>
        <v/>
      </c>
      <c r="G200" s="11" t="str">
        <f t="shared" si="21"/>
        <v>00</v>
      </c>
      <c r="H200" s="2">
        <v>17</v>
      </c>
      <c r="I200" s="11" t="str">
        <f t="shared" si="23"/>
        <v/>
      </c>
      <c r="J200" s="2">
        <v>2</v>
      </c>
      <c r="K200" s="2">
        <v>3</v>
      </c>
      <c r="L200" s="44">
        <v>6</v>
      </c>
      <c r="M200" s="6" t="str">
        <f t="shared" si="18"/>
        <v>&lt;A6&gt;</v>
      </c>
      <c r="N200" s="6" t="str">
        <f>IF($B200=1,IF(ISNA(VLOOKUP($M200,Teams!$F$4:$H$51,2,FALSE)),"",VLOOKUP($M200,Teams!$F$4:$H$51,2,FALSE)),IF($B200=2,IF(ISNA(VLOOKUP($M200,Teams!$O$4:$Q$51,2,FALSE)),"",VLOOKUP($M200,Teams!$O$4:$Q$51,2,FALSE)),IF(ISNA(VLOOKUP($M200,Teams!$X$4:$Z$51,2,FALSE)),"",VLOOKUP($M200,Teams!$X$4:$Z$51,2,FALSE))))</f>
        <v>211106</v>
      </c>
      <c r="O200" s="46">
        <v>7</v>
      </c>
      <c r="P200" s="6" t="str">
        <f t="shared" si="19"/>
        <v>&lt;A7&gt;</v>
      </c>
      <c r="Q200" s="6" t="str">
        <f>IF($B200=1,IF(ISNA(VLOOKUP($P200,Teams!$F$4:$H$51,2,FALSE)),"",VLOOKUP($P200,Teams!$F$4:$H$51,2,FALSE)),IF($B200=2,IF(ISNA(VLOOKUP($P200,Teams!$O$4:$Q$51,2,FALSE)),"",VLOOKUP($P200,Teams!$O$4:$Q$51,2,FALSE)),IF(ISNA(VLOOKUP($P200,Teams!$X$4:$Z$51,2,FALSE)),"",VLOOKUP($P200,Teams!$X$4:$Z$51,2,FALSE))))</f>
        <v>211107</v>
      </c>
      <c r="R200" t="str">
        <f t="shared" si="22"/>
        <v>01/00/1900,:00,01/00/1900,:00,Week 17 - Match ,,Gym 2 - Court 3,,0,Game,,211106,,1,211107,,,0,,,1,,,,,,</v>
      </c>
    </row>
    <row r="201" spans="2:18" x14ac:dyDescent="0.2">
      <c r="B201" s="37">
        <v>1</v>
      </c>
      <c r="C201" s="9"/>
      <c r="D201" s="10"/>
      <c r="E201" s="10" t="s">
        <v>36</v>
      </c>
      <c r="F201" s="11" t="str">
        <f t="shared" si="20"/>
        <v/>
      </c>
      <c r="G201" s="11" t="str">
        <f t="shared" si="21"/>
        <v>00</v>
      </c>
      <c r="H201" s="2">
        <v>17</v>
      </c>
      <c r="I201" s="11" t="str">
        <f t="shared" si="23"/>
        <v/>
      </c>
      <c r="J201" s="2">
        <v>1</v>
      </c>
      <c r="K201" s="2">
        <v>1</v>
      </c>
      <c r="L201" s="44">
        <v>10</v>
      </c>
      <c r="M201" s="6" t="str">
        <f t="shared" si="18"/>
        <v>&lt;A10&gt;</v>
      </c>
      <c r="N201" s="6" t="str">
        <f>IF($B201=1,IF(ISNA(VLOOKUP($M201,Teams!$F$4:$H$51,2,FALSE)),"",VLOOKUP($M201,Teams!$F$4:$H$51,2,FALSE)),IF($B201=2,IF(ISNA(VLOOKUP($M201,Teams!$O$4:$Q$51,2,FALSE)),"",VLOOKUP($M201,Teams!$O$4:$Q$51,2,FALSE)),IF(ISNA(VLOOKUP($M201,Teams!$X$4:$Z$51,2,FALSE)),"",VLOOKUP($M201,Teams!$X$4:$Z$51,2,FALSE))))</f>
        <v>211110</v>
      </c>
      <c r="O201" s="46">
        <v>8</v>
      </c>
      <c r="P201" s="6" t="str">
        <f t="shared" si="19"/>
        <v>&lt;A8&gt;</v>
      </c>
      <c r="Q201" s="6" t="str">
        <f>IF($B201=1,IF(ISNA(VLOOKUP($P201,Teams!$F$4:$H$51,2,FALSE)),"",VLOOKUP($P201,Teams!$F$4:$H$51,2,FALSE)),IF($B201=2,IF(ISNA(VLOOKUP($P201,Teams!$O$4:$Q$51,2,FALSE)),"",VLOOKUP($P201,Teams!$O$4:$Q$51,2,FALSE)),IF(ISNA(VLOOKUP($P201,Teams!$X$4:$Z$51,2,FALSE)),"",VLOOKUP($P201,Teams!$X$4:$Z$51,2,FALSE))))</f>
        <v>211108</v>
      </c>
      <c r="R201" t="str">
        <f t="shared" si="22"/>
        <v>01/00/1900,:00,01/00/1900,:00,Week 17 - Match ,,Gym 1 - Court 1,,0,Game,,211110,,1,211108,,,0,,,1,,,,,,</v>
      </c>
    </row>
    <row r="202" spans="2:18" x14ac:dyDescent="0.2">
      <c r="B202" s="37">
        <v>1</v>
      </c>
      <c r="C202" s="9"/>
      <c r="D202" s="10"/>
      <c r="E202" s="10" t="s">
        <v>36</v>
      </c>
      <c r="F202" s="11" t="str">
        <f t="shared" si="20"/>
        <v/>
      </c>
      <c r="G202" s="11" t="str">
        <f t="shared" si="21"/>
        <v>00</v>
      </c>
      <c r="H202" s="2">
        <v>17</v>
      </c>
      <c r="I202" s="11" t="str">
        <f t="shared" si="23"/>
        <v/>
      </c>
      <c r="J202" s="2">
        <v>1</v>
      </c>
      <c r="K202" s="2">
        <v>2</v>
      </c>
      <c r="L202" s="44">
        <v>12</v>
      </c>
      <c r="M202" s="6" t="str">
        <f t="shared" si="18"/>
        <v>&lt;A12&gt;</v>
      </c>
      <c r="N202" s="6" t="str">
        <f>IF($B202=1,IF(ISNA(VLOOKUP($M202,Teams!$F$4:$H$51,2,FALSE)),"",VLOOKUP($M202,Teams!$F$4:$H$51,2,FALSE)),IF($B202=2,IF(ISNA(VLOOKUP($M202,Teams!$O$4:$Q$51,2,FALSE)),"",VLOOKUP($M202,Teams!$O$4:$Q$51,2,FALSE)),IF(ISNA(VLOOKUP($M202,Teams!$X$4:$Z$51,2,FALSE)),"",VLOOKUP($M202,Teams!$X$4:$Z$51,2,FALSE))))</f>
        <v>211112</v>
      </c>
      <c r="O202" s="46">
        <v>9</v>
      </c>
      <c r="P202" s="6" t="str">
        <f t="shared" si="19"/>
        <v>&lt;A9&gt;</v>
      </c>
      <c r="Q202" s="6" t="str">
        <f>IF($B202=1,IF(ISNA(VLOOKUP($P202,Teams!$F$4:$H$51,2,FALSE)),"",VLOOKUP($P202,Teams!$F$4:$H$51,2,FALSE)),IF($B202=2,IF(ISNA(VLOOKUP($P202,Teams!$O$4:$Q$51,2,FALSE)),"",VLOOKUP($P202,Teams!$O$4:$Q$51,2,FALSE)),IF(ISNA(VLOOKUP($P202,Teams!$X$4:$Z$51,2,FALSE)),"",VLOOKUP($P202,Teams!$X$4:$Z$51,2,FALSE))))</f>
        <v>211109</v>
      </c>
      <c r="R202" t="str">
        <f t="shared" si="22"/>
        <v>01/00/1900,:00,01/00/1900,:00,Week 17 - Match ,,Gym 1 - Court 2,,0,Game,,211112,,1,211109,,,0,,,1,,,,,,</v>
      </c>
    </row>
    <row r="203" spans="2:18" x14ac:dyDescent="0.2">
      <c r="B203" s="37">
        <v>1</v>
      </c>
      <c r="C203" s="9"/>
      <c r="D203" s="10"/>
      <c r="E203" s="10" t="s">
        <v>36</v>
      </c>
      <c r="F203" s="11" t="str">
        <f t="shared" si="20"/>
        <v/>
      </c>
      <c r="G203" s="11" t="str">
        <f t="shared" si="21"/>
        <v>00</v>
      </c>
      <c r="H203" s="2">
        <v>17</v>
      </c>
      <c r="I203" s="11" t="str">
        <f t="shared" si="23"/>
        <v/>
      </c>
      <c r="J203" s="2">
        <v>1</v>
      </c>
      <c r="K203" s="2">
        <v>3</v>
      </c>
      <c r="L203" s="44">
        <v>6</v>
      </c>
      <c r="M203" s="6" t="str">
        <f t="shared" si="18"/>
        <v>&lt;A6&gt;</v>
      </c>
      <c r="N203" s="6" t="str">
        <f>IF($B203=1,IF(ISNA(VLOOKUP($M203,Teams!$F$4:$H$51,2,FALSE)),"",VLOOKUP($M203,Teams!$F$4:$H$51,2,FALSE)),IF($B203=2,IF(ISNA(VLOOKUP($M203,Teams!$O$4:$Q$51,2,FALSE)),"",VLOOKUP($M203,Teams!$O$4:$Q$51,2,FALSE)),IF(ISNA(VLOOKUP($M203,Teams!$X$4:$Z$51,2,FALSE)),"",VLOOKUP($M203,Teams!$X$4:$Z$51,2,FALSE))))</f>
        <v>211106</v>
      </c>
      <c r="O203" s="46">
        <v>1</v>
      </c>
      <c r="P203" s="6" t="str">
        <f t="shared" si="19"/>
        <v>&lt;A1&gt;</v>
      </c>
      <c r="Q203" s="6" t="str">
        <f>IF($B203=1,IF(ISNA(VLOOKUP($P203,Teams!$F$4:$H$51,2,FALSE)),"",VLOOKUP($P203,Teams!$F$4:$H$51,2,FALSE)),IF($B203=2,IF(ISNA(VLOOKUP($P203,Teams!$O$4:$Q$51,2,FALSE)),"",VLOOKUP($P203,Teams!$O$4:$Q$51,2,FALSE)),IF(ISNA(VLOOKUP($P203,Teams!$X$4:$Z$51,2,FALSE)),"",VLOOKUP($P203,Teams!$X$4:$Z$51,2,FALSE))))</f>
        <v>211101</v>
      </c>
      <c r="R203" t="str">
        <f t="shared" si="22"/>
        <v>01/00/1900,:00,01/00/1900,:00,Week 17 - Match ,,Gym 1 - Court 3,,0,Game,,211106,,1,211101,,,0,,,1,,,,,,</v>
      </c>
    </row>
    <row r="204" spans="2:18" x14ac:dyDescent="0.2">
      <c r="B204" s="37">
        <v>1</v>
      </c>
      <c r="C204" s="9"/>
      <c r="D204" s="10"/>
      <c r="E204" s="10" t="s">
        <v>36</v>
      </c>
      <c r="F204" s="11" t="str">
        <f t="shared" si="20"/>
        <v/>
      </c>
      <c r="G204" s="11" t="str">
        <f t="shared" si="21"/>
        <v>00</v>
      </c>
      <c r="H204" s="2">
        <v>17</v>
      </c>
      <c r="I204" s="11" t="str">
        <f t="shared" si="23"/>
        <v/>
      </c>
      <c r="J204" s="2">
        <v>2</v>
      </c>
      <c r="K204" s="2">
        <v>1</v>
      </c>
      <c r="L204" s="44">
        <v>5</v>
      </c>
      <c r="M204" s="6" t="str">
        <f t="shared" si="18"/>
        <v>&lt;A5&gt;</v>
      </c>
      <c r="N204" s="6" t="str">
        <f>IF($B204=1,IF(ISNA(VLOOKUP($M204,Teams!$F$4:$H$51,2,FALSE)),"",VLOOKUP($M204,Teams!$F$4:$H$51,2,FALSE)),IF($B204=2,IF(ISNA(VLOOKUP($M204,Teams!$O$4:$Q$51,2,FALSE)),"",VLOOKUP($M204,Teams!$O$4:$Q$51,2,FALSE)),IF(ISNA(VLOOKUP($M204,Teams!$X$4:$Z$51,2,FALSE)),"",VLOOKUP($M204,Teams!$X$4:$Z$51,2,FALSE))))</f>
        <v>211105</v>
      </c>
      <c r="O204" s="46">
        <v>2</v>
      </c>
      <c r="P204" s="6" t="str">
        <f t="shared" si="19"/>
        <v>&lt;A2&gt;</v>
      </c>
      <c r="Q204" s="6" t="str">
        <f>IF($B204=1,IF(ISNA(VLOOKUP($P204,Teams!$F$4:$H$51,2,FALSE)),"",VLOOKUP($P204,Teams!$F$4:$H$51,2,FALSE)),IF($B204=2,IF(ISNA(VLOOKUP($P204,Teams!$O$4:$Q$51,2,FALSE)),"",VLOOKUP($P204,Teams!$O$4:$Q$51,2,FALSE)),IF(ISNA(VLOOKUP($P204,Teams!$X$4:$Z$51,2,FALSE)),"",VLOOKUP($P204,Teams!$X$4:$Z$51,2,FALSE))))</f>
        <v>211102</v>
      </c>
      <c r="R204" t="str">
        <f t="shared" si="22"/>
        <v>01/00/1900,:00,01/00/1900,:00,Week 17 - Match ,,Gym 2 - Court 1,,0,Game,,211105,,1,211102,,,0,,,1,,,,,,</v>
      </c>
    </row>
    <row r="205" spans="2:18" x14ac:dyDescent="0.2">
      <c r="B205" s="37">
        <v>1</v>
      </c>
      <c r="C205" s="9"/>
      <c r="D205" s="10"/>
      <c r="E205" s="10" t="s">
        <v>36</v>
      </c>
      <c r="F205" s="11" t="str">
        <f t="shared" si="20"/>
        <v/>
      </c>
      <c r="G205" s="11" t="str">
        <f t="shared" si="21"/>
        <v>00</v>
      </c>
      <c r="H205" s="2">
        <v>17</v>
      </c>
      <c r="I205" s="11" t="str">
        <f t="shared" si="23"/>
        <v/>
      </c>
      <c r="J205" s="2">
        <v>2</v>
      </c>
      <c r="K205" s="2">
        <v>2</v>
      </c>
      <c r="L205" s="44">
        <v>4</v>
      </c>
      <c r="M205" s="6" t="str">
        <f t="shared" si="18"/>
        <v>&lt;A4&gt;</v>
      </c>
      <c r="N205" s="6" t="str">
        <f>IF($B205=1,IF(ISNA(VLOOKUP($M205,Teams!$F$4:$H$51,2,FALSE)),"",VLOOKUP($M205,Teams!$F$4:$H$51,2,FALSE)),IF($B205=2,IF(ISNA(VLOOKUP($M205,Teams!$O$4:$Q$51,2,FALSE)),"",VLOOKUP($M205,Teams!$O$4:$Q$51,2,FALSE)),IF(ISNA(VLOOKUP($M205,Teams!$X$4:$Z$51,2,FALSE)),"",VLOOKUP($M205,Teams!$X$4:$Z$51,2,FALSE))))</f>
        <v>211104</v>
      </c>
      <c r="O205" s="46">
        <v>3</v>
      </c>
      <c r="P205" s="6" t="str">
        <f t="shared" si="19"/>
        <v>&lt;A3&gt;</v>
      </c>
      <c r="Q205" s="6" t="str">
        <f>IF($B205=1,IF(ISNA(VLOOKUP($P205,Teams!$F$4:$H$51,2,FALSE)),"",VLOOKUP($P205,Teams!$F$4:$H$51,2,FALSE)),IF($B205=2,IF(ISNA(VLOOKUP($P205,Teams!$O$4:$Q$51,2,FALSE)),"",VLOOKUP($P205,Teams!$O$4:$Q$51,2,FALSE)),IF(ISNA(VLOOKUP($P205,Teams!$X$4:$Z$51,2,FALSE)),"",VLOOKUP($P205,Teams!$X$4:$Z$51,2,FALSE))))</f>
        <v>211103</v>
      </c>
      <c r="R205" t="str">
        <f t="shared" si="22"/>
        <v>01/00/1900,:00,01/00/1900,:00,Week 17 - Match ,,Gym 2 - Court 2,,0,Game,,211104,,1,211103,,,0,,,1,,,,,,</v>
      </c>
    </row>
    <row r="206" spans="2:18" x14ac:dyDescent="0.2">
      <c r="B206" s="37">
        <v>1</v>
      </c>
      <c r="C206" s="9"/>
      <c r="D206" s="10"/>
      <c r="E206" s="10" t="s">
        <v>36</v>
      </c>
      <c r="F206" s="11" t="str">
        <f t="shared" si="20"/>
        <v/>
      </c>
      <c r="G206" s="11" t="str">
        <f t="shared" si="21"/>
        <v>00</v>
      </c>
      <c r="H206" s="2">
        <v>17</v>
      </c>
      <c r="I206" s="11" t="str">
        <f t="shared" si="23"/>
        <v/>
      </c>
      <c r="J206" s="2">
        <v>2</v>
      </c>
      <c r="K206" s="2">
        <v>3</v>
      </c>
      <c r="L206" s="44">
        <v>11</v>
      </c>
      <c r="M206" s="6" t="str">
        <f t="shared" si="18"/>
        <v>&lt;A11&gt;</v>
      </c>
      <c r="N206" s="6" t="str">
        <f>IF($B206=1,IF(ISNA(VLOOKUP($M206,Teams!$F$4:$H$51,2,FALSE)),"",VLOOKUP($M206,Teams!$F$4:$H$51,2,FALSE)),IF($B206=2,IF(ISNA(VLOOKUP($M206,Teams!$O$4:$Q$51,2,FALSE)),"",VLOOKUP($M206,Teams!$O$4:$Q$51,2,FALSE)),IF(ISNA(VLOOKUP($M206,Teams!$X$4:$Z$51,2,FALSE)),"",VLOOKUP($M206,Teams!$X$4:$Z$51,2,FALSE))))</f>
        <v>211111</v>
      </c>
      <c r="O206" s="46">
        <v>7</v>
      </c>
      <c r="P206" s="6" t="str">
        <f t="shared" si="19"/>
        <v>&lt;A7&gt;</v>
      </c>
      <c r="Q206" s="6" t="str">
        <f>IF($B206=1,IF(ISNA(VLOOKUP($P206,Teams!$F$4:$H$51,2,FALSE)),"",VLOOKUP($P206,Teams!$F$4:$H$51,2,FALSE)),IF($B206=2,IF(ISNA(VLOOKUP($P206,Teams!$O$4:$Q$51,2,FALSE)),"",VLOOKUP($P206,Teams!$O$4:$Q$51,2,FALSE)),IF(ISNA(VLOOKUP($P206,Teams!$X$4:$Z$51,2,FALSE)),"",VLOOKUP($P206,Teams!$X$4:$Z$51,2,FALSE))))</f>
        <v>211107</v>
      </c>
      <c r="R206" t="str">
        <f t="shared" si="22"/>
        <v>01/00/1900,:00,01/00/1900,:00,Week 17 - Match ,,Gym 2 - Court 3,,0,Game,,211111,,1,211107,,,0,,,1,,,,,,</v>
      </c>
    </row>
    <row r="207" spans="2:18" x14ac:dyDescent="0.2">
      <c r="B207" s="37">
        <v>1</v>
      </c>
      <c r="C207" s="9"/>
      <c r="D207" s="10"/>
      <c r="E207" s="10" t="s">
        <v>36</v>
      </c>
      <c r="F207" s="11" t="str">
        <f t="shared" si="20"/>
        <v/>
      </c>
      <c r="G207" s="11" t="str">
        <f t="shared" si="21"/>
        <v>00</v>
      </c>
      <c r="H207" s="2">
        <v>18</v>
      </c>
      <c r="I207" s="11" t="str">
        <f t="shared" si="23"/>
        <v/>
      </c>
      <c r="J207" s="2">
        <v>1</v>
      </c>
      <c r="K207" s="2">
        <v>1</v>
      </c>
      <c r="L207" s="44">
        <v>12</v>
      </c>
      <c r="M207" s="6" t="str">
        <f t="shared" si="18"/>
        <v>&lt;A12&gt;</v>
      </c>
      <c r="N207" s="6" t="str">
        <f>IF($B207=1,IF(ISNA(VLOOKUP($M207,Teams!$F$4:$H$51,2,FALSE)),"",VLOOKUP($M207,Teams!$F$4:$H$51,2,FALSE)),IF($B207=2,IF(ISNA(VLOOKUP($M207,Teams!$O$4:$Q$51,2,FALSE)),"",VLOOKUP($M207,Teams!$O$4:$Q$51,2,FALSE)),IF(ISNA(VLOOKUP($M207,Teams!$X$4:$Z$51,2,FALSE)),"",VLOOKUP($M207,Teams!$X$4:$Z$51,2,FALSE))))</f>
        <v>211112</v>
      </c>
      <c r="O207" s="46">
        <v>10</v>
      </c>
      <c r="P207" s="6" t="str">
        <f t="shared" si="19"/>
        <v>&lt;A10&gt;</v>
      </c>
      <c r="Q207" s="6" t="str">
        <f>IF($B207=1,IF(ISNA(VLOOKUP($P207,Teams!$F$4:$H$51,2,FALSE)),"",VLOOKUP($P207,Teams!$F$4:$H$51,2,FALSE)),IF($B207=2,IF(ISNA(VLOOKUP($P207,Teams!$O$4:$Q$51,2,FALSE)),"",VLOOKUP($P207,Teams!$O$4:$Q$51,2,FALSE)),IF(ISNA(VLOOKUP($P207,Teams!$X$4:$Z$51,2,FALSE)),"",VLOOKUP($P207,Teams!$X$4:$Z$51,2,FALSE))))</f>
        <v>211110</v>
      </c>
      <c r="R207" t="str">
        <f t="shared" si="22"/>
        <v>01/00/1900,:00,01/00/1900,:00,Week 18 - Match ,,Gym 1 - Court 1,,0,Game,,211112,,1,211110,,,0,,,1,,,,,,</v>
      </c>
    </row>
    <row r="208" spans="2:18" x14ac:dyDescent="0.2">
      <c r="B208" s="37">
        <v>1</v>
      </c>
      <c r="C208" s="9"/>
      <c r="D208" s="10"/>
      <c r="E208" s="10" t="s">
        <v>36</v>
      </c>
      <c r="F208" s="11" t="str">
        <f t="shared" si="20"/>
        <v/>
      </c>
      <c r="G208" s="11" t="str">
        <f t="shared" si="21"/>
        <v>00</v>
      </c>
      <c r="H208" s="2">
        <v>18</v>
      </c>
      <c r="I208" s="11" t="str">
        <f t="shared" si="23"/>
        <v/>
      </c>
      <c r="J208" s="2">
        <v>1</v>
      </c>
      <c r="K208" s="2">
        <v>2</v>
      </c>
      <c r="L208" s="44">
        <v>7</v>
      </c>
      <c r="M208" s="6" t="str">
        <f t="shared" si="18"/>
        <v>&lt;A7&gt;</v>
      </c>
      <c r="N208" s="6" t="str">
        <f>IF($B208=1,IF(ISNA(VLOOKUP($M208,Teams!$F$4:$H$51,2,FALSE)),"",VLOOKUP($M208,Teams!$F$4:$H$51,2,FALSE)),IF($B208=2,IF(ISNA(VLOOKUP($M208,Teams!$O$4:$Q$51,2,FALSE)),"",VLOOKUP($M208,Teams!$O$4:$Q$51,2,FALSE)),IF(ISNA(VLOOKUP($M208,Teams!$X$4:$Z$51,2,FALSE)),"",VLOOKUP($M208,Teams!$X$4:$Z$51,2,FALSE))))</f>
        <v>211107</v>
      </c>
      <c r="O208" s="46">
        <v>2</v>
      </c>
      <c r="P208" s="6" t="str">
        <f t="shared" si="19"/>
        <v>&lt;A2&gt;</v>
      </c>
      <c r="Q208" s="6" t="str">
        <f>IF($B208=1,IF(ISNA(VLOOKUP($P208,Teams!$F$4:$H$51,2,FALSE)),"",VLOOKUP($P208,Teams!$F$4:$H$51,2,FALSE)),IF($B208=2,IF(ISNA(VLOOKUP($P208,Teams!$O$4:$Q$51,2,FALSE)),"",VLOOKUP($P208,Teams!$O$4:$Q$51,2,FALSE)),IF(ISNA(VLOOKUP($P208,Teams!$X$4:$Z$51,2,FALSE)),"",VLOOKUP($P208,Teams!$X$4:$Z$51,2,FALSE))))</f>
        <v>211102</v>
      </c>
      <c r="R208" t="str">
        <f t="shared" si="22"/>
        <v>01/00/1900,:00,01/00/1900,:00,Week 18 - Match ,,Gym 1 - Court 2,,0,Game,,211107,,1,211102,,,0,,,1,,,,,,</v>
      </c>
    </row>
    <row r="209" spans="1:18" x14ac:dyDescent="0.2">
      <c r="B209" s="37">
        <v>1</v>
      </c>
      <c r="C209" s="9"/>
      <c r="D209" s="10"/>
      <c r="E209" s="10" t="s">
        <v>36</v>
      </c>
      <c r="F209" s="11" t="str">
        <f t="shared" si="20"/>
        <v/>
      </c>
      <c r="G209" s="11" t="str">
        <f t="shared" si="21"/>
        <v>00</v>
      </c>
      <c r="H209" s="2">
        <v>18</v>
      </c>
      <c r="I209" s="11" t="str">
        <f t="shared" si="23"/>
        <v/>
      </c>
      <c r="J209" s="2">
        <v>1</v>
      </c>
      <c r="K209" s="2">
        <v>3</v>
      </c>
      <c r="L209" s="44">
        <v>8</v>
      </c>
      <c r="M209" s="6" t="str">
        <f t="shared" si="18"/>
        <v>&lt;A8&gt;</v>
      </c>
      <c r="N209" s="6" t="str">
        <f>IF($B209=1,IF(ISNA(VLOOKUP($M209,Teams!$F$4:$H$51,2,FALSE)),"",VLOOKUP($M209,Teams!$F$4:$H$51,2,FALSE)),IF($B209=2,IF(ISNA(VLOOKUP($M209,Teams!$O$4:$Q$51,2,FALSE)),"",VLOOKUP($M209,Teams!$O$4:$Q$51,2,FALSE)),IF(ISNA(VLOOKUP($M209,Teams!$X$4:$Z$51,2,FALSE)),"",VLOOKUP($M209,Teams!$X$4:$Z$51,2,FALSE))))</f>
        <v>211108</v>
      </c>
      <c r="O209" s="46">
        <v>1</v>
      </c>
      <c r="P209" s="6" t="str">
        <f t="shared" si="19"/>
        <v>&lt;A1&gt;</v>
      </c>
      <c r="Q209" s="6" t="str">
        <f>IF($B209=1,IF(ISNA(VLOOKUP($P209,Teams!$F$4:$H$51,2,FALSE)),"",VLOOKUP($P209,Teams!$F$4:$H$51,2,FALSE)),IF($B209=2,IF(ISNA(VLOOKUP($P209,Teams!$O$4:$Q$51,2,FALSE)),"",VLOOKUP($P209,Teams!$O$4:$Q$51,2,FALSE)),IF(ISNA(VLOOKUP($P209,Teams!$X$4:$Z$51,2,FALSE)),"",VLOOKUP($P209,Teams!$X$4:$Z$51,2,FALSE))))</f>
        <v>211101</v>
      </c>
      <c r="R209" t="str">
        <f t="shared" si="22"/>
        <v>01/00/1900,:00,01/00/1900,:00,Week 18 - Match ,,Gym 1 - Court 3,,0,Game,,211108,,1,211101,,,0,,,1,,,,,,</v>
      </c>
    </row>
    <row r="210" spans="1:18" x14ac:dyDescent="0.2">
      <c r="B210" s="37">
        <v>1</v>
      </c>
      <c r="C210" s="9"/>
      <c r="D210" s="10"/>
      <c r="E210" s="10" t="s">
        <v>36</v>
      </c>
      <c r="F210" s="11" t="str">
        <f t="shared" si="20"/>
        <v/>
      </c>
      <c r="G210" s="11" t="str">
        <f t="shared" si="21"/>
        <v>00</v>
      </c>
      <c r="H210" s="2">
        <v>18</v>
      </c>
      <c r="I210" s="11" t="str">
        <f t="shared" si="23"/>
        <v/>
      </c>
      <c r="J210" s="2">
        <v>2</v>
      </c>
      <c r="K210" s="2">
        <v>1</v>
      </c>
      <c r="L210" s="44">
        <v>6</v>
      </c>
      <c r="M210" s="6" t="str">
        <f t="shared" si="18"/>
        <v>&lt;A6&gt;</v>
      </c>
      <c r="N210" s="6" t="str">
        <f>IF($B210=1,IF(ISNA(VLOOKUP($M210,Teams!$F$4:$H$51,2,FALSE)),"",VLOOKUP($M210,Teams!$F$4:$H$51,2,FALSE)),IF($B210=2,IF(ISNA(VLOOKUP($M210,Teams!$O$4:$Q$51,2,FALSE)),"",VLOOKUP($M210,Teams!$O$4:$Q$51,2,FALSE)),IF(ISNA(VLOOKUP($M210,Teams!$X$4:$Z$51,2,FALSE)),"",VLOOKUP($M210,Teams!$X$4:$Z$51,2,FALSE))))</f>
        <v>211106</v>
      </c>
      <c r="O210" s="46">
        <v>3</v>
      </c>
      <c r="P210" s="6" t="str">
        <f t="shared" si="19"/>
        <v>&lt;A3&gt;</v>
      </c>
      <c r="Q210" s="6" t="str">
        <f>IF($B210=1,IF(ISNA(VLOOKUP($P210,Teams!$F$4:$H$51,2,FALSE)),"",VLOOKUP($P210,Teams!$F$4:$H$51,2,FALSE)),IF($B210=2,IF(ISNA(VLOOKUP($P210,Teams!$O$4:$Q$51,2,FALSE)),"",VLOOKUP($P210,Teams!$O$4:$Q$51,2,FALSE)),IF(ISNA(VLOOKUP($P210,Teams!$X$4:$Z$51,2,FALSE)),"",VLOOKUP($P210,Teams!$X$4:$Z$51,2,FALSE))))</f>
        <v>211103</v>
      </c>
      <c r="R210" t="str">
        <f t="shared" si="22"/>
        <v>01/00/1900,:00,01/00/1900,:00,Week 18 - Match ,,Gym 2 - Court 1,,0,Game,,211106,,1,211103,,,0,,,1,,,,,,</v>
      </c>
    </row>
    <row r="211" spans="1:18" x14ac:dyDescent="0.2">
      <c r="B211" s="37">
        <v>1</v>
      </c>
      <c r="C211" s="9"/>
      <c r="D211" s="10"/>
      <c r="E211" s="10" t="s">
        <v>36</v>
      </c>
      <c r="F211" s="11" t="str">
        <f t="shared" si="20"/>
        <v/>
      </c>
      <c r="G211" s="11" t="str">
        <f t="shared" si="21"/>
        <v>00</v>
      </c>
      <c r="H211" s="2">
        <v>18</v>
      </c>
      <c r="I211" s="11" t="str">
        <f t="shared" si="23"/>
        <v/>
      </c>
      <c r="J211" s="2">
        <v>2</v>
      </c>
      <c r="K211" s="2">
        <v>2</v>
      </c>
      <c r="L211" s="44">
        <v>5</v>
      </c>
      <c r="M211" s="6" t="str">
        <f t="shared" si="18"/>
        <v>&lt;A5&gt;</v>
      </c>
      <c r="N211" s="6" t="str">
        <f>IF($B211=1,IF(ISNA(VLOOKUP($M211,Teams!$F$4:$H$51,2,FALSE)),"",VLOOKUP($M211,Teams!$F$4:$H$51,2,FALSE)),IF($B211=2,IF(ISNA(VLOOKUP($M211,Teams!$O$4:$Q$51,2,FALSE)),"",VLOOKUP($M211,Teams!$O$4:$Q$51,2,FALSE)),IF(ISNA(VLOOKUP($M211,Teams!$X$4:$Z$51,2,FALSE)),"",VLOOKUP($M211,Teams!$X$4:$Z$51,2,FALSE))))</f>
        <v>211105</v>
      </c>
      <c r="O211" s="46">
        <v>4</v>
      </c>
      <c r="P211" s="6" t="str">
        <f t="shared" si="19"/>
        <v>&lt;A4&gt;</v>
      </c>
      <c r="Q211" s="6" t="str">
        <f>IF($B211=1,IF(ISNA(VLOOKUP($P211,Teams!$F$4:$H$51,2,FALSE)),"",VLOOKUP($P211,Teams!$F$4:$H$51,2,FALSE)),IF($B211=2,IF(ISNA(VLOOKUP($P211,Teams!$O$4:$Q$51,2,FALSE)),"",VLOOKUP($P211,Teams!$O$4:$Q$51,2,FALSE)),IF(ISNA(VLOOKUP($P211,Teams!$X$4:$Z$51,2,FALSE)),"",VLOOKUP($P211,Teams!$X$4:$Z$51,2,FALSE))))</f>
        <v>211104</v>
      </c>
      <c r="R211" t="str">
        <f t="shared" si="22"/>
        <v>01/00/1900,:00,01/00/1900,:00,Week 18 - Match ,,Gym 2 - Court 2,,0,Game,,211105,,1,211104,,,0,,,1,,,,,,</v>
      </c>
    </row>
    <row r="212" spans="1:18" x14ac:dyDescent="0.2">
      <c r="B212" s="37">
        <v>1</v>
      </c>
      <c r="C212" s="9"/>
      <c r="D212" s="10"/>
      <c r="E212" s="10" t="s">
        <v>36</v>
      </c>
      <c r="F212" s="11" t="str">
        <f t="shared" si="20"/>
        <v/>
      </c>
      <c r="G212" s="11" t="str">
        <f t="shared" si="21"/>
        <v>00</v>
      </c>
      <c r="H212" s="2">
        <v>18</v>
      </c>
      <c r="I212" s="11" t="str">
        <f t="shared" si="23"/>
        <v/>
      </c>
      <c r="J212" s="2">
        <v>2</v>
      </c>
      <c r="K212" s="2">
        <v>3</v>
      </c>
      <c r="L212" s="44">
        <v>11</v>
      </c>
      <c r="M212" s="6" t="str">
        <f t="shared" si="18"/>
        <v>&lt;A11&gt;</v>
      </c>
      <c r="N212" s="6" t="str">
        <f>IF($B212=1,IF(ISNA(VLOOKUP($M212,Teams!$F$4:$H$51,2,FALSE)),"",VLOOKUP($M212,Teams!$F$4:$H$51,2,FALSE)),IF($B212=2,IF(ISNA(VLOOKUP($M212,Teams!$O$4:$Q$51,2,FALSE)),"",VLOOKUP($M212,Teams!$O$4:$Q$51,2,FALSE)),IF(ISNA(VLOOKUP($M212,Teams!$X$4:$Z$51,2,FALSE)),"",VLOOKUP($M212,Teams!$X$4:$Z$51,2,FALSE))))</f>
        <v>211111</v>
      </c>
      <c r="O212" s="46">
        <v>9</v>
      </c>
      <c r="P212" s="6" t="str">
        <f t="shared" si="19"/>
        <v>&lt;A9&gt;</v>
      </c>
      <c r="Q212" s="6" t="str">
        <f>IF($B212=1,IF(ISNA(VLOOKUP($P212,Teams!$F$4:$H$51,2,FALSE)),"",VLOOKUP($P212,Teams!$F$4:$H$51,2,FALSE)),IF($B212=2,IF(ISNA(VLOOKUP($P212,Teams!$O$4:$Q$51,2,FALSE)),"",VLOOKUP($P212,Teams!$O$4:$Q$51,2,FALSE)),IF(ISNA(VLOOKUP($P212,Teams!$X$4:$Z$51,2,FALSE)),"",VLOOKUP($P212,Teams!$X$4:$Z$51,2,FALSE))))</f>
        <v>211109</v>
      </c>
      <c r="R212" t="str">
        <f t="shared" si="22"/>
        <v>01/00/1900,:00,01/00/1900,:00,Week 18 - Match ,,Gym 2 - Court 3,,0,Game,,211111,,1,211109,,,0,,,1,,,,,,</v>
      </c>
    </row>
    <row r="213" spans="1:18" x14ac:dyDescent="0.2">
      <c r="B213" s="37">
        <v>1</v>
      </c>
      <c r="C213" s="9"/>
      <c r="D213" s="10"/>
      <c r="E213" s="10" t="s">
        <v>36</v>
      </c>
      <c r="F213" s="11" t="str">
        <f t="shared" si="20"/>
        <v/>
      </c>
      <c r="G213" s="11" t="str">
        <f t="shared" si="21"/>
        <v>00</v>
      </c>
      <c r="H213" s="2">
        <v>18</v>
      </c>
      <c r="I213" s="11" t="str">
        <f t="shared" si="23"/>
        <v/>
      </c>
      <c r="J213" s="2">
        <v>1</v>
      </c>
      <c r="K213" s="2">
        <v>1</v>
      </c>
      <c r="L213" s="44">
        <v>5</v>
      </c>
      <c r="M213" s="6" t="str">
        <f t="shared" si="18"/>
        <v>&lt;A5&gt;</v>
      </c>
      <c r="N213" s="6" t="str">
        <f>IF($B213=1,IF(ISNA(VLOOKUP($M213,Teams!$F$4:$H$51,2,FALSE)),"",VLOOKUP($M213,Teams!$F$4:$H$51,2,FALSE)),IF($B213=2,IF(ISNA(VLOOKUP($M213,Teams!$O$4:$Q$51,2,FALSE)),"",VLOOKUP($M213,Teams!$O$4:$Q$51,2,FALSE)),IF(ISNA(VLOOKUP($M213,Teams!$X$4:$Z$51,2,FALSE)),"",VLOOKUP($M213,Teams!$X$4:$Z$51,2,FALSE))))</f>
        <v>211105</v>
      </c>
      <c r="O213" s="46">
        <v>1</v>
      </c>
      <c r="P213" s="6" t="str">
        <f t="shared" si="19"/>
        <v>&lt;A1&gt;</v>
      </c>
      <c r="Q213" s="6" t="str">
        <f>IF($B213=1,IF(ISNA(VLOOKUP($P213,Teams!$F$4:$H$51,2,FALSE)),"",VLOOKUP($P213,Teams!$F$4:$H$51,2,FALSE)),IF($B213=2,IF(ISNA(VLOOKUP($P213,Teams!$O$4:$Q$51,2,FALSE)),"",VLOOKUP($P213,Teams!$O$4:$Q$51,2,FALSE)),IF(ISNA(VLOOKUP($P213,Teams!$X$4:$Z$51,2,FALSE)),"",VLOOKUP($P213,Teams!$X$4:$Z$51,2,FALSE))))</f>
        <v>211101</v>
      </c>
      <c r="R213" t="str">
        <f t="shared" si="22"/>
        <v>01/00/1900,:00,01/00/1900,:00,Week 18 - Match ,,Gym 1 - Court 1,,0,Game,,211105,,1,211101,,,0,,,1,,,,,,</v>
      </c>
    </row>
    <row r="214" spans="1:18" x14ac:dyDescent="0.2">
      <c r="B214" s="37">
        <v>1</v>
      </c>
      <c r="C214" s="9"/>
      <c r="D214" s="10"/>
      <c r="E214" s="10" t="s">
        <v>36</v>
      </c>
      <c r="F214" s="11" t="str">
        <f t="shared" si="20"/>
        <v/>
      </c>
      <c r="G214" s="11" t="str">
        <f t="shared" si="21"/>
        <v>00</v>
      </c>
      <c r="H214" s="2">
        <v>18</v>
      </c>
      <c r="I214" s="11" t="str">
        <f t="shared" si="23"/>
        <v/>
      </c>
      <c r="J214" s="2">
        <v>1</v>
      </c>
      <c r="K214" s="2">
        <v>2</v>
      </c>
      <c r="L214" s="44">
        <v>4</v>
      </c>
      <c r="M214" s="6" t="str">
        <f t="shared" si="18"/>
        <v>&lt;A4&gt;</v>
      </c>
      <c r="N214" s="6" t="str">
        <f>IF($B214=1,IF(ISNA(VLOOKUP($M214,Teams!$F$4:$H$51,2,FALSE)),"",VLOOKUP($M214,Teams!$F$4:$H$51,2,FALSE)),IF($B214=2,IF(ISNA(VLOOKUP($M214,Teams!$O$4:$Q$51,2,FALSE)),"",VLOOKUP($M214,Teams!$O$4:$Q$51,2,FALSE)),IF(ISNA(VLOOKUP($M214,Teams!$X$4:$Z$51,2,FALSE)),"",VLOOKUP($M214,Teams!$X$4:$Z$51,2,FALSE))))</f>
        <v>211104</v>
      </c>
      <c r="O214" s="46">
        <v>2</v>
      </c>
      <c r="P214" s="6" t="str">
        <f t="shared" si="19"/>
        <v>&lt;A2&gt;</v>
      </c>
      <c r="Q214" s="6" t="str">
        <f>IF($B214=1,IF(ISNA(VLOOKUP($P214,Teams!$F$4:$H$51,2,FALSE)),"",VLOOKUP($P214,Teams!$F$4:$H$51,2,FALSE)),IF($B214=2,IF(ISNA(VLOOKUP($P214,Teams!$O$4:$Q$51,2,FALSE)),"",VLOOKUP($P214,Teams!$O$4:$Q$51,2,FALSE)),IF(ISNA(VLOOKUP($P214,Teams!$X$4:$Z$51,2,FALSE)),"",VLOOKUP($P214,Teams!$X$4:$Z$51,2,FALSE))))</f>
        <v>211102</v>
      </c>
      <c r="R214" t="str">
        <f t="shared" si="22"/>
        <v>01/00/1900,:00,01/00/1900,:00,Week 18 - Match ,,Gym 1 - Court 2,,0,Game,,211104,,1,211102,,,0,,,1,,,,,,</v>
      </c>
    </row>
    <row r="215" spans="1:18" x14ac:dyDescent="0.2">
      <c r="B215" s="37">
        <v>1</v>
      </c>
      <c r="C215" s="9"/>
      <c r="D215" s="10"/>
      <c r="E215" s="10" t="s">
        <v>36</v>
      </c>
      <c r="F215" s="11" t="str">
        <f t="shared" si="20"/>
        <v/>
      </c>
      <c r="G215" s="11" t="str">
        <f t="shared" si="21"/>
        <v>00</v>
      </c>
      <c r="H215" s="2">
        <v>18</v>
      </c>
      <c r="I215" s="11" t="str">
        <f t="shared" si="23"/>
        <v/>
      </c>
      <c r="J215" s="2">
        <v>1</v>
      </c>
      <c r="K215" s="2">
        <v>3</v>
      </c>
      <c r="L215" s="44">
        <v>12</v>
      </c>
      <c r="M215" s="6" t="str">
        <f t="shared" si="18"/>
        <v>&lt;A12&gt;</v>
      </c>
      <c r="N215" s="6" t="str">
        <f>IF($B215=1,IF(ISNA(VLOOKUP($M215,Teams!$F$4:$H$51,2,FALSE)),"",VLOOKUP($M215,Teams!$F$4:$H$51,2,FALSE)),IF($B215=2,IF(ISNA(VLOOKUP($M215,Teams!$O$4:$Q$51,2,FALSE)),"",VLOOKUP($M215,Teams!$O$4:$Q$51,2,FALSE)),IF(ISNA(VLOOKUP($M215,Teams!$X$4:$Z$51,2,FALSE)),"",VLOOKUP($M215,Teams!$X$4:$Z$51,2,FALSE))))</f>
        <v>211112</v>
      </c>
      <c r="O215" s="46">
        <v>3</v>
      </c>
      <c r="P215" s="6" t="str">
        <f t="shared" si="19"/>
        <v>&lt;A3&gt;</v>
      </c>
      <c r="Q215" s="6" t="str">
        <f>IF($B215=1,IF(ISNA(VLOOKUP($P215,Teams!$F$4:$H$51,2,FALSE)),"",VLOOKUP($P215,Teams!$F$4:$H$51,2,FALSE)),IF($B215=2,IF(ISNA(VLOOKUP($P215,Teams!$O$4:$Q$51,2,FALSE)),"",VLOOKUP($P215,Teams!$O$4:$Q$51,2,FALSE)),IF(ISNA(VLOOKUP($P215,Teams!$X$4:$Z$51,2,FALSE)),"",VLOOKUP($P215,Teams!$X$4:$Z$51,2,FALSE))))</f>
        <v>211103</v>
      </c>
      <c r="R215" t="str">
        <f t="shared" si="22"/>
        <v>01/00/1900,:00,01/00/1900,:00,Week 18 - Match ,,Gym 1 - Court 3,,0,Game,,211112,,1,211103,,,0,,,1,,,,,,</v>
      </c>
    </row>
    <row r="216" spans="1:18" x14ac:dyDescent="0.2">
      <c r="B216" s="37">
        <v>1</v>
      </c>
      <c r="C216" s="9"/>
      <c r="D216" s="10"/>
      <c r="E216" s="10" t="s">
        <v>36</v>
      </c>
      <c r="F216" s="11" t="str">
        <f t="shared" si="20"/>
        <v/>
      </c>
      <c r="G216" s="11" t="str">
        <f t="shared" si="21"/>
        <v>00</v>
      </c>
      <c r="H216" s="2">
        <v>18</v>
      </c>
      <c r="I216" s="11" t="str">
        <f t="shared" si="23"/>
        <v/>
      </c>
      <c r="J216" s="2">
        <v>2</v>
      </c>
      <c r="K216" s="2">
        <v>1</v>
      </c>
      <c r="L216" s="44">
        <v>11</v>
      </c>
      <c r="M216" s="6" t="str">
        <f t="shared" si="18"/>
        <v>&lt;A11&gt;</v>
      </c>
      <c r="N216" s="6" t="str">
        <f>IF($B216=1,IF(ISNA(VLOOKUP($M216,Teams!$F$4:$H$51,2,FALSE)),"",VLOOKUP($M216,Teams!$F$4:$H$51,2,FALSE)),IF($B216=2,IF(ISNA(VLOOKUP($M216,Teams!$O$4:$Q$51,2,FALSE)),"",VLOOKUP($M216,Teams!$O$4:$Q$51,2,FALSE)),IF(ISNA(VLOOKUP($M216,Teams!$X$4:$Z$51,2,FALSE)),"",VLOOKUP($M216,Teams!$X$4:$Z$51,2,FALSE))))</f>
        <v>211111</v>
      </c>
      <c r="O216" s="46">
        <v>6</v>
      </c>
      <c r="P216" s="6" t="str">
        <f t="shared" si="19"/>
        <v>&lt;A6&gt;</v>
      </c>
      <c r="Q216" s="6" t="str">
        <f>IF($B216=1,IF(ISNA(VLOOKUP($P216,Teams!$F$4:$H$51,2,FALSE)),"",VLOOKUP($P216,Teams!$F$4:$H$51,2,FALSE)),IF($B216=2,IF(ISNA(VLOOKUP($P216,Teams!$O$4:$Q$51,2,FALSE)),"",VLOOKUP($P216,Teams!$O$4:$Q$51,2,FALSE)),IF(ISNA(VLOOKUP($P216,Teams!$X$4:$Z$51,2,FALSE)),"",VLOOKUP($P216,Teams!$X$4:$Z$51,2,FALSE))))</f>
        <v>211106</v>
      </c>
      <c r="R216" t="str">
        <f t="shared" si="22"/>
        <v>01/00/1900,:00,01/00/1900,:00,Week 18 - Match ,,Gym 2 - Court 1,,0,Game,,211111,,1,211106,,,0,,,1,,,,,,</v>
      </c>
    </row>
    <row r="217" spans="1:18" x14ac:dyDescent="0.2">
      <c r="B217" s="37">
        <v>1</v>
      </c>
      <c r="C217" s="9"/>
      <c r="D217" s="10"/>
      <c r="E217" s="10" t="s">
        <v>36</v>
      </c>
      <c r="F217" s="11" t="str">
        <f t="shared" si="20"/>
        <v/>
      </c>
      <c r="G217" s="11" t="str">
        <f t="shared" si="21"/>
        <v>00</v>
      </c>
      <c r="H217" s="2">
        <v>18</v>
      </c>
      <c r="I217" s="11" t="str">
        <f t="shared" si="23"/>
        <v/>
      </c>
      <c r="J217" s="2">
        <v>2</v>
      </c>
      <c r="K217" s="2">
        <v>2</v>
      </c>
      <c r="L217" s="44">
        <v>10</v>
      </c>
      <c r="M217" s="6" t="str">
        <f t="shared" si="18"/>
        <v>&lt;A10&gt;</v>
      </c>
      <c r="N217" s="6" t="str">
        <f>IF($B217=1,IF(ISNA(VLOOKUP($M217,Teams!$F$4:$H$51,2,FALSE)),"",VLOOKUP($M217,Teams!$F$4:$H$51,2,FALSE)),IF($B217=2,IF(ISNA(VLOOKUP($M217,Teams!$O$4:$Q$51,2,FALSE)),"",VLOOKUP($M217,Teams!$O$4:$Q$51,2,FALSE)),IF(ISNA(VLOOKUP($M217,Teams!$X$4:$Z$51,2,FALSE)),"",VLOOKUP($M217,Teams!$X$4:$Z$51,2,FALSE))))</f>
        <v>211110</v>
      </c>
      <c r="O217" s="46">
        <v>7</v>
      </c>
      <c r="P217" s="6" t="str">
        <f t="shared" si="19"/>
        <v>&lt;A7&gt;</v>
      </c>
      <c r="Q217" s="6" t="str">
        <f>IF($B217=1,IF(ISNA(VLOOKUP($P217,Teams!$F$4:$H$51,2,FALSE)),"",VLOOKUP($P217,Teams!$F$4:$H$51,2,FALSE)),IF($B217=2,IF(ISNA(VLOOKUP($P217,Teams!$O$4:$Q$51,2,FALSE)),"",VLOOKUP($P217,Teams!$O$4:$Q$51,2,FALSE)),IF(ISNA(VLOOKUP($P217,Teams!$X$4:$Z$51,2,FALSE)),"",VLOOKUP($P217,Teams!$X$4:$Z$51,2,FALSE))))</f>
        <v>211107</v>
      </c>
      <c r="R217" t="str">
        <f t="shared" si="22"/>
        <v>01/00/1900,:00,01/00/1900,:00,Week 18 - Match ,,Gym 2 - Court 2,,0,Game,,211110,,1,211107,,,0,,,1,,,,,,</v>
      </c>
    </row>
    <row r="218" spans="1:18" x14ac:dyDescent="0.2">
      <c r="B218" s="37">
        <v>1</v>
      </c>
      <c r="C218" s="9"/>
      <c r="D218" s="10"/>
      <c r="E218" s="10" t="s">
        <v>36</v>
      </c>
      <c r="F218" s="11" t="str">
        <f t="shared" si="20"/>
        <v/>
      </c>
      <c r="G218" s="11" t="str">
        <f t="shared" si="21"/>
        <v>00</v>
      </c>
      <c r="H218" s="2">
        <v>18</v>
      </c>
      <c r="I218" s="11" t="str">
        <f t="shared" si="23"/>
        <v/>
      </c>
      <c r="J218" s="2">
        <v>2</v>
      </c>
      <c r="K218" s="2">
        <v>3</v>
      </c>
      <c r="L218" s="44">
        <v>9</v>
      </c>
      <c r="M218" s="6" t="str">
        <f t="shared" si="18"/>
        <v>&lt;A9&gt;</v>
      </c>
      <c r="N218" s="6" t="str">
        <f>IF($B218=1,IF(ISNA(VLOOKUP($M218,Teams!$F$4:$H$51,2,FALSE)),"",VLOOKUP($M218,Teams!$F$4:$H$51,2,FALSE)),IF($B218=2,IF(ISNA(VLOOKUP($M218,Teams!$O$4:$Q$51,2,FALSE)),"",VLOOKUP($M218,Teams!$O$4:$Q$51,2,FALSE)),IF(ISNA(VLOOKUP($M218,Teams!$X$4:$Z$51,2,FALSE)),"",VLOOKUP($M218,Teams!$X$4:$Z$51,2,FALSE))))</f>
        <v>211109</v>
      </c>
      <c r="O218" s="46">
        <v>8</v>
      </c>
      <c r="P218" s="6" t="str">
        <f t="shared" si="19"/>
        <v>&lt;A8&gt;</v>
      </c>
      <c r="Q218" s="6" t="str">
        <f>IF($B218=1,IF(ISNA(VLOOKUP($P218,Teams!$F$4:$H$51,2,FALSE)),"",VLOOKUP($P218,Teams!$F$4:$H$51,2,FALSE)),IF($B218=2,IF(ISNA(VLOOKUP($P218,Teams!$O$4:$Q$51,2,FALSE)),"",VLOOKUP($P218,Teams!$O$4:$Q$51,2,FALSE)),IF(ISNA(VLOOKUP($P218,Teams!$X$4:$Z$51,2,FALSE)),"",VLOOKUP($P218,Teams!$X$4:$Z$51,2,FALSE))))</f>
        <v>211108</v>
      </c>
      <c r="R218" t="str">
        <f t="shared" si="22"/>
        <v>01/00/1900,:00,01/00/1900,:00,Week 18 - Match ,,Gym 2 - Court 3,,0,Game,,211109,,1,211108,,,0,,,1,,,,,,</v>
      </c>
    </row>
    <row r="219" spans="1:18" x14ac:dyDescent="0.2">
      <c r="A219" s="43"/>
      <c r="B219" s="37">
        <v>2</v>
      </c>
      <c r="C219" s="9">
        <v>44563</v>
      </c>
      <c r="D219" s="10">
        <v>8</v>
      </c>
      <c r="E219" s="10" t="s">
        <v>36</v>
      </c>
      <c r="F219" s="11">
        <f t="shared" si="20"/>
        <v>9</v>
      </c>
      <c r="G219" s="11" t="str">
        <f t="shared" si="21"/>
        <v>00</v>
      </c>
      <c r="H219" s="2">
        <v>12</v>
      </c>
      <c r="I219" s="11" t="str">
        <f t="shared" si="23"/>
        <v>12811</v>
      </c>
      <c r="J219" s="2">
        <v>1</v>
      </c>
      <c r="K219" s="2">
        <v>1</v>
      </c>
      <c r="L219" s="45">
        <v>8</v>
      </c>
      <c r="M219" s="6" t="str">
        <f t="shared" si="18"/>
        <v>&lt;A8&gt;</v>
      </c>
      <c r="N219" s="6" t="str">
        <f>IF($B219=1,IF(ISNA(VLOOKUP($M219,Teams!$F$4:$H$51,2,FALSE)),"",VLOOKUP($M219,Teams!$F$4:$H$51,2,FALSE)),IF($B219=2,IF(ISNA(VLOOKUP($M219,Teams!$O$4:$Q$51,2,FALSE)),"",VLOOKUP($M219,Teams!$O$4:$Q$51,2,FALSE)),IF(ISNA(VLOOKUP($M219,Teams!$X$4:$Z$51,2,FALSE)),"",VLOOKUP($M219,Teams!$X$4:$Z$51,2,FALSE))))</f>
        <v>212108</v>
      </c>
      <c r="O219" s="47">
        <v>10</v>
      </c>
      <c r="P219" s="6" t="str">
        <f t="shared" si="19"/>
        <v>&lt;A10&gt;</v>
      </c>
      <c r="Q219" s="6" t="str">
        <f>IF($B219=1,IF(ISNA(VLOOKUP($P219,Teams!$F$4:$H$51,2,FALSE)),"",VLOOKUP($P219,Teams!$F$4:$H$51,2,FALSE)),IF($B219=2,IF(ISNA(VLOOKUP($P219,Teams!$O$4:$Q$51,2,FALSE)),"",VLOOKUP($P219,Teams!$O$4:$Q$51,2,FALSE)),IF(ISNA(VLOOKUP($P219,Teams!$X$4:$Z$51,2,FALSE)),"",VLOOKUP($P219,Teams!$X$4:$Z$51,2,FALSE))))</f>
        <v>212110</v>
      </c>
      <c r="R219" t="str">
        <f t="shared" si="22"/>
        <v>01/02/2022,8:00,01/02/2022,9:00,Week 12 - Match 12811,,Gym 1 - Court 1,,0,Game,,212108,,1,212110,,,0,,12811,1,,,,,,</v>
      </c>
    </row>
    <row r="220" spans="1:18" x14ac:dyDescent="0.2">
      <c r="B220" s="37">
        <v>2</v>
      </c>
      <c r="C220" s="9">
        <v>44563</v>
      </c>
      <c r="D220" s="10">
        <v>8</v>
      </c>
      <c r="E220" s="10" t="s">
        <v>36</v>
      </c>
      <c r="F220" s="11">
        <f t="shared" si="20"/>
        <v>9</v>
      </c>
      <c r="G220" s="11" t="str">
        <f t="shared" si="21"/>
        <v>00</v>
      </c>
      <c r="H220" s="2">
        <v>12</v>
      </c>
      <c r="I220" s="11" t="str">
        <f t="shared" si="23"/>
        <v>12812</v>
      </c>
      <c r="J220" s="2">
        <v>1</v>
      </c>
      <c r="K220" s="2">
        <v>2</v>
      </c>
      <c r="L220" s="45">
        <v>9</v>
      </c>
      <c r="M220" s="6" t="str">
        <f t="shared" si="18"/>
        <v>&lt;A9&gt;</v>
      </c>
      <c r="N220" s="6" t="str">
        <f>IF($B220=1,IF(ISNA(VLOOKUP($M220,Teams!$F$4:$H$51,2,FALSE)),"",VLOOKUP($M220,Teams!$F$4:$H$51,2,FALSE)),IF($B220=2,IF(ISNA(VLOOKUP($M220,Teams!$O$4:$Q$51,2,FALSE)),"",VLOOKUP($M220,Teams!$O$4:$Q$51,2,FALSE)),IF(ISNA(VLOOKUP($M220,Teams!$X$4:$Z$51,2,FALSE)),"",VLOOKUP($M220,Teams!$X$4:$Z$51,2,FALSE))))</f>
        <v>212109</v>
      </c>
      <c r="O220" s="47">
        <v>12</v>
      </c>
      <c r="P220" s="6" t="str">
        <f t="shared" si="19"/>
        <v>&lt;A12&gt;</v>
      </c>
      <c r="Q220" s="6" t="str">
        <f>IF($B220=1,IF(ISNA(VLOOKUP($P220,Teams!$F$4:$H$51,2,FALSE)),"",VLOOKUP($P220,Teams!$F$4:$H$51,2,FALSE)),IF($B220=2,IF(ISNA(VLOOKUP($P220,Teams!$O$4:$Q$51,2,FALSE)),"",VLOOKUP($P220,Teams!$O$4:$Q$51,2,FALSE)),IF(ISNA(VLOOKUP($P220,Teams!$X$4:$Z$51,2,FALSE)),"",VLOOKUP($P220,Teams!$X$4:$Z$51,2,FALSE))))</f>
        <v>212112</v>
      </c>
      <c r="R220" t="str">
        <f t="shared" si="22"/>
        <v>01/02/2022,8:00,01/02/2022,9:00,Week 12 - Match 12812,,Gym 1 - Court 2,,0,Game,,212109,,1,212112,,,0,,12812,1,,,,,,</v>
      </c>
    </row>
    <row r="221" spans="1:18" x14ac:dyDescent="0.2">
      <c r="B221" s="37">
        <v>2</v>
      </c>
      <c r="C221" s="9">
        <v>44563</v>
      </c>
      <c r="D221" s="10">
        <v>8</v>
      </c>
      <c r="E221" s="10" t="s">
        <v>36</v>
      </c>
      <c r="F221" s="11">
        <f t="shared" si="20"/>
        <v>9</v>
      </c>
      <c r="G221" s="11" t="str">
        <f t="shared" si="21"/>
        <v>00</v>
      </c>
      <c r="H221" s="2">
        <v>12</v>
      </c>
      <c r="I221" s="11" t="str">
        <f t="shared" si="23"/>
        <v>12813</v>
      </c>
      <c r="J221" s="2">
        <v>1</v>
      </c>
      <c r="K221" s="2">
        <v>3</v>
      </c>
      <c r="L221" s="45">
        <v>1</v>
      </c>
      <c r="M221" s="6" t="str">
        <f t="shared" si="18"/>
        <v>&lt;A1&gt;</v>
      </c>
      <c r="N221" s="6" t="str">
        <f>IF($B221=1,IF(ISNA(VLOOKUP($M221,Teams!$F$4:$H$51,2,FALSE)),"",VLOOKUP($M221,Teams!$F$4:$H$51,2,FALSE)),IF($B221=2,IF(ISNA(VLOOKUP($M221,Teams!$O$4:$Q$51,2,FALSE)),"",VLOOKUP($M221,Teams!$O$4:$Q$51,2,FALSE)),IF(ISNA(VLOOKUP($M221,Teams!$X$4:$Z$51,2,FALSE)),"",VLOOKUP($M221,Teams!$X$4:$Z$51,2,FALSE))))</f>
        <v>212101</v>
      </c>
      <c r="O221" s="47">
        <v>6</v>
      </c>
      <c r="P221" s="6" t="str">
        <f t="shared" si="19"/>
        <v>&lt;A6&gt;</v>
      </c>
      <c r="Q221" s="6" t="str">
        <f>IF($B221=1,IF(ISNA(VLOOKUP($P221,Teams!$F$4:$H$51,2,FALSE)),"",VLOOKUP($P221,Teams!$F$4:$H$51,2,FALSE)),IF($B221=2,IF(ISNA(VLOOKUP($P221,Teams!$O$4:$Q$51,2,FALSE)),"",VLOOKUP($P221,Teams!$O$4:$Q$51,2,FALSE)),IF(ISNA(VLOOKUP($P221,Teams!$X$4:$Z$51,2,FALSE)),"",VLOOKUP($P221,Teams!$X$4:$Z$51,2,FALSE))))</f>
        <v>212106</v>
      </c>
      <c r="R221" t="str">
        <f t="shared" si="22"/>
        <v>01/02/2022,8:00,01/02/2022,9:00,Week 12 - Match 12813,,Gym 1 - Court 3,,0,Game,,212101,,1,212106,,,0,,12813,1,,,,,,</v>
      </c>
    </row>
    <row r="222" spans="1:18" x14ac:dyDescent="0.2">
      <c r="B222" s="37">
        <v>2</v>
      </c>
      <c r="C222" s="9">
        <v>44563</v>
      </c>
      <c r="D222" s="10">
        <v>8</v>
      </c>
      <c r="E222" s="10" t="s">
        <v>36</v>
      </c>
      <c r="F222" s="11">
        <f t="shared" si="20"/>
        <v>9</v>
      </c>
      <c r="G222" s="11" t="str">
        <f t="shared" si="21"/>
        <v>00</v>
      </c>
      <c r="H222" s="2">
        <v>12</v>
      </c>
      <c r="I222" s="11" t="str">
        <f t="shared" si="23"/>
        <v>12821</v>
      </c>
      <c r="J222" s="2">
        <v>2</v>
      </c>
      <c r="K222" s="2">
        <v>1</v>
      </c>
      <c r="L222" s="45">
        <v>2</v>
      </c>
      <c r="M222" s="6" t="str">
        <f t="shared" si="18"/>
        <v>&lt;A2&gt;</v>
      </c>
      <c r="N222" s="6" t="str">
        <f>IF($B222=1,IF(ISNA(VLOOKUP($M222,Teams!$F$4:$H$51,2,FALSE)),"",VLOOKUP($M222,Teams!$F$4:$H$51,2,FALSE)),IF($B222=2,IF(ISNA(VLOOKUP($M222,Teams!$O$4:$Q$51,2,FALSE)),"",VLOOKUP($M222,Teams!$O$4:$Q$51,2,FALSE)),IF(ISNA(VLOOKUP($M222,Teams!$X$4:$Z$51,2,FALSE)),"",VLOOKUP($M222,Teams!$X$4:$Z$51,2,FALSE))))</f>
        <v>212102</v>
      </c>
      <c r="O222" s="47">
        <v>5</v>
      </c>
      <c r="P222" s="6" t="str">
        <f t="shared" si="19"/>
        <v>&lt;A5&gt;</v>
      </c>
      <c r="Q222" s="6" t="str">
        <f>IF($B222=1,IF(ISNA(VLOOKUP($P222,Teams!$F$4:$H$51,2,FALSE)),"",VLOOKUP($P222,Teams!$F$4:$H$51,2,FALSE)),IF($B222=2,IF(ISNA(VLOOKUP($P222,Teams!$O$4:$Q$51,2,FALSE)),"",VLOOKUP($P222,Teams!$O$4:$Q$51,2,FALSE)),IF(ISNA(VLOOKUP($P222,Teams!$X$4:$Z$51,2,FALSE)),"",VLOOKUP($P222,Teams!$X$4:$Z$51,2,FALSE))))</f>
        <v>212105</v>
      </c>
      <c r="R222" t="str">
        <f t="shared" si="22"/>
        <v>01/02/2022,8:00,01/02/2022,9:00,Week 12 - Match 12821,,Gym 2 - Court 1,,0,Game,,212102,,1,212105,,,0,,12821,1,,,,,,</v>
      </c>
    </row>
    <row r="223" spans="1:18" x14ac:dyDescent="0.2">
      <c r="B223" s="37">
        <v>2</v>
      </c>
      <c r="C223" s="9">
        <v>44563</v>
      </c>
      <c r="D223" s="10">
        <v>8</v>
      </c>
      <c r="E223" s="10" t="s">
        <v>36</v>
      </c>
      <c r="F223" s="11">
        <f t="shared" si="20"/>
        <v>9</v>
      </c>
      <c r="G223" s="11" t="str">
        <f t="shared" si="21"/>
        <v>00</v>
      </c>
      <c r="H223" s="2">
        <v>12</v>
      </c>
      <c r="I223" s="11" t="str">
        <f t="shared" si="23"/>
        <v>12822</v>
      </c>
      <c r="J223" s="2">
        <v>2</v>
      </c>
      <c r="K223" s="2">
        <v>2</v>
      </c>
      <c r="L223" s="45">
        <v>3</v>
      </c>
      <c r="M223" s="6" t="str">
        <f t="shared" si="18"/>
        <v>&lt;A3&gt;</v>
      </c>
      <c r="N223" s="6" t="str">
        <f>IF($B223=1,IF(ISNA(VLOOKUP($M223,Teams!$F$4:$H$51,2,FALSE)),"",VLOOKUP($M223,Teams!$F$4:$H$51,2,FALSE)),IF($B223=2,IF(ISNA(VLOOKUP($M223,Teams!$O$4:$Q$51,2,FALSE)),"",VLOOKUP($M223,Teams!$O$4:$Q$51,2,FALSE)),IF(ISNA(VLOOKUP($M223,Teams!$X$4:$Z$51,2,FALSE)),"",VLOOKUP($M223,Teams!$X$4:$Z$51,2,FALSE))))</f>
        <v>212103</v>
      </c>
      <c r="O223" s="47">
        <v>4</v>
      </c>
      <c r="P223" s="6" t="str">
        <f t="shared" si="19"/>
        <v>&lt;A4&gt;</v>
      </c>
      <c r="Q223" s="6" t="str">
        <f>IF($B223=1,IF(ISNA(VLOOKUP($P223,Teams!$F$4:$H$51,2,FALSE)),"",VLOOKUP($P223,Teams!$F$4:$H$51,2,FALSE)),IF($B223=2,IF(ISNA(VLOOKUP($P223,Teams!$O$4:$Q$51,2,FALSE)),"",VLOOKUP($P223,Teams!$O$4:$Q$51,2,FALSE)),IF(ISNA(VLOOKUP($P223,Teams!$X$4:$Z$51,2,FALSE)),"",VLOOKUP($P223,Teams!$X$4:$Z$51,2,FALSE))))</f>
        <v>212104</v>
      </c>
      <c r="R223" t="str">
        <f t="shared" si="22"/>
        <v>01/02/2022,8:00,01/02/2022,9:00,Week 12 - Match 12822,,Gym 2 - Court 2,,0,Game,,212103,,1,212104,,,0,,12822,1,,,,,,</v>
      </c>
    </row>
    <row r="224" spans="1:18" x14ac:dyDescent="0.2">
      <c r="B224" s="37">
        <v>2</v>
      </c>
      <c r="C224" s="9">
        <v>44563</v>
      </c>
      <c r="D224" s="10">
        <v>8</v>
      </c>
      <c r="E224" s="10" t="s">
        <v>36</v>
      </c>
      <c r="F224" s="11">
        <f t="shared" si="20"/>
        <v>9</v>
      </c>
      <c r="G224" s="11" t="str">
        <f t="shared" si="21"/>
        <v>00</v>
      </c>
      <c r="H224" s="2">
        <v>12</v>
      </c>
      <c r="I224" s="11" t="str">
        <f t="shared" si="23"/>
        <v>12823</v>
      </c>
      <c r="J224" s="2">
        <v>2</v>
      </c>
      <c r="K224" s="2">
        <v>3</v>
      </c>
      <c r="L224" s="45">
        <v>7</v>
      </c>
      <c r="M224" s="6" t="str">
        <f t="shared" si="18"/>
        <v>&lt;A7&gt;</v>
      </c>
      <c r="N224" s="6" t="str">
        <f>IF($B224=1,IF(ISNA(VLOOKUP($M224,Teams!$F$4:$H$51,2,FALSE)),"",VLOOKUP($M224,Teams!$F$4:$H$51,2,FALSE)),IF($B224=2,IF(ISNA(VLOOKUP($M224,Teams!$O$4:$Q$51,2,FALSE)),"",VLOOKUP($M224,Teams!$O$4:$Q$51,2,FALSE)),IF(ISNA(VLOOKUP($M224,Teams!$X$4:$Z$51,2,FALSE)),"",VLOOKUP($M224,Teams!$X$4:$Z$51,2,FALSE))))</f>
        <v>212107</v>
      </c>
      <c r="O224" s="47">
        <v>11</v>
      </c>
      <c r="P224" s="6" t="str">
        <f t="shared" si="19"/>
        <v>&lt;A11&gt;</v>
      </c>
      <c r="Q224" s="6" t="str">
        <f>IF($B224=1,IF(ISNA(VLOOKUP($P224,Teams!$F$4:$H$51,2,FALSE)),"",VLOOKUP($P224,Teams!$F$4:$H$51,2,FALSE)),IF($B224=2,IF(ISNA(VLOOKUP($P224,Teams!$O$4:$Q$51,2,FALSE)),"",VLOOKUP($P224,Teams!$O$4:$Q$51,2,FALSE)),IF(ISNA(VLOOKUP($P224,Teams!$X$4:$Z$51,2,FALSE)),"",VLOOKUP($P224,Teams!$X$4:$Z$51,2,FALSE))))</f>
        <v>212111</v>
      </c>
      <c r="R224" t="str">
        <f t="shared" si="22"/>
        <v>01/02/2022,8:00,01/02/2022,9:00,Week 12 - Match 12823,,Gym 2 - Court 3,,0,Game,,212107,,1,212111,,,0,,12823,1,,,,,,</v>
      </c>
    </row>
    <row r="225" spans="2:18" x14ac:dyDescent="0.2">
      <c r="B225" s="37">
        <v>2</v>
      </c>
      <c r="C225" s="9">
        <v>44563</v>
      </c>
      <c r="D225" s="10">
        <v>9</v>
      </c>
      <c r="E225" s="10" t="s">
        <v>36</v>
      </c>
      <c r="F225" s="11">
        <f t="shared" si="20"/>
        <v>10</v>
      </c>
      <c r="G225" s="11" t="str">
        <f t="shared" si="21"/>
        <v>00</v>
      </c>
      <c r="H225" s="2">
        <v>12</v>
      </c>
      <c r="I225" s="11" t="str">
        <f t="shared" si="23"/>
        <v>12911</v>
      </c>
      <c r="J225" s="2">
        <v>1</v>
      </c>
      <c r="K225" s="2">
        <v>1</v>
      </c>
      <c r="L225" s="45">
        <v>10</v>
      </c>
      <c r="M225" s="6" t="str">
        <f t="shared" si="18"/>
        <v>&lt;A10&gt;</v>
      </c>
      <c r="N225" s="6" t="str">
        <f>IF($B225=1,IF(ISNA(VLOOKUP($M225,Teams!$F$4:$H$51,2,FALSE)),"",VLOOKUP($M225,Teams!$F$4:$H$51,2,FALSE)),IF($B225=2,IF(ISNA(VLOOKUP($M225,Teams!$O$4:$Q$51,2,FALSE)),"",VLOOKUP($M225,Teams!$O$4:$Q$51,2,FALSE)),IF(ISNA(VLOOKUP($M225,Teams!$X$4:$Z$51,2,FALSE)),"",VLOOKUP($M225,Teams!$X$4:$Z$51,2,FALSE))))</f>
        <v>212110</v>
      </c>
      <c r="O225" s="47">
        <v>12</v>
      </c>
      <c r="P225" s="6" t="str">
        <f t="shared" si="19"/>
        <v>&lt;A12&gt;</v>
      </c>
      <c r="Q225" s="6" t="str">
        <f>IF($B225=1,IF(ISNA(VLOOKUP($P225,Teams!$F$4:$H$51,2,FALSE)),"",VLOOKUP($P225,Teams!$F$4:$H$51,2,FALSE)),IF($B225=2,IF(ISNA(VLOOKUP($P225,Teams!$O$4:$Q$51,2,FALSE)),"",VLOOKUP($P225,Teams!$O$4:$Q$51,2,FALSE)),IF(ISNA(VLOOKUP($P225,Teams!$X$4:$Z$51,2,FALSE)),"",VLOOKUP($P225,Teams!$X$4:$Z$51,2,FALSE))))</f>
        <v>212112</v>
      </c>
      <c r="R225" t="str">
        <f t="shared" si="22"/>
        <v>01/02/2022,9:00,01/02/2022,10:00,Week 12 - Match 12911,,Gym 1 - Court 1,,0,Game,,212110,,1,212112,,,0,,12911,1,,,,,,</v>
      </c>
    </row>
    <row r="226" spans="2:18" x14ac:dyDescent="0.2">
      <c r="B226" s="37">
        <v>2</v>
      </c>
      <c r="C226" s="9">
        <v>44563</v>
      </c>
      <c r="D226" s="10">
        <v>9</v>
      </c>
      <c r="E226" s="10" t="s">
        <v>36</v>
      </c>
      <c r="F226" s="11">
        <f t="shared" si="20"/>
        <v>10</v>
      </c>
      <c r="G226" s="11" t="str">
        <f t="shared" si="21"/>
        <v>00</v>
      </c>
      <c r="H226" s="2">
        <v>12</v>
      </c>
      <c r="I226" s="11" t="str">
        <f t="shared" si="23"/>
        <v>12912</v>
      </c>
      <c r="J226" s="2">
        <v>1</v>
      </c>
      <c r="K226" s="2">
        <v>2</v>
      </c>
      <c r="L226" s="45">
        <v>2</v>
      </c>
      <c r="M226" s="6" t="str">
        <f t="shared" si="18"/>
        <v>&lt;A2&gt;</v>
      </c>
      <c r="N226" s="6" t="str">
        <f>IF($B226=1,IF(ISNA(VLOOKUP($M226,Teams!$F$4:$H$51,2,FALSE)),"",VLOOKUP($M226,Teams!$F$4:$H$51,2,FALSE)),IF($B226=2,IF(ISNA(VLOOKUP($M226,Teams!$O$4:$Q$51,2,FALSE)),"",VLOOKUP($M226,Teams!$O$4:$Q$51,2,FALSE)),IF(ISNA(VLOOKUP($M226,Teams!$X$4:$Z$51,2,FALSE)),"",VLOOKUP($M226,Teams!$X$4:$Z$51,2,FALSE))))</f>
        <v>212102</v>
      </c>
      <c r="O226" s="47">
        <v>7</v>
      </c>
      <c r="P226" s="6" t="str">
        <f t="shared" si="19"/>
        <v>&lt;A7&gt;</v>
      </c>
      <c r="Q226" s="6" t="str">
        <f>IF($B226=1,IF(ISNA(VLOOKUP($P226,Teams!$F$4:$H$51,2,FALSE)),"",VLOOKUP($P226,Teams!$F$4:$H$51,2,FALSE)),IF($B226=2,IF(ISNA(VLOOKUP($P226,Teams!$O$4:$Q$51,2,FALSE)),"",VLOOKUP($P226,Teams!$O$4:$Q$51,2,FALSE)),IF(ISNA(VLOOKUP($P226,Teams!$X$4:$Z$51,2,FALSE)),"",VLOOKUP($P226,Teams!$X$4:$Z$51,2,FALSE))))</f>
        <v>212107</v>
      </c>
      <c r="R226" t="str">
        <f t="shared" si="22"/>
        <v>01/02/2022,9:00,01/02/2022,10:00,Week 12 - Match 12912,,Gym 1 - Court 2,,0,Game,,212102,,1,212107,,,0,,12912,1,,,,,,</v>
      </c>
    </row>
    <row r="227" spans="2:18" x14ac:dyDescent="0.2">
      <c r="B227" s="37">
        <v>2</v>
      </c>
      <c r="C227" s="9">
        <v>44563</v>
      </c>
      <c r="D227" s="10">
        <v>9</v>
      </c>
      <c r="E227" s="10" t="s">
        <v>36</v>
      </c>
      <c r="F227" s="11">
        <f t="shared" si="20"/>
        <v>10</v>
      </c>
      <c r="G227" s="11" t="str">
        <f t="shared" si="21"/>
        <v>00</v>
      </c>
      <c r="H227" s="2">
        <v>12</v>
      </c>
      <c r="I227" s="11" t="str">
        <f t="shared" si="23"/>
        <v>12913</v>
      </c>
      <c r="J227" s="2">
        <v>1</v>
      </c>
      <c r="K227" s="2">
        <v>3</v>
      </c>
      <c r="L227" s="45">
        <v>1</v>
      </c>
      <c r="M227" s="6" t="str">
        <f t="shared" si="18"/>
        <v>&lt;A1&gt;</v>
      </c>
      <c r="N227" s="6" t="str">
        <f>IF($B227=1,IF(ISNA(VLOOKUP($M227,Teams!$F$4:$H$51,2,FALSE)),"",VLOOKUP($M227,Teams!$F$4:$H$51,2,FALSE)),IF($B227=2,IF(ISNA(VLOOKUP($M227,Teams!$O$4:$Q$51,2,FALSE)),"",VLOOKUP($M227,Teams!$O$4:$Q$51,2,FALSE)),IF(ISNA(VLOOKUP($M227,Teams!$X$4:$Z$51,2,FALSE)),"",VLOOKUP($M227,Teams!$X$4:$Z$51,2,FALSE))))</f>
        <v>212101</v>
      </c>
      <c r="O227" s="47">
        <v>8</v>
      </c>
      <c r="P227" s="6" t="str">
        <f t="shared" si="19"/>
        <v>&lt;A8&gt;</v>
      </c>
      <c r="Q227" s="6" t="str">
        <f>IF($B227=1,IF(ISNA(VLOOKUP($P227,Teams!$F$4:$H$51,2,FALSE)),"",VLOOKUP($P227,Teams!$F$4:$H$51,2,FALSE)),IF($B227=2,IF(ISNA(VLOOKUP($P227,Teams!$O$4:$Q$51,2,FALSE)),"",VLOOKUP($P227,Teams!$O$4:$Q$51,2,FALSE)),IF(ISNA(VLOOKUP($P227,Teams!$X$4:$Z$51,2,FALSE)),"",VLOOKUP($P227,Teams!$X$4:$Z$51,2,FALSE))))</f>
        <v>212108</v>
      </c>
      <c r="R227" t="str">
        <f t="shared" si="22"/>
        <v>01/02/2022,9:00,01/02/2022,10:00,Week 12 - Match 12913,,Gym 1 - Court 3,,0,Game,,212101,,1,212108,,,0,,12913,1,,,,,,</v>
      </c>
    </row>
    <row r="228" spans="2:18" x14ac:dyDescent="0.2">
      <c r="B228" s="37">
        <v>2</v>
      </c>
      <c r="C228" s="9">
        <v>44563</v>
      </c>
      <c r="D228" s="10">
        <v>9</v>
      </c>
      <c r="E228" s="10" t="s">
        <v>36</v>
      </c>
      <c r="F228" s="11">
        <f t="shared" si="20"/>
        <v>10</v>
      </c>
      <c r="G228" s="11" t="str">
        <f t="shared" si="21"/>
        <v>00</v>
      </c>
      <c r="H228" s="2">
        <v>12</v>
      </c>
      <c r="I228" s="11" t="str">
        <f t="shared" si="23"/>
        <v>12921</v>
      </c>
      <c r="J228" s="2">
        <v>2</v>
      </c>
      <c r="K228" s="2">
        <v>1</v>
      </c>
      <c r="L228" s="45">
        <v>3</v>
      </c>
      <c r="M228" s="6" t="str">
        <f t="shared" si="18"/>
        <v>&lt;A3&gt;</v>
      </c>
      <c r="N228" s="6" t="str">
        <f>IF($B228=1,IF(ISNA(VLOOKUP($M228,Teams!$F$4:$H$51,2,FALSE)),"",VLOOKUP($M228,Teams!$F$4:$H$51,2,FALSE)),IF($B228=2,IF(ISNA(VLOOKUP($M228,Teams!$O$4:$Q$51,2,FALSE)),"",VLOOKUP($M228,Teams!$O$4:$Q$51,2,FALSE)),IF(ISNA(VLOOKUP($M228,Teams!$X$4:$Z$51,2,FALSE)),"",VLOOKUP($M228,Teams!$X$4:$Z$51,2,FALSE))))</f>
        <v>212103</v>
      </c>
      <c r="O228" s="47">
        <v>6</v>
      </c>
      <c r="P228" s="6" t="str">
        <f t="shared" si="19"/>
        <v>&lt;A6&gt;</v>
      </c>
      <c r="Q228" s="6" t="str">
        <f>IF($B228=1,IF(ISNA(VLOOKUP($P228,Teams!$F$4:$H$51,2,FALSE)),"",VLOOKUP($P228,Teams!$F$4:$H$51,2,FALSE)),IF($B228=2,IF(ISNA(VLOOKUP($P228,Teams!$O$4:$Q$51,2,FALSE)),"",VLOOKUP($P228,Teams!$O$4:$Q$51,2,FALSE)),IF(ISNA(VLOOKUP($P228,Teams!$X$4:$Z$51,2,FALSE)),"",VLOOKUP($P228,Teams!$X$4:$Z$51,2,FALSE))))</f>
        <v>212106</v>
      </c>
      <c r="R228" t="str">
        <f t="shared" si="22"/>
        <v>01/02/2022,9:00,01/02/2022,10:00,Week 12 - Match 12921,,Gym 2 - Court 1,,0,Game,,212103,,1,212106,,,0,,12921,1,,,,,,</v>
      </c>
    </row>
    <row r="229" spans="2:18" x14ac:dyDescent="0.2">
      <c r="B229" s="37">
        <v>2</v>
      </c>
      <c r="C229" s="9">
        <v>44563</v>
      </c>
      <c r="D229" s="10">
        <v>9</v>
      </c>
      <c r="E229" s="10" t="s">
        <v>36</v>
      </c>
      <c r="F229" s="11">
        <f t="shared" si="20"/>
        <v>10</v>
      </c>
      <c r="G229" s="11" t="str">
        <f t="shared" si="21"/>
        <v>00</v>
      </c>
      <c r="H229" s="2">
        <v>12</v>
      </c>
      <c r="I229" s="11" t="str">
        <f t="shared" si="23"/>
        <v>12922</v>
      </c>
      <c r="J229" s="2">
        <v>2</v>
      </c>
      <c r="K229" s="2">
        <v>2</v>
      </c>
      <c r="L229" s="45">
        <v>4</v>
      </c>
      <c r="M229" s="6" t="str">
        <f t="shared" si="18"/>
        <v>&lt;A4&gt;</v>
      </c>
      <c r="N229" s="6" t="str">
        <f>IF($B229=1,IF(ISNA(VLOOKUP($M229,Teams!$F$4:$H$51,2,FALSE)),"",VLOOKUP($M229,Teams!$F$4:$H$51,2,FALSE)),IF($B229=2,IF(ISNA(VLOOKUP($M229,Teams!$O$4:$Q$51,2,FALSE)),"",VLOOKUP($M229,Teams!$O$4:$Q$51,2,FALSE)),IF(ISNA(VLOOKUP($M229,Teams!$X$4:$Z$51,2,FALSE)),"",VLOOKUP($M229,Teams!$X$4:$Z$51,2,FALSE))))</f>
        <v>212104</v>
      </c>
      <c r="O229" s="47">
        <v>5</v>
      </c>
      <c r="P229" s="6" t="str">
        <f t="shared" si="19"/>
        <v>&lt;A5&gt;</v>
      </c>
      <c r="Q229" s="6" t="str">
        <f>IF($B229=1,IF(ISNA(VLOOKUP($P229,Teams!$F$4:$H$51,2,FALSE)),"",VLOOKUP($P229,Teams!$F$4:$H$51,2,FALSE)),IF($B229=2,IF(ISNA(VLOOKUP($P229,Teams!$O$4:$Q$51,2,FALSE)),"",VLOOKUP($P229,Teams!$O$4:$Q$51,2,FALSE)),IF(ISNA(VLOOKUP($P229,Teams!$X$4:$Z$51,2,FALSE)),"",VLOOKUP($P229,Teams!$X$4:$Z$51,2,FALSE))))</f>
        <v>212105</v>
      </c>
      <c r="R229" t="str">
        <f t="shared" si="22"/>
        <v>01/02/2022,9:00,01/02/2022,10:00,Week 12 - Match 12922,,Gym 2 - Court 2,,0,Game,,212104,,1,212105,,,0,,12922,1,,,,,,</v>
      </c>
    </row>
    <row r="230" spans="2:18" x14ac:dyDescent="0.2">
      <c r="B230" s="37">
        <v>2</v>
      </c>
      <c r="C230" s="9">
        <v>44563</v>
      </c>
      <c r="D230" s="10">
        <v>9</v>
      </c>
      <c r="E230" s="10" t="s">
        <v>36</v>
      </c>
      <c r="F230" s="11">
        <f t="shared" si="20"/>
        <v>10</v>
      </c>
      <c r="G230" s="11" t="str">
        <f t="shared" si="21"/>
        <v>00</v>
      </c>
      <c r="H230" s="2">
        <v>12</v>
      </c>
      <c r="I230" s="11" t="str">
        <f t="shared" si="23"/>
        <v>12923</v>
      </c>
      <c r="J230" s="2">
        <v>2</v>
      </c>
      <c r="K230" s="2">
        <v>3</v>
      </c>
      <c r="L230" s="45">
        <v>9</v>
      </c>
      <c r="M230" s="6" t="str">
        <f t="shared" si="18"/>
        <v>&lt;A9&gt;</v>
      </c>
      <c r="N230" s="6" t="str">
        <f>IF($B230=1,IF(ISNA(VLOOKUP($M230,Teams!$F$4:$H$51,2,FALSE)),"",VLOOKUP($M230,Teams!$F$4:$H$51,2,FALSE)),IF($B230=2,IF(ISNA(VLOOKUP($M230,Teams!$O$4:$Q$51,2,FALSE)),"",VLOOKUP($M230,Teams!$O$4:$Q$51,2,FALSE)),IF(ISNA(VLOOKUP($M230,Teams!$X$4:$Z$51,2,FALSE)),"",VLOOKUP($M230,Teams!$X$4:$Z$51,2,FALSE))))</f>
        <v>212109</v>
      </c>
      <c r="O230" s="47">
        <v>11</v>
      </c>
      <c r="P230" s="6" t="str">
        <f t="shared" si="19"/>
        <v>&lt;A11&gt;</v>
      </c>
      <c r="Q230" s="6" t="str">
        <f>IF($B230=1,IF(ISNA(VLOOKUP($P230,Teams!$F$4:$H$51,2,FALSE)),"",VLOOKUP($P230,Teams!$F$4:$H$51,2,FALSE)),IF($B230=2,IF(ISNA(VLOOKUP($P230,Teams!$O$4:$Q$51,2,FALSE)),"",VLOOKUP($P230,Teams!$O$4:$Q$51,2,FALSE)),IF(ISNA(VLOOKUP($P230,Teams!$X$4:$Z$51,2,FALSE)),"",VLOOKUP($P230,Teams!$X$4:$Z$51,2,FALSE))))</f>
        <v>212111</v>
      </c>
      <c r="R230" t="str">
        <f t="shared" si="22"/>
        <v>01/02/2022,9:00,01/02/2022,10:00,Week 12 - Match 12923,,Gym 2 - Court 3,,0,Game,,212109,,1,212111,,,0,,12923,1,,,,,,</v>
      </c>
    </row>
    <row r="231" spans="2:18" x14ac:dyDescent="0.2">
      <c r="B231" s="37">
        <v>2</v>
      </c>
      <c r="C231" s="9">
        <v>44570</v>
      </c>
      <c r="D231" s="10">
        <v>10</v>
      </c>
      <c r="E231" s="10" t="s">
        <v>36</v>
      </c>
      <c r="F231" s="11">
        <f t="shared" si="20"/>
        <v>11</v>
      </c>
      <c r="G231" s="11" t="str">
        <f t="shared" si="21"/>
        <v>00</v>
      </c>
      <c r="H231" s="2">
        <v>13</v>
      </c>
      <c r="I231" s="11" t="str">
        <f t="shared" si="23"/>
        <v>131011</v>
      </c>
      <c r="J231" s="2">
        <v>1</v>
      </c>
      <c r="K231" s="2">
        <v>1</v>
      </c>
      <c r="L231" s="45">
        <v>1</v>
      </c>
      <c r="M231" s="6" t="str">
        <f t="shared" si="18"/>
        <v>&lt;A1&gt;</v>
      </c>
      <c r="N231" s="6" t="str">
        <f>IF($B231=1,IF(ISNA(VLOOKUP($M231,Teams!$F$4:$H$51,2,FALSE)),"",VLOOKUP($M231,Teams!$F$4:$H$51,2,FALSE)),IF($B231=2,IF(ISNA(VLOOKUP($M231,Teams!$O$4:$Q$51,2,FALSE)),"",VLOOKUP($M231,Teams!$O$4:$Q$51,2,FALSE)),IF(ISNA(VLOOKUP($M231,Teams!$X$4:$Z$51,2,FALSE)),"",VLOOKUP($M231,Teams!$X$4:$Z$51,2,FALSE))))</f>
        <v>212101</v>
      </c>
      <c r="O231" s="47">
        <v>5</v>
      </c>
      <c r="P231" s="6" t="str">
        <f t="shared" si="19"/>
        <v>&lt;A5&gt;</v>
      </c>
      <c r="Q231" s="6" t="str">
        <f>IF($B231=1,IF(ISNA(VLOOKUP($P231,Teams!$F$4:$H$51,2,FALSE)),"",VLOOKUP($P231,Teams!$F$4:$H$51,2,FALSE)),IF($B231=2,IF(ISNA(VLOOKUP($P231,Teams!$O$4:$Q$51,2,FALSE)),"",VLOOKUP($P231,Teams!$O$4:$Q$51,2,FALSE)),IF(ISNA(VLOOKUP($P231,Teams!$X$4:$Z$51,2,FALSE)),"",VLOOKUP($P231,Teams!$X$4:$Z$51,2,FALSE))))</f>
        <v>212105</v>
      </c>
      <c r="R231" t="str">
        <f t="shared" si="22"/>
        <v>01/09/2022,10:00,01/09/2022,11:00,Week 13 - Match 131011,,Gym 1 - Court 1,,0,Game,,212101,,1,212105,,,0,,131011,1,,,,,,</v>
      </c>
    </row>
    <row r="232" spans="2:18" x14ac:dyDescent="0.2">
      <c r="B232" s="37">
        <v>2</v>
      </c>
      <c r="C232" s="9">
        <v>44570</v>
      </c>
      <c r="D232" s="10">
        <v>10</v>
      </c>
      <c r="E232" s="10" t="s">
        <v>36</v>
      </c>
      <c r="F232" s="11">
        <f t="shared" si="20"/>
        <v>11</v>
      </c>
      <c r="G232" s="11" t="str">
        <f t="shared" si="21"/>
        <v>00</v>
      </c>
      <c r="H232" s="2">
        <v>13</v>
      </c>
      <c r="I232" s="11" t="str">
        <f t="shared" si="23"/>
        <v>131012</v>
      </c>
      <c r="J232" s="2">
        <v>1</v>
      </c>
      <c r="K232" s="2">
        <v>2</v>
      </c>
      <c r="L232" s="45">
        <v>2</v>
      </c>
      <c r="M232" s="6" t="str">
        <f t="shared" si="18"/>
        <v>&lt;A2&gt;</v>
      </c>
      <c r="N232" s="6" t="str">
        <f>IF($B232=1,IF(ISNA(VLOOKUP($M232,Teams!$F$4:$H$51,2,FALSE)),"",VLOOKUP($M232,Teams!$F$4:$H$51,2,FALSE)),IF($B232=2,IF(ISNA(VLOOKUP($M232,Teams!$O$4:$Q$51,2,FALSE)),"",VLOOKUP($M232,Teams!$O$4:$Q$51,2,FALSE)),IF(ISNA(VLOOKUP($M232,Teams!$X$4:$Z$51,2,FALSE)),"",VLOOKUP($M232,Teams!$X$4:$Z$51,2,FALSE))))</f>
        <v>212102</v>
      </c>
      <c r="O232" s="47">
        <v>4</v>
      </c>
      <c r="P232" s="6" t="str">
        <f t="shared" si="19"/>
        <v>&lt;A4&gt;</v>
      </c>
      <c r="Q232" s="6" t="str">
        <f>IF($B232=1,IF(ISNA(VLOOKUP($P232,Teams!$F$4:$H$51,2,FALSE)),"",VLOOKUP($P232,Teams!$F$4:$H$51,2,FALSE)),IF($B232=2,IF(ISNA(VLOOKUP($P232,Teams!$O$4:$Q$51,2,FALSE)),"",VLOOKUP($P232,Teams!$O$4:$Q$51,2,FALSE)),IF(ISNA(VLOOKUP($P232,Teams!$X$4:$Z$51,2,FALSE)),"",VLOOKUP($P232,Teams!$X$4:$Z$51,2,FALSE))))</f>
        <v>212104</v>
      </c>
      <c r="R232" t="str">
        <f t="shared" si="22"/>
        <v>01/09/2022,10:00,01/09/2022,11:00,Week 13 - Match 131012,,Gym 1 - Court 2,,0,Game,,212102,,1,212104,,,0,,131012,1,,,,,,</v>
      </c>
    </row>
    <row r="233" spans="2:18" x14ac:dyDescent="0.2">
      <c r="B233" s="37">
        <v>2</v>
      </c>
      <c r="C233" s="9">
        <v>44570</v>
      </c>
      <c r="D233" s="10">
        <v>10</v>
      </c>
      <c r="E233" s="10" t="s">
        <v>36</v>
      </c>
      <c r="F233" s="11">
        <f t="shared" si="20"/>
        <v>11</v>
      </c>
      <c r="G233" s="11" t="str">
        <f t="shared" si="21"/>
        <v>00</v>
      </c>
      <c r="H233" s="2">
        <v>13</v>
      </c>
      <c r="I233" s="11" t="str">
        <f t="shared" si="23"/>
        <v>131013</v>
      </c>
      <c r="J233" s="2">
        <v>1</v>
      </c>
      <c r="K233" s="2">
        <v>3</v>
      </c>
      <c r="L233" s="45">
        <v>3</v>
      </c>
      <c r="M233" s="6" t="str">
        <f t="shared" si="18"/>
        <v>&lt;A3&gt;</v>
      </c>
      <c r="N233" s="6" t="str">
        <f>IF($B233=1,IF(ISNA(VLOOKUP($M233,Teams!$F$4:$H$51,2,FALSE)),"",VLOOKUP($M233,Teams!$F$4:$H$51,2,FALSE)),IF($B233=2,IF(ISNA(VLOOKUP($M233,Teams!$O$4:$Q$51,2,FALSE)),"",VLOOKUP($M233,Teams!$O$4:$Q$51,2,FALSE)),IF(ISNA(VLOOKUP($M233,Teams!$X$4:$Z$51,2,FALSE)),"",VLOOKUP($M233,Teams!$X$4:$Z$51,2,FALSE))))</f>
        <v>212103</v>
      </c>
      <c r="O233" s="47">
        <v>12</v>
      </c>
      <c r="P233" s="6" t="str">
        <f t="shared" si="19"/>
        <v>&lt;A12&gt;</v>
      </c>
      <c r="Q233" s="6" t="str">
        <f>IF($B233=1,IF(ISNA(VLOOKUP($P233,Teams!$F$4:$H$51,2,FALSE)),"",VLOOKUP($P233,Teams!$F$4:$H$51,2,FALSE)),IF($B233=2,IF(ISNA(VLOOKUP($P233,Teams!$O$4:$Q$51,2,FALSE)),"",VLOOKUP($P233,Teams!$O$4:$Q$51,2,FALSE)),IF(ISNA(VLOOKUP($P233,Teams!$X$4:$Z$51,2,FALSE)),"",VLOOKUP($P233,Teams!$X$4:$Z$51,2,FALSE))))</f>
        <v>212112</v>
      </c>
      <c r="R233" t="str">
        <f t="shared" si="22"/>
        <v>01/09/2022,10:00,01/09/2022,11:00,Week 13 - Match 131013,,Gym 1 - Court 3,,0,Game,,212103,,1,212112,,,0,,131013,1,,,,,,</v>
      </c>
    </row>
    <row r="234" spans="2:18" x14ac:dyDescent="0.2">
      <c r="B234" s="37">
        <v>2</v>
      </c>
      <c r="C234" s="9">
        <v>44570</v>
      </c>
      <c r="D234" s="10">
        <v>10</v>
      </c>
      <c r="E234" s="10" t="s">
        <v>36</v>
      </c>
      <c r="F234" s="11">
        <f t="shared" si="20"/>
        <v>11</v>
      </c>
      <c r="G234" s="11" t="str">
        <f t="shared" si="21"/>
        <v>00</v>
      </c>
      <c r="H234" s="2">
        <v>13</v>
      </c>
      <c r="I234" s="11" t="str">
        <f t="shared" si="23"/>
        <v>131021</v>
      </c>
      <c r="J234" s="2">
        <v>2</v>
      </c>
      <c r="K234" s="2">
        <v>1</v>
      </c>
      <c r="L234" s="45">
        <v>6</v>
      </c>
      <c r="M234" s="6" t="str">
        <f t="shared" si="18"/>
        <v>&lt;A6&gt;</v>
      </c>
      <c r="N234" s="6" t="str">
        <f>IF($B234=1,IF(ISNA(VLOOKUP($M234,Teams!$F$4:$H$51,2,FALSE)),"",VLOOKUP($M234,Teams!$F$4:$H$51,2,FALSE)),IF($B234=2,IF(ISNA(VLOOKUP($M234,Teams!$O$4:$Q$51,2,FALSE)),"",VLOOKUP($M234,Teams!$O$4:$Q$51,2,FALSE)),IF(ISNA(VLOOKUP($M234,Teams!$X$4:$Z$51,2,FALSE)),"",VLOOKUP($M234,Teams!$X$4:$Z$51,2,FALSE))))</f>
        <v>212106</v>
      </c>
      <c r="O234" s="47">
        <v>11</v>
      </c>
      <c r="P234" s="6" t="str">
        <f t="shared" si="19"/>
        <v>&lt;A11&gt;</v>
      </c>
      <c r="Q234" s="6" t="str">
        <f>IF($B234=1,IF(ISNA(VLOOKUP($P234,Teams!$F$4:$H$51,2,FALSE)),"",VLOOKUP($P234,Teams!$F$4:$H$51,2,FALSE)),IF($B234=2,IF(ISNA(VLOOKUP($P234,Teams!$O$4:$Q$51,2,FALSE)),"",VLOOKUP($P234,Teams!$O$4:$Q$51,2,FALSE)),IF(ISNA(VLOOKUP($P234,Teams!$X$4:$Z$51,2,FALSE)),"",VLOOKUP($P234,Teams!$X$4:$Z$51,2,FALSE))))</f>
        <v>212111</v>
      </c>
      <c r="R234" t="str">
        <f t="shared" si="22"/>
        <v>01/09/2022,10:00,01/09/2022,11:00,Week 13 - Match 131021,,Gym 2 - Court 1,,0,Game,,212106,,1,212111,,,0,,131021,1,,,,,,</v>
      </c>
    </row>
    <row r="235" spans="2:18" x14ac:dyDescent="0.2">
      <c r="B235" s="37">
        <v>2</v>
      </c>
      <c r="C235" s="9">
        <v>44570</v>
      </c>
      <c r="D235" s="10">
        <v>10</v>
      </c>
      <c r="E235" s="10" t="s">
        <v>36</v>
      </c>
      <c r="F235" s="11">
        <f t="shared" si="20"/>
        <v>11</v>
      </c>
      <c r="G235" s="11" t="str">
        <f t="shared" si="21"/>
        <v>00</v>
      </c>
      <c r="H235" s="2">
        <v>13</v>
      </c>
      <c r="I235" s="11" t="str">
        <f t="shared" si="23"/>
        <v>131022</v>
      </c>
      <c r="J235" s="2">
        <v>2</v>
      </c>
      <c r="K235" s="2">
        <v>2</v>
      </c>
      <c r="L235" s="45">
        <v>7</v>
      </c>
      <c r="M235" s="6" t="str">
        <f t="shared" si="18"/>
        <v>&lt;A7&gt;</v>
      </c>
      <c r="N235" s="6" t="str">
        <f>IF($B235=1,IF(ISNA(VLOOKUP($M235,Teams!$F$4:$H$51,2,FALSE)),"",VLOOKUP($M235,Teams!$F$4:$H$51,2,FALSE)),IF($B235=2,IF(ISNA(VLOOKUP($M235,Teams!$O$4:$Q$51,2,FALSE)),"",VLOOKUP($M235,Teams!$O$4:$Q$51,2,FALSE)),IF(ISNA(VLOOKUP($M235,Teams!$X$4:$Z$51,2,FALSE)),"",VLOOKUP($M235,Teams!$X$4:$Z$51,2,FALSE))))</f>
        <v>212107</v>
      </c>
      <c r="O235" s="47">
        <v>10</v>
      </c>
      <c r="P235" s="6" t="str">
        <f t="shared" si="19"/>
        <v>&lt;A10&gt;</v>
      </c>
      <c r="Q235" s="6" t="str">
        <f>IF($B235=1,IF(ISNA(VLOOKUP($P235,Teams!$F$4:$H$51,2,FALSE)),"",VLOOKUP($P235,Teams!$F$4:$H$51,2,FALSE)),IF($B235=2,IF(ISNA(VLOOKUP($P235,Teams!$O$4:$Q$51,2,FALSE)),"",VLOOKUP($P235,Teams!$O$4:$Q$51,2,FALSE)),IF(ISNA(VLOOKUP($P235,Teams!$X$4:$Z$51,2,FALSE)),"",VLOOKUP($P235,Teams!$X$4:$Z$51,2,FALSE))))</f>
        <v>212110</v>
      </c>
      <c r="R235" t="str">
        <f t="shared" si="22"/>
        <v>01/09/2022,10:00,01/09/2022,11:00,Week 13 - Match 131022,,Gym 2 - Court 2,,0,Game,,212107,,1,212110,,,0,,131022,1,,,,,,</v>
      </c>
    </row>
    <row r="236" spans="2:18" x14ac:dyDescent="0.2">
      <c r="B236" s="37">
        <v>2</v>
      </c>
      <c r="C236" s="9">
        <v>44570</v>
      </c>
      <c r="D236" s="10">
        <v>10</v>
      </c>
      <c r="E236" s="10" t="s">
        <v>36</v>
      </c>
      <c r="F236" s="11">
        <f t="shared" si="20"/>
        <v>11</v>
      </c>
      <c r="G236" s="11" t="str">
        <f t="shared" si="21"/>
        <v>00</v>
      </c>
      <c r="H236" s="2">
        <v>13</v>
      </c>
      <c r="I236" s="11" t="str">
        <f t="shared" si="23"/>
        <v>131023</v>
      </c>
      <c r="J236" s="2">
        <v>2</v>
      </c>
      <c r="K236" s="2">
        <v>3</v>
      </c>
      <c r="L236" s="45">
        <v>8</v>
      </c>
      <c r="M236" s="6" t="str">
        <f t="shared" si="18"/>
        <v>&lt;A8&gt;</v>
      </c>
      <c r="N236" s="6" t="str">
        <f>IF($B236=1,IF(ISNA(VLOOKUP($M236,Teams!$F$4:$H$51,2,FALSE)),"",VLOOKUP($M236,Teams!$F$4:$H$51,2,FALSE)),IF($B236=2,IF(ISNA(VLOOKUP($M236,Teams!$O$4:$Q$51,2,FALSE)),"",VLOOKUP($M236,Teams!$O$4:$Q$51,2,FALSE)),IF(ISNA(VLOOKUP($M236,Teams!$X$4:$Z$51,2,FALSE)),"",VLOOKUP($M236,Teams!$X$4:$Z$51,2,FALSE))))</f>
        <v>212108</v>
      </c>
      <c r="O236" s="47">
        <v>9</v>
      </c>
      <c r="P236" s="6" t="str">
        <f t="shared" si="19"/>
        <v>&lt;A9&gt;</v>
      </c>
      <c r="Q236" s="6" t="str">
        <f>IF($B236=1,IF(ISNA(VLOOKUP($P236,Teams!$F$4:$H$51,2,FALSE)),"",VLOOKUP($P236,Teams!$F$4:$H$51,2,FALSE)),IF($B236=2,IF(ISNA(VLOOKUP($P236,Teams!$O$4:$Q$51,2,FALSE)),"",VLOOKUP($P236,Teams!$O$4:$Q$51,2,FALSE)),IF(ISNA(VLOOKUP($P236,Teams!$X$4:$Z$51,2,FALSE)),"",VLOOKUP($P236,Teams!$X$4:$Z$51,2,FALSE))))</f>
        <v>212109</v>
      </c>
      <c r="R236" t="str">
        <f t="shared" si="22"/>
        <v>01/09/2022,10:00,01/09/2022,11:00,Week 13 - Match 131023,,Gym 2 - Court 3,,0,Game,,212108,,1,212109,,,0,,131023,1,,,,,,</v>
      </c>
    </row>
    <row r="237" spans="2:18" x14ac:dyDescent="0.2">
      <c r="B237" s="37">
        <v>2</v>
      </c>
      <c r="C237" s="9">
        <v>44570</v>
      </c>
      <c r="D237" s="10">
        <v>11</v>
      </c>
      <c r="E237" s="10" t="s">
        <v>36</v>
      </c>
      <c r="F237" s="11">
        <f t="shared" si="20"/>
        <v>12</v>
      </c>
      <c r="G237" s="11" t="str">
        <f t="shared" si="21"/>
        <v>00</v>
      </c>
      <c r="H237" s="2">
        <v>13</v>
      </c>
      <c r="I237" s="11" t="str">
        <f t="shared" si="23"/>
        <v>131111</v>
      </c>
      <c r="J237" s="2">
        <v>1</v>
      </c>
      <c r="K237" s="2">
        <v>1</v>
      </c>
      <c r="L237" s="45">
        <v>3</v>
      </c>
      <c r="M237" s="6" t="str">
        <f t="shared" si="18"/>
        <v>&lt;A3&gt;</v>
      </c>
      <c r="N237" s="6" t="str">
        <f>IF($B237=1,IF(ISNA(VLOOKUP($M237,Teams!$F$4:$H$51,2,FALSE)),"",VLOOKUP($M237,Teams!$F$4:$H$51,2,FALSE)),IF($B237=2,IF(ISNA(VLOOKUP($M237,Teams!$O$4:$Q$51,2,FALSE)),"",VLOOKUP($M237,Teams!$O$4:$Q$51,2,FALSE)),IF(ISNA(VLOOKUP($M237,Teams!$X$4:$Z$51,2,FALSE)),"",VLOOKUP($M237,Teams!$X$4:$Z$51,2,FALSE))))</f>
        <v>212103</v>
      </c>
      <c r="O237" s="47">
        <v>5</v>
      </c>
      <c r="P237" s="6" t="str">
        <f t="shared" si="19"/>
        <v>&lt;A5&gt;</v>
      </c>
      <c r="Q237" s="6" t="str">
        <f>IF($B237=1,IF(ISNA(VLOOKUP($P237,Teams!$F$4:$H$51,2,FALSE)),"",VLOOKUP($P237,Teams!$F$4:$H$51,2,FALSE)),IF($B237=2,IF(ISNA(VLOOKUP($P237,Teams!$O$4:$Q$51,2,FALSE)),"",VLOOKUP($P237,Teams!$O$4:$Q$51,2,FALSE)),IF(ISNA(VLOOKUP($P237,Teams!$X$4:$Z$51,2,FALSE)),"",VLOOKUP($P237,Teams!$X$4:$Z$51,2,FALSE))))</f>
        <v>212105</v>
      </c>
      <c r="R237" t="str">
        <f t="shared" si="22"/>
        <v>01/09/2022,11:00,01/09/2022,12:00,Week 13 - Match 131111,,Gym 1 - Court 1,,0,Game,,212103,,1,212105,,,0,,131111,1,,,,,,</v>
      </c>
    </row>
    <row r="238" spans="2:18" x14ac:dyDescent="0.2">
      <c r="B238" s="37">
        <v>2</v>
      </c>
      <c r="C238" s="9">
        <v>44570</v>
      </c>
      <c r="D238" s="10">
        <v>11</v>
      </c>
      <c r="E238" s="10" t="s">
        <v>36</v>
      </c>
      <c r="F238" s="11">
        <f t="shared" si="20"/>
        <v>12</v>
      </c>
      <c r="G238" s="11" t="str">
        <f t="shared" si="21"/>
        <v>00</v>
      </c>
      <c r="H238" s="2">
        <v>13</v>
      </c>
      <c r="I238" s="11" t="str">
        <f t="shared" si="23"/>
        <v>131112</v>
      </c>
      <c r="J238" s="2">
        <v>1</v>
      </c>
      <c r="K238" s="2">
        <v>2</v>
      </c>
      <c r="L238" s="45">
        <v>2</v>
      </c>
      <c r="M238" s="6" t="str">
        <f t="shared" si="18"/>
        <v>&lt;A2&gt;</v>
      </c>
      <c r="N238" s="6" t="str">
        <f>IF($B238=1,IF(ISNA(VLOOKUP($M238,Teams!$F$4:$H$51,2,FALSE)),"",VLOOKUP($M238,Teams!$F$4:$H$51,2,FALSE)),IF($B238=2,IF(ISNA(VLOOKUP($M238,Teams!$O$4:$Q$51,2,FALSE)),"",VLOOKUP($M238,Teams!$O$4:$Q$51,2,FALSE)),IF(ISNA(VLOOKUP($M238,Teams!$X$4:$Z$51,2,FALSE)),"",VLOOKUP($M238,Teams!$X$4:$Z$51,2,FALSE))))</f>
        <v>212102</v>
      </c>
      <c r="O238" s="47">
        <v>6</v>
      </c>
      <c r="P238" s="6" t="str">
        <f t="shared" si="19"/>
        <v>&lt;A6&gt;</v>
      </c>
      <c r="Q238" s="6" t="str">
        <f>IF($B238=1,IF(ISNA(VLOOKUP($P238,Teams!$F$4:$H$51,2,FALSE)),"",VLOOKUP($P238,Teams!$F$4:$H$51,2,FALSE)),IF($B238=2,IF(ISNA(VLOOKUP($P238,Teams!$O$4:$Q$51,2,FALSE)),"",VLOOKUP($P238,Teams!$O$4:$Q$51,2,FALSE)),IF(ISNA(VLOOKUP($P238,Teams!$X$4:$Z$51,2,FALSE)),"",VLOOKUP($P238,Teams!$X$4:$Z$51,2,FALSE))))</f>
        <v>212106</v>
      </c>
      <c r="R238" t="str">
        <f t="shared" si="22"/>
        <v>01/09/2022,11:00,01/09/2022,12:00,Week 13 - Match 131112,,Gym 1 - Court 2,,0,Game,,212102,,1,212106,,,0,,131112,1,,,,,,</v>
      </c>
    </row>
    <row r="239" spans="2:18" x14ac:dyDescent="0.2">
      <c r="B239" s="37">
        <v>2</v>
      </c>
      <c r="C239" s="9">
        <v>44570</v>
      </c>
      <c r="D239" s="10">
        <v>11</v>
      </c>
      <c r="E239" s="10" t="s">
        <v>36</v>
      </c>
      <c r="F239" s="11">
        <f t="shared" si="20"/>
        <v>12</v>
      </c>
      <c r="G239" s="11" t="str">
        <f t="shared" si="21"/>
        <v>00</v>
      </c>
      <c r="H239" s="2">
        <v>13</v>
      </c>
      <c r="I239" s="11" t="str">
        <f t="shared" si="23"/>
        <v>131113</v>
      </c>
      <c r="J239" s="2">
        <v>1</v>
      </c>
      <c r="K239" s="2">
        <v>3</v>
      </c>
      <c r="L239" s="45">
        <v>4</v>
      </c>
      <c r="M239" s="6" t="str">
        <f t="shared" si="18"/>
        <v>&lt;A4&gt;</v>
      </c>
      <c r="N239" s="6" t="str">
        <f>IF($B239=1,IF(ISNA(VLOOKUP($M239,Teams!$F$4:$H$51,2,FALSE)),"",VLOOKUP($M239,Teams!$F$4:$H$51,2,FALSE)),IF($B239=2,IF(ISNA(VLOOKUP($M239,Teams!$O$4:$Q$51,2,FALSE)),"",VLOOKUP($M239,Teams!$O$4:$Q$51,2,FALSE)),IF(ISNA(VLOOKUP($M239,Teams!$X$4:$Z$51,2,FALSE)),"",VLOOKUP($M239,Teams!$X$4:$Z$51,2,FALSE))))</f>
        <v>212104</v>
      </c>
      <c r="O239" s="47">
        <v>12</v>
      </c>
      <c r="P239" s="6" t="str">
        <f t="shared" si="19"/>
        <v>&lt;A12&gt;</v>
      </c>
      <c r="Q239" s="6" t="str">
        <f>IF($B239=1,IF(ISNA(VLOOKUP($P239,Teams!$F$4:$H$51,2,FALSE)),"",VLOOKUP($P239,Teams!$F$4:$H$51,2,FALSE)),IF($B239=2,IF(ISNA(VLOOKUP($P239,Teams!$O$4:$Q$51,2,FALSE)),"",VLOOKUP($P239,Teams!$O$4:$Q$51,2,FALSE)),IF(ISNA(VLOOKUP($P239,Teams!$X$4:$Z$51,2,FALSE)),"",VLOOKUP($P239,Teams!$X$4:$Z$51,2,FALSE))))</f>
        <v>212112</v>
      </c>
      <c r="R239" t="str">
        <f t="shared" si="22"/>
        <v>01/09/2022,11:00,01/09/2022,12:00,Week 13 - Match 131113,,Gym 1 - Court 3,,0,Game,,212104,,1,212112,,,0,,131113,1,,,,,,</v>
      </c>
    </row>
    <row r="240" spans="2:18" x14ac:dyDescent="0.2">
      <c r="B240" s="37">
        <v>2</v>
      </c>
      <c r="C240" s="9">
        <v>44570</v>
      </c>
      <c r="D240" s="10">
        <v>11</v>
      </c>
      <c r="E240" s="10" t="s">
        <v>36</v>
      </c>
      <c r="F240" s="11">
        <f t="shared" si="20"/>
        <v>12</v>
      </c>
      <c r="G240" s="11" t="str">
        <f t="shared" si="21"/>
        <v>00</v>
      </c>
      <c r="H240" s="2">
        <v>13</v>
      </c>
      <c r="I240" s="11" t="str">
        <f t="shared" si="23"/>
        <v>131121</v>
      </c>
      <c r="J240" s="2">
        <v>2</v>
      </c>
      <c r="K240" s="2">
        <v>1</v>
      </c>
      <c r="L240" s="45">
        <v>8</v>
      </c>
      <c r="M240" s="6" t="str">
        <f t="shared" si="18"/>
        <v>&lt;A8&gt;</v>
      </c>
      <c r="N240" s="6" t="str">
        <f>IF($B240=1,IF(ISNA(VLOOKUP($M240,Teams!$F$4:$H$51,2,FALSE)),"",VLOOKUP($M240,Teams!$F$4:$H$51,2,FALSE)),IF($B240=2,IF(ISNA(VLOOKUP($M240,Teams!$O$4:$Q$51,2,FALSE)),"",VLOOKUP($M240,Teams!$O$4:$Q$51,2,FALSE)),IF(ISNA(VLOOKUP($M240,Teams!$X$4:$Z$51,2,FALSE)),"",VLOOKUP($M240,Teams!$X$4:$Z$51,2,FALSE))))</f>
        <v>212108</v>
      </c>
      <c r="O240" s="47">
        <v>11</v>
      </c>
      <c r="P240" s="6" t="str">
        <f t="shared" si="19"/>
        <v>&lt;A11&gt;</v>
      </c>
      <c r="Q240" s="6" t="str">
        <f>IF($B240=1,IF(ISNA(VLOOKUP($P240,Teams!$F$4:$H$51,2,FALSE)),"",VLOOKUP($P240,Teams!$F$4:$H$51,2,FALSE)),IF($B240=2,IF(ISNA(VLOOKUP($P240,Teams!$O$4:$Q$51,2,FALSE)),"",VLOOKUP($P240,Teams!$O$4:$Q$51,2,FALSE)),IF(ISNA(VLOOKUP($P240,Teams!$X$4:$Z$51,2,FALSE)),"",VLOOKUP($P240,Teams!$X$4:$Z$51,2,FALSE))))</f>
        <v>212111</v>
      </c>
      <c r="R240" t="str">
        <f t="shared" si="22"/>
        <v>01/09/2022,11:00,01/09/2022,12:00,Week 13 - Match 131121,,Gym 2 - Court 1,,0,Game,,212108,,1,212111,,,0,,131121,1,,,,,,</v>
      </c>
    </row>
    <row r="241" spans="2:18" x14ac:dyDescent="0.2">
      <c r="B241" s="37">
        <v>2</v>
      </c>
      <c r="C241" s="9">
        <v>44570</v>
      </c>
      <c r="D241" s="10">
        <v>11</v>
      </c>
      <c r="E241" s="10" t="s">
        <v>36</v>
      </c>
      <c r="F241" s="11">
        <f t="shared" si="20"/>
        <v>12</v>
      </c>
      <c r="G241" s="11" t="str">
        <f t="shared" si="21"/>
        <v>00</v>
      </c>
      <c r="H241" s="2">
        <v>13</v>
      </c>
      <c r="I241" s="11" t="str">
        <f t="shared" si="23"/>
        <v>131122</v>
      </c>
      <c r="J241" s="2">
        <v>2</v>
      </c>
      <c r="K241" s="2">
        <v>2</v>
      </c>
      <c r="L241" s="45">
        <v>9</v>
      </c>
      <c r="M241" s="6" t="str">
        <f t="shared" si="18"/>
        <v>&lt;A9&gt;</v>
      </c>
      <c r="N241" s="6" t="str">
        <f>IF($B241=1,IF(ISNA(VLOOKUP($M241,Teams!$F$4:$H$51,2,FALSE)),"",VLOOKUP($M241,Teams!$F$4:$H$51,2,FALSE)),IF($B241=2,IF(ISNA(VLOOKUP($M241,Teams!$O$4:$Q$51,2,FALSE)),"",VLOOKUP($M241,Teams!$O$4:$Q$51,2,FALSE)),IF(ISNA(VLOOKUP($M241,Teams!$X$4:$Z$51,2,FALSE)),"",VLOOKUP($M241,Teams!$X$4:$Z$51,2,FALSE))))</f>
        <v>212109</v>
      </c>
      <c r="O241" s="47">
        <v>10</v>
      </c>
      <c r="P241" s="6" t="str">
        <f t="shared" si="19"/>
        <v>&lt;A10&gt;</v>
      </c>
      <c r="Q241" s="6" t="str">
        <f>IF($B241=1,IF(ISNA(VLOOKUP($P241,Teams!$F$4:$H$51,2,FALSE)),"",VLOOKUP($P241,Teams!$F$4:$H$51,2,FALSE)),IF($B241=2,IF(ISNA(VLOOKUP($P241,Teams!$O$4:$Q$51,2,FALSE)),"",VLOOKUP($P241,Teams!$O$4:$Q$51,2,FALSE)),IF(ISNA(VLOOKUP($P241,Teams!$X$4:$Z$51,2,FALSE)),"",VLOOKUP($P241,Teams!$X$4:$Z$51,2,FALSE))))</f>
        <v>212110</v>
      </c>
      <c r="R241" t="str">
        <f t="shared" si="22"/>
        <v>01/09/2022,11:00,01/09/2022,12:00,Week 13 - Match 131122,,Gym 2 - Court 2,,0,Game,,212109,,1,212110,,,0,,131122,1,,,,,,</v>
      </c>
    </row>
    <row r="242" spans="2:18" x14ac:dyDescent="0.2">
      <c r="B242" s="37">
        <v>2</v>
      </c>
      <c r="C242" s="9">
        <v>44570</v>
      </c>
      <c r="D242" s="10">
        <v>11</v>
      </c>
      <c r="E242" s="10" t="s">
        <v>36</v>
      </c>
      <c r="F242" s="11">
        <f t="shared" si="20"/>
        <v>12</v>
      </c>
      <c r="G242" s="11" t="str">
        <f t="shared" si="21"/>
        <v>00</v>
      </c>
      <c r="H242" s="2">
        <v>13</v>
      </c>
      <c r="I242" s="11" t="str">
        <f t="shared" si="23"/>
        <v>131123</v>
      </c>
      <c r="J242" s="2">
        <v>2</v>
      </c>
      <c r="K242" s="2">
        <v>3</v>
      </c>
      <c r="L242" s="45">
        <v>1</v>
      </c>
      <c r="M242" s="6" t="str">
        <f t="shared" si="18"/>
        <v>&lt;A1&gt;</v>
      </c>
      <c r="N242" s="6" t="str">
        <f>IF($B242=1,IF(ISNA(VLOOKUP($M242,Teams!$F$4:$H$51,2,FALSE)),"",VLOOKUP($M242,Teams!$F$4:$H$51,2,FALSE)),IF($B242=2,IF(ISNA(VLOOKUP($M242,Teams!$O$4:$Q$51,2,FALSE)),"",VLOOKUP($M242,Teams!$O$4:$Q$51,2,FALSE)),IF(ISNA(VLOOKUP($M242,Teams!$X$4:$Z$51,2,FALSE)),"",VLOOKUP($M242,Teams!$X$4:$Z$51,2,FALSE))))</f>
        <v>212101</v>
      </c>
      <c r="O242" s="47">
        <v>7</v>
      </c>
      <c r="P242" s="6" t="str">
        <f t="shared" si="19"/>
        <v>&lt;A7&gt;</v>
      </c>
      <c r="Q242" s="6" t="str">
        <f>IF($B242=1,IF(ISNA(VLOOKUP($P242,Teams!$F$4:$H$51,2,FALSE)),"",VLOOKUP($P242,Teams!$F$4:$H$51,2,FALSE)),IF($B242=2,IF(ISNA(VLOOKUP($P242,Teams!$O$4:$Q$51,2,FALSE)),"",VLOOKUP($P242,Teams!$O$4:$Q$51,2,FALSE)),IF(ISNA(VLOOKUP($P242,Teams!$X$4:$Z$51,2,FALSE)),"",VLOOKUP($P242,Teams!$X$4:$Z$51,2,FALSE))))</f>
        <v>212107</v>
      </c>
      <c r="R242" t="str">
        <f t="shared" si="22"/>
        <v>01/09/2022,11:00,01/09/2022,12:00,Week 13 - Match 131123,,Gym 2 - Court 3,,0,Game,,212101,,1,212107,,,0,,131123,1,,,,,,</v>
      </c>
    </row>
    <row r="243" spans="2:18" x14ac:dyDescent="0.2">
      <c r="B243" s="37">
        <v>2</v>
      </c>
      <c r="C243" s="9">
        <v>44577</v>
      </c>
      <c r="D243" s="10">
        <v>12</v>
      </c>
      <c r="E243" s="10" t="s">
        <v>36</v>
      </c>
      <c r="F243" s="11">
        <f t="shared" si="20"/>
        <v>13</v>
      </c>
      <c r="G243" s="11" t="str">
        <f t="shared" si="21"/>
        <v>00</v>
      </c>
      <c r="H243" s="2">
        <v>14</v>
      </c>
      <c r="I243" s="11" t="str">
        <f t="shared" si="23"/>
        <v>141211</v>
      </c>
      <c r="J243" s="2">
        <v>1</v>
      </c>
      <c r="K243" s="2">
        <v>1</v>
      </c>
      <c r="L243" s="45">
        <v>6</v>
      </c>
      <c r="M243" s="6" t="str">
        <f t="shared" si="18"/>
        <v>&lt;A6&gt;</v>
      </c>
      <c r="N243" s="6" t="str">
        <f>IF($B243=1,IF(ISNA(VLOOKUP($M243,Teams!$F$4:$H$51,2,FALSE)),"",VLOOKUP($M243,Teams!$F$4:$H$51,2,FALSE)),IF($B243=2,IF(ISNA(VLOOKUP($M243,Teams!$O$4:$Q$51,2,FALSE)),"",VLOOKUP($M243,Teams!$O$4:$Q$51,2,FALSE)),IF(ISNA(VLOOKUP($M243,Teams!$X$4:$Z$51,2,FALSE)),"",VLOOKUP($M243,Teams!$X$4:$Z$51,2,FALSE))))</f>
        <v>212106</v>
      </c>
      <c r="O243" s="47">
        <v>10</v>
      </c>
      <c r="P243" s="6" t="str">
        <f t="shared" si="19"/>
        <v>&lt;A10&gt;</v>
      </c>
      <c r="Q243" s="6" t="str">
        <f>IF($B243=1,IF(ISNA(VLOOKUP($P243,Teams!$F$4:$H$51,2,FALSE)),"",VLOOKUP($P243,Teams!$F$4:$H$51,2,FALSE)),IF($B243=2,IF(ISNA(VLOOKUP($P243,Teams!$O$4:$Q$51,2,FALSE)),"",VLOOKUP($P243,Teams!$O$4:$Q$51,2,FALSE)),IF(ISNA(VLOOKUP($P243,Teams!$X$4:$Z$51,2,FALSE)),"",VLOOKUP($P243,Teams!$X$4:$Z$51,2,FALSE))))</f>
        <v>212110</v>
      </c>
      <c r="R243" t="str">
        <f t="shared" si="22"/>
        <v>01/16/2022,12:00,01/16/2022,13:00,Week 14 - Match 141211,,Gym 1 - Court 1,,0,Game,,212106,,1,212110,,,0,,141211,1,,,,,,</v>
      </c>
    </row>
    <row r="244" spans="2:18" x14ac:dyDescent="0.2">
      <c r="B244" s="37">
        <v>2</v>
      </c>
      <c r="C244" s="9">
        <v>44577</v>
      </c>
      <c r="D244" s="10">
        <v>12</v>
      </c>
      <c r="E244" s="10" t="s">
        <v>36</v>
      </c>
      <c r="F244" s="11">
        <f t="shared" si="20"/>
        <v>13</v>
      </c>
      <c r="G244" s="11" t="str">
        <f t="shared" si="21"/>
        <v>00</v>
      </c>
      <c r="H244" s="2">
        <v>14</v>
      </c>
      <c r="I244" s="11" t="str">
        <f t="shared" si="23"/>
        <v>141212</v>
      </c>
      <c r="J244" s="2">
        <v>1</v>
      </c>
      <c r="K244" s="2">
        <v>2</v>
      </c>
      <c r="L244" s="45">
        <v>7</v>
      </c>
      <c r="M244" s="6" t="str">
        <f t="shared" ref="M244:M307" si="24">"&lt;"&amp;$A$3&amp;L244&amp;"&gt;"</f>
        <v>&lt;A7&gt;</v>
      </c>
      <c r="N244" s="6" t="str">
        <f>IF($B244=1,IF(ISNA(VLOOKUP($M244,Teams!$F$4:$H$51,2,FALSE)),"",VLOOKUP($M244,Teams!$F$4:$H$51,2,FALSE)),IF($B244=2,IF(ISNA(VLOOKUP($M244,Teams!$O$4:$Q$51,2,FALSE)),"",VLOOKUP($M244,Teams!$O$4:$Q$51,2,FALSE)),IF(ISNA(VLOOKUP($M244,Teams!$X$4:$Z$51,2,FALSE)),"",VLOOKUP($M244,Teams!$X$4:$Z$51,2,FALSE))))</f>
        <v>212107</v>
      </c>
      <c r="O244" s="47">
        <v>9</v>
      </c>
      <c r="P244" s="6" t="str">
        <f t="shared" ref="P244:P254" si="25">"&lt;"&amp;$A$3&amp;O244&amp;"&gt;"</f>
        <v>&lt;A9&gt;</v>
      </c>
      <c r="Q244" s="6" t="str">
        <f>IF($B244=1,IF(ISNA(VLOOKUP($P244,Teams!$F$4:$H$51,2,FALSE)),"",VLOOKUP($P244,Teams!$F$4:$H$51,2,FALSE)),IF($B244=2,IF(ISNA(VLOOKUP($P244,Teams!$O$4:$Q$51,2,FALSE)),"",VLOOKUP($P244,Teams!$O$4:$Q$51,2,FALSE)),IF(ISNA(VLOOKUP($P244,Teams!$X$4:$Z$51,2,FALSE)),"",VLOOKUP($P244,Teams!$X$4:$Z$51,2,FALSE))))</f>
        <v>212109</v>
      </c>
      <c r="R244" t="str">
        <f t="shared" si="22"/>
        <v>01/16/2022,12:00,01/16/2022,13:00,Week 14 - Match 141212,,Gym 1 - Court 2,,0,Game,,212107,,1,212109,,,0,,141212,1,,,,,,</v>
      </c>
    </row>
    <row r="245" spans="2:18" x14ac:dyDescent="0.2">
      <c r="B245" s="37">
        <v>2</v>
      </c>
      <c r="C245" s="9">
        <v>44577</v>
      </c>
      <c r="D245" s="10">
        <v>12</v>
      </c>
      <c r="E245" s="10" t="s">
        <v>36</v>
      </c>
      <c r="F245" s="11">
        <f t="shared" si="20"/>
        <v>13</v>
      </c>
      <c r="G245" s="11" t="str">
        <f t="shared" si="21"/>
        <v>00</v>
      </c>
      <c r="H245" s="2">
        <v>14</v>
      </c>
      <c r="I245" s="11" t="str">
        <f t="shared" si="23"/>
        <v>141213</v>
      </c>
      <c r="J245" s="2">
        <v>1</v>
      </c>
      <c r="K245" s="2">
        <v>3</v>
      </c>
      <c r="L245" s="45">
        <v>8</v>
      </c>
      <c r="M245" s="6" t="str">
        <f t="shared" si="24"/>
        <v>&lt;A8&gt;</v>
      </c>
      <c r="N245" s="6" t="str">
        <f>IF($B245=1,IF(ISNA(VLOOKUP($M245,Teams!$F$4:$H$51,2,FALSE)),"",VLOOKUP($M245,Teams!$F$4:$H$51,2,FALSE)),IF($B245=2,IF(ISNA(VLOOKUP($M245,Teams!$O$4:$Q$51,2,FALSE)),"",VLOOKUP($M245,Teams!$O$4:$Q$51,2,FALSE)),IF(ISNA(VLOOKUP($M245,Teams!$X$4:$Z$51,2,FALSE)),"",VLOOKUP($M245,Teams!$X$4:$Z$51,2,FALSE))))</f>
        <v>212108</v>
      </c>
      <c r="O245" s="47">
        <v>12</v>
      </c>
      <c r="P245" s="6" t="str">
        <f t="shared" si="25"/>
        <v>&lt;A12&gt;</v>
      </c>
      <c r="Q245" s="6" t="str">
        <f>IF($B245=1,IF(ISNA(VLOOKUP($P245,Teams!$F$4:$H$51,2,FALSE)),"",VLOOKUP($P245,Teams!$F$4:$H$51,2,FALSE)),IF($B245=2,IF(ISNA(VLOOKUP($P245,Teams!$O$4:$Q$51,2,FALSE)),"",VLOOKUP($P245,Teams!$O$4:$Q$51,2,FALSE)),IF(ISNA(VLOOKUP($P245,Teams!$X$4:$Z$51,2,FALSE)),"",VLOOKUP($P245,Teams!$X$4:$Z$51,2,FALSE))))</f>
        <v>212112</v>
      </c>
      <c r="R245" t="str">
        <f t="shared" si="22"/>
        <v>01/16/2022,12:00,01/16/2022,13:00,Week 14 - Match 141213,,Gym 1 - Court 3,,0,Game,,212108,,1,212112,,,0,,141213,1,,,,,,</v>
      </c>
    </row>
    <row r="246" spans="2:18" x14ac:dyDescent="0.2">
      <c r="B246" s="37">
        <v>2</v>
      </c>
      <c r="C246" s="9">
        <v>44577</v>
      </c>
      <c r="D246" s="10">
        <v>12</v>
      </c>
      <c r="E246" s="10" t="s">
        <v>36</v>
      </c>
      <c r="F246" s="11">
        <f t="shared" si="20"/>
        <v>13</v>
      </c>
      <c r="G246" s="11" t="str">
        <f t="shared" si="21"/>
        <v>00</v>
      </c>
      <c r="H246" s="2">
        <v>14</v>
      </c>
      <c r="I246" s="11" t="str">
        <f t="shared" si="23"/>
        <v>141221</v>
      </c>
      <c r="J246" s="2">
        <v>2</v>
      </c>
      <c r="K246" s="2">
        <v>1</v>
      </c>
      <c r="L246" s="45">
        <v>1</v>
      </c>
      <c r="M246" s="6" t="str">
        <f t="shared" si="24"/>
        <v>&lt;A1&gt;</v>
      </c>
      <c r="N246" s="6" t="str">
        <f>IF($B246=1,IF(ISNA(VLOOKUP($M246,Teams!$F$4:$H$51,2,FALSE)),"",VLOOKUP($M246,Teams!$F$4:$H$51,2,FALSE)),IF($B246=2,IF(ISNA(VLOOKUP($M246,Teams!$O$4:$Q$51,2,FALSE)),"",VLOOKUP($M246,Teams!$O$4:$Q$51,2,FALSE)),IF(ISNA(VLOOKUP($M246,Teams!$X$4:$Z$51,2,FALSE)),"",VLOOKUP($M246,Teams!$X$4:$Z$51,2,FALSE))))</f>
        <v>212101</v>
      </c>
      <c r="O246" s="47">
        <v>4</v>
      </c>
      <c r="P246" s="6" t="str">
        <f t="shared" si="25"/>
        <v>&lt;A4&gt;</v>
      </c>
      <c r="Q246" s="6" t="str">
        <f>IF($B246=1,IF(ISNA(VLOOKUP($P246,Teams!$F$4:$H$51,2,FALSE)),"",VLOOKUP($P246,Teams!$F$4:$H$51,2,FALSE)),IF($B246=2,IF(ISNA(VLOOKUP($P246,Teams!$O$4:$Q$51,2,FALSE)),"",VLOOKUP($P246,Teams!$O$4:$Q$51,2,FALSE)),IF(ISNA(VLOOKUP($P246,Teams!$X$4:$Z$51,2,FALSE)),"",VLOOKUP($P246,Teams!$X$4:$Z$51,2,FALSE))))</f>
        <v>212104</v>
      </c>
      <c r="R246" t="str">
        <f t="shared" si="22"/>
        <v>01/16/2022,12:00,01/16/2022,13:00,Week 14 - Match 141221,,Gym 2 - Court 1,,0,Game,,212101,,1,212104,,,0,,141221,1,,,,,,</v>
      </c>
    </row>
    <row r="247" spans="2:18" x14ac:dyDescent="0.2">
      <c r="B247" s="37">
        <v>2</v>
      </c>
      <c r="C247" s="9">
        <v>44577</v>
      </c>
      <c r="D247" s="10">
        <v>12</v>
      </c>
      <c r="E247" s="10" t="s">
        <v>36</v>
      </c>
      <c r="F247" s="11">
        <f t="shared" si="20"/>
        <v>13</v>
      </c>
      <c r="G247" s="11" t="str">
        <f t="shared" si="21"/>
        <v>00</v>
      </c>
      <c r="H247" s="2">
        <v>14</v>
      </c>
      <c r="I247" s="11" t="str">
        <f t="shared" si="23"/>
        <v>141222</v>
      </c>
      <c r="J247" s="2">
        <v>2</v>
      </c>
      <c r="K247" s="2">
        <v>2</v>
      </c>
      <c r="L247" s="45">
        <v>2</v>
      </c>
      <c r="M247" s="6" t="str">
        <f t="shared" si="24"/>
        <v>&lt;A2&gt;</v>
      </c>
      <c r="N247" s="6" t="str">
        <f>IF($B247=1,IF(ISNA(VLOOKUP($M247,Teams!$F$4:$H$51,2,FALSE)),"",VLOOKUP($M247,Teams!$F$4:$H$51,2,FALSE)),IF($B247=2,IF(ISNA(VLOOKUP($M247,Teams!$O$4:$Q$51,2,FALSE)),"",VLOOKUP($M247,Teams!$O$4:$Q$51,2,FALSE)),IF(ISNA(VLOOKUP($M247,Teams!$X$4:$Z$51,2,FALSE)),"",VLOOKUP($M247,Teams!$X$4:$Z$51,2,FALSE))))</f>
        <v>212102</v>
      </c>
      <c r="O247" s="47">
        <v>3</v>
      </c>
      <c r="P247" s="6" t="str">
        <f t="shared" si="25"/>
        <v>&lt;A3&gt;</v>
      </c>
      <c r="Q247" s="6" t="str">
        <f>IF($B247=1,IF(ISNA(VLOOKUP($P247,Teams!$F$4:$H$51,2,FALSE)),"",VLOOKUP($P247,Teams!$F$4:$H$51,2,FALSE)),IF($B247=2,IF(ISNA(VLOOKUP($P247,Teams!$O$4:$Q$51,2,FALSE)),"",VLOOKUP($P247,Teams!$O$4:$Q$51,2,FALSE)),IF(ISNA(VLOOKUP($P247,Teams!$X$4:$Z$51,2,FALSE)),"",VLOOKUP($P247,Teams!$X$4:$Z$51,2,FALSE))))</f>
        <v>212103</v>
      </c>
      <c r="R247" t="str">
        <f t="shared" si="22"/>
        <v>01/16/2022,12:00,01/16/2022,13:00,Week 14 - Match 141222,,Gym 2 - Court 2,,0,Game,,212102,,1,212103,,,0,,141222,1,,,,,,</v>
      </c>
    </row>
    <row r="248" spans="2:18" x14ac:dyDescent="0.2">
      <c r="B248" s="37">
        <v>2</v>
      </c>
      <c r="C248" s="9">
        <v>44577</v>
      </c>
      <c r="D248" s="10">
        <v>12</v>
      </c>
      <c r="E248" s="10" t="s">
        <v>36</v>
      </c>
      <c r="F248" s="11">
        <f t="shared" si="20"/>
        <v>13</v>
      </c>
      <c r="G248" s="11" t="str">
        <f t="shared" si="21"/>
        <v>00</v>
      </c>
      <c r="H248" s="2">
        <v>14</v>
      </c>
      <c r="I248" s="11" t="str">
        <f t="shared" si="23"/>
        <v>141223</v>
      </c>
      <c r="J248" s="2">
        <v>2</v>
      </c>
      <c r="K248" s="2">
        <v>3</v>
      </c>
      <c r="L248" s="45">
        <v>5</v>
      </c>
      <c r="M248" s="6" t="str">
        <f t="shared" si="24"/>
        <v>&lt;A5&gt;</v>
      </c>
      <c r="N248" s="6" t="str">
        <f>IF($B248=1,IF(ISNA(VLOOKUP($M248,Teams!$F$4:$H$51,2,FALSE)),"",VLOOKUP($M248,Teams!$F$4:$H$51,2,FALSE)),IF($B248=2,IF(ISNA(VLOOKUP($M248,Teams!$O$4:$Q$51,2,FALSE)),"",VLOOKUP($M248,Teams!$O$4:$Q$51,2,FALSE)),IF(ISNA(VLOOKUP($M248,Teams!$X$4:$Z$51,2,FALSE)),"",VLOOKUP($M248,Teams!$X$4:$Z$51,2,FALSE))))</f>
        <v>212105</v>
      </c>
      <c r="O248" s="47">
        <v>11</v>
      </c>
      <c r="P248" s="6" t="str">
        <f t="shared" si="25"/>
        <v>&lt;A11&gt;</v>
      </c>
      <c r="Q248" s="6" t="str">
        <f>IF($B248=1,IF(ISNA(VLOOKUP($P248,Teams!$F$4:$H$51,2,FALSE)),"",VLOOKUP($P248,Teams!$F$4:$H$51,2,FALSE)),IF($B248=2,IF(ISNA(VLOOKUP($P248,Teams!$O$4:$Q$51,2,FALSE)),"",VLOOKUP($P248,Teams!$O$4:$Q$51,2,FALSE)),IF(ISNA(VLOOKUP($P248,Teams!$X$4:$Z$51,2,FALSE)),"",VLOOKUP($P248,Teams!$X$4:$Z$51,2,FALSE))))</f>
        <v>212111</v>
      </c>
      <c r="R248" t="str">
        <f t="shared" si="22"/>
        <v>01/16/2022,12:00,01/16/2022,13:00,Week 14 - Match 141223,,Gym 2 - Court 3,,0,Game,,212105,,1,212111,,,0,,141223,1,,,,,,</v>
      </c>
    </row>
    <row r="249" spans="2:18" x14ac:dyDescent="0.2">
      <c r="B249" s="37">
        <v>2</v>
      </c>
      <c r="C249" s="9">
        <v>44577</v>
      </c>
      <c r="D249" s="10">
        <v>13</v>
      </c>
      <c r="E249" s="10" t="s">
        <v>36</v>
      </c>
      <c r="F249" s="11">
        <f t="shared" si="20"/>
        <v>14</v>
      </c>
      <c r="G249" s="11" t="str">
        <f t="shared" si="21"/>
        <v>00</v>
      </c>
      <c r="H249" s="2">
        <v>14</v>
      </c>
      <c r="I249" s="11" t="str">
        <f t="shared" si="23"/>
        <v>141311</v>
      </c>
      <c r="J249" s="2">
        <v>1</v>
      </c>
      <c r="K249" s="2">
        <v>1</v>
      </c>
      <c r="L249" s="45">
        <v>4</v>
      </c>
      <c r="M249" s="6" t="str">
        <f t="shared" si="24"/>
        <v>&lt;A4&gt;</v>
      </c>
      <c r="N249" s="6" t="str">
        <f>IF($B249=1,IF(ISNA(VLOOKUP($M249,Teams!$F$4:$H$51,2,FALSE)),"",VLOOKUP($M249,Teams!$F$4:$H$51,2,FALSE)),IF($B249=2,IF(ISNA(VLOOKUP($M249,Teams!$O$4:$Q$51,2,FALSE)),"",VLOOKUP($M249,Teams!$O$4:$Q$51,2,FALSE)),IF(ISNA(VLOOKUP($M249,Teams!$X$4:$Z$51,2,FALSE)),"",VLOOKUP($M249,Teams!$X$4:$Z$51,2,FALSE))))</f>
        <v>212104</v>
      </c>
      <c r="O249" s="47">
        <v>10</v>
      </c>
      <c r="P249" s="6" t="str">
        <f t="shared" si="25"/>
        <v>&lt;A10&gt;</v>
      </c>
      <c r="Q249" s="6" t="str">
        <f>IF($B249=1,IF(ISNA(VLOOKUP($P249,Teams!$F$4:$H$51,2,FALSE)),"",VLOOKUP($P249,Teams!$F$4:$H$51,2,FALSE)),IF($B249=2,IF(ISNA(VLOOKUP($P249,Teams!$O$4:$Q$51,2,FALSE)),"",VLOOKUP($P249,Teams!$O$4:$Q$51,2,FALSE)),IF(ISNA(VLOOKUP($P249,Teams!$X$4:$Z$51,2,FALSE)),"",VLOOKUP($P249,Teams!$X$4:$Z$51,2,FALSE))))</f>
        <v>212110</v>
      </c>
      <c r="R249" t="str">
        <f t="shared" si="22"/>
        <v>01/16/2022,13:00,01/16/2022,14:00,Week 14 - Match 141311,,Gym 1 - Court 1,,0,Game,,212104,,1,212110,,,0,,141311,1,,,,,,</v>
      </c>
    </row>
    <row r="250" spans="2:18" x14ac:dyDescent="0.2">
      <c r="B250" s="37">
        <v>2</v>
      </c>
      <c r="C250" s="9">
        <v>44577</v>
      </c>
      <c r="D250" s="10">
        <v>13</v>
      </c>
      <c r="E250" s="10" t="s">
        <v>36</v>
      </c>
      <c r="F250" s="11">
        <f t="shared" si="20"/>
        <v>14</v>
      </c>
      <c r="G250" s="11" t="str">
        <f t="shared" si="21"/>
        <v>00</v>
      </c>
      <c r="H250" s="2">
        <v>14</v>
      </c>
      <c r="I250" s="11" t="str">
        <f t="shared" si="23"/>
        <v>141312</v>
      </c>
      <c r="J250" s="2">
        <v>1</v>
      </c>
      <c r="K250" s="2">
        <v>2</v>
      </c>
      <c r="L250" s="45">
        <v>5</v>
      </c>
      <c r="M250" s="6" t="str">
        <f t="shared" si="24"/>
        <v>&lt;A5&gt;</v>
      </c>
      <c r="N250" s="6" t="str">
        <f>IF($B250=1,IF(ISNA(VLOOKUP($M250,Teams!$F$4:$H$51,2,FALSE)),"",VLOOKUP($M250,Teams!$F$4:$H$51,2,FALSE)),IF($B250=2,IF(ISNA(VLOOKUP($M250,Teams!$O$4:$Q$51,2,FALSE)),"",VLOOKUP($M250,Teams!$O$4:$Q$51,2,FALSE)),IF(ISNA(VLOOKUP($M250,Teams!$X$4:$Z$51,2,FALSE)),"",VLOOKUP($M250,Teams!$X$4:$Z$51,2,FALSE))))</f>
        <v>212105</v>
      </c>
      <c r="O250" s="47">
        <v>9</v>
      </c>
      <c r="P250" s="6" t="str">
        <f t="shared" si="25"/>
        <v>&lt;A9&gt;</v>
      </c>
      <c r="Q250" s="6" t="str">
        <f>IF($B250=1,IF(ISNA(VLOOKUP($P250,Teams!$F$4:$H$51,2,FALSE)),"",VLOOKUP($P250,Teams!$F$4:$H$51,2,FALSE)),IF($B250=2,IF(ISNA(VLOOKUP($P250,Teams!$O$4:$Q$51,2,FALSE)),"",VLOOKUP($P250,Teams!$O$4:$Q$51,2,FALSE)),IF(ISNA(VLOOKUP($P250,Teams!$X$4:$Z$51,2,FALSE)),"",VLOOKUP($P250,Teams!$X$4:$Z$51,2,FALSE))))</f>
        <v>212109</v>
      </c>
      <c r="R250" t="str">
        <f t="shared" si="22"/>
        <v>01/16/2022,13:00,01/16/2022,14:00,Week 14 - Match 141312,,Gym 1 - Court 2,,0,Game,,212105,,1,212109,,,0,,141312,1,,,,,,</v>
      </c>
    </row>
    <row r="251" spans="2:18" x14ac:dyDescent="0.2">
      <c r="B251" s="37">
        <v>2</v>
      </c>
      <c r="C251" s="9">
        <v>44577</v>
      </c>
      <c r="D251" s="10">
        <v>13</v>
      </c>
      <c r="E251" s="10" t="s">
        <v>36</v>
      </c>
      <c r="F251" s="11">
        <f t="shared" si="20"/>
        <v>14</v>
      </c>
      <c r="G251" s="11" t="str">
        <f t="shared" si="21"/>
        <v>00</v>
      </c>
      <c r="H251" s="2">
        <v>14</v>
      </c>
      <c r="I251" s="11" t="str">
        <f t="shared" si="23"/>
        <v>141313</v>
      </c>
      <c r="J251" s="2">
        <v>1</v>
      </c>
      <c r="K251" s="2">
        <v>3</v>
      </c>
      <c r="L251" s="45">
        <v>6</v>
      </c>
      <c r="M251" s="6" t="str">
        <f t="shared" si="24"/>
        <v>&lt;A6&gt;</v>
      </c>
      <c r="N251" s="6" t="str">
        <f>IF($B251=1,IF(ISNA(VLOOKUP($M251,Teams!$F$4:$H$51,2,FALSE)),"",VLOOKUP($M251,Teams!$F$4:$H$51,2,FALSE)),IF($B251=2,IF(ISNA(VLOOKUP($M251,Teams!$O$4:$Q$51,2,FALSE)),"",VLOOKUP($M251,Teams!$O$4:$Q$51,2,FALSE)),IF(ISNA(VLOOKUP($M251,Teams!$X$4:$Z$51,2,FALSE)),"",VLOOKUP($M251,Teams!$X$4:$Z$51,2,FALSE))))</f>
        <v>212106</v>
      </c>
      <c r="O251" s="47">
        <v>8</v>
      </c>
      <c r="P251" s="6" t="str">
        <f t="shared" si="25"/>
        <v>&lt;A8&gt;</v>
      </c>
      <c r="Q251" s="6" t="str">
        <f>IF($B251=1,IF(ISNA(VLOOKUP($P251,Teams!$F$4:$H$51,2,FALSE)),"",VLOOKUP($P251,Teams!$F$4:$H$51,2,FALSE)),IF($B251=2,IF(ISNA(VLOOKUP($P251,Teams!$O$4:$Q$51,2,FALSE)),"",VLOOKUP($P251,Teams!$O$4:$Q$51,2,FALSE)),IF(ISNA(VLOOKUP($P251,Teams!$X$4:$Z$51,2,FALSE)),"",VLOOKUP($P251,Teams!$X$4:$Z$51,2,FALSE))))</f>
        <v>212108</v>
      </c>
      <c r="R251" t="str">
        <f t="shared" si="22"/>
        <v>01/16/2022,13:00,01/16/2022,14:00,Week 14 - Match 141313,,Gym 1 - Court 3,,0,Game,,212106,,1,212108,,,0,,141313,1,,,,,,</v>
      </c>
    </row>
    <row r="252" spans="2:18" x14ac:dyDescent="0.2">
      <c r="B252" s="37">
        <v>2</v>
      </c>
      <c r="C252" s="9">
        <v>44577</v>
      </c>
      <c r="D252" s="10">
        <v>13</v>
      </c>
      <c r="E252" s="10" t="s">
        <v>36</v>
      </c>
      <c r="F252" s="11">
        <f t="shared" si="20"/>
        <v>14</v>
      </c>
      <c r="G252" s="11" t="str">
        <f t="shared" si="21"/>
        <v>00</v>
      </c>
      <c r="H252" s="2">
        <v>14</v>
      </c>
      <c r="I252" s="11" t="str">
        <f t="shared" si="23"/>
        <v>141321</v>
      </c>
      <c r="J252" s="2">
        <v>2</v>
      </c>
      <c r="K252" s="2">
        <v>1</v>
      </c>
      <c r="L252" s="45">
        <v>1</v>
      </c>
      <c r="M252" s="6" t="str">
        <f t="shared" si="24"/>
        <v>&lt;A1&gt;</v>
      </c>
      <c r="N252" s="6" t="str">
        <f>IF($B252=1,IF(ISNA(VLOOKUP($M252,Teams!$F$4:$H$51,2,FALSE)),"",VLOOKUP($M252,Teams!$F$4:$H$51,2,FALSE)),IF($B252=2,IF(ISNA(VLOOKUP($M252,Teams!$O$4:$Q$51,2,FALSE)),"",VLOOKUP($M252,Teams!$O$4:$Q$51,2,FALSE)),IF(ISNA(VLOOKUP($M252,Teams!$X$4:$Z$51,2,FALSE)),"",VLOOKUP($M252,Teams!$X$4:$Z$51,2,FALSE))))</f>
        <v>212101</v>
      </c>
      <c r="O252" s="47">
        <v>2</v>
      </c>
      <c r="P252" s="6" t="str">
        <f t="shared" si="25"/>
        <v>&lt;A2&gt;</v>
      </c>
      <c r="Q252" s="6" t="str">
        <f>IF($B252=1,IF(ISNA(VLOOKUP($P252,Teams!$F$4:$H$51,2,FALSE)),"",VLOOKUP($P252,Teams!$F$4:$H$51,2,FALSE)),IF($B252=2,IF(ISNA(VLOOKUP($P252,Teams!$O$4:$Q$51,2,FALSE)),"",VLOOKUP($P252,Teams!$O$4:$Q$51,2,FALSE)),IF(ISNA(VLOOKUP($P252,Teams!$X$4:$Z$51,2,FALSE)),"",VLOOKUP($P252,Teams!$X$4:$Z$51,2,FALSE))))</f>
        <v>212102</v>
      </c>
      <c r="R252" t="str">
        <f t="shared" si="22"/>
        <v>01/16/2022,13:00,01/16/2022,14:00,Week 14 - Match 141321,,Gym 2 - Court 1,,0,Game,,212101,,1,212102,,,0,,141321,1,,,,,,</v>
      </c>
    </row>
    <row r="253" spans="2:18" x14ac:dyDescent="0.2">
      <c r="B253" s="37">
        <v>2</v>
      </c>
      <c r="C253" s="9">
        <v>44577</v>
      </c>
      <c r="D253" s="10">
        <v>13</v>
      </c>
      <c r="E253" s="10" t="s">
        <v>36</v>
      </c>
      <c r="F253" s="11">
        <f t="shared" si="20"/>
        <v>14</v>
      </c>
      <c r="G253" s="11" t="str">
        <f t="shared" si="21"/>
        <v>00</v>
      </c>
      <c r="H253" s="2">
        <v>14</v>
      </c>
      <c r="I253" s="11" t="str">
        <f t="shared" si="23"/>
        <v>141322</v>
      </c>
      <c r="J253" s="2">
        <v>2</v>
      </c>
      <c r="K253" s="2">
        <v>2</v>
      </c>
      <c r="L253" s="45">
        <v>7</v>
      </c>
      <c r="M253" s="6" t="str">
        <f t="shared" si="24"/>
        <v>&lt;A7&gt;</v>
      </c>
      <c r="N253" s="6" t="str">
        <f>IF($B253=1,IF(ISNA(VLOOKUP($M253,Teams!$F$4:$H$51,2,FALSE)),"",VLOOKUP($M253,Teams!$F$4:$H$51,2,FALSE)),IF($B253=2,IF(ISNA(VLOOKUP($M253,Teams!$O$4:$Q$51,2,FALSE)),"",VLOOKUP($M253,Teams!$O$4:$Q$51,2,FALSE)),IF(ISNA(VLOOKUP($M253,Teams!$X$4:$Z$51,2,FALSE)),"",VLOOKUP($M253,Teams!$X$4:$Z$51,2,FALSE))))</f>
        <v>212107</v>
      </c>
      <c r="O253" s="47">
        <v>12</v>
      </c>
      <c r="P253" s="6" t="str">
        <f t="shared" si="25"/>
        <v>&lt;A12&gt;</v>
      </c>
      <c r="Q253" s="6" t="str">
        <f>IF($B253=1,IF(ISNA(VLOOKUP($P253,Teams!$F$4:$H$51,2,FALSE)),"",VLOOKUP($P253,Teams!$F$4:$H$51,2,FALSE)),IF($B253=2,IF(ISNA(VLOOKUP($P253,Teams!$O$4:$Q$51,2,FALSE)),"",VLOOKUP($P253,Teams!$O$4:$Q$51,2,FALSE)),IF(ISNA(VLOOKUP($P253,Teams!$X$4:$Z$51,2,FALSE)),"",VLOOKUP($P253,Teams!$X$4:$Z$51,2,FALSE))))</f>
        <v>212112</v>
      </c>
      <c r="R253" t="str">
        <f t="shared" si="22"/>
        <v>01/16/2022,13:00,01/16/2022,14:00,Week 14 - Match 141322,,Gym 2 - Court 2,,0,Game,,212107,,1,212112,,,0,,141322,1,,,,,,</v>
      </c>
    </row>
    <row r="254" spans="2:18" x14ac:dyDescent="0.2">
      <c r="B254" s="37">
        <v>2</v>
      </c>
      <c r="C254" s="9">
        <v>44577</v>
      </c>
      <c r="D254" s="10">
        <v>13</v>
      </c>
      <c r="E254" s="10" t="s">
        <v>36</v>
      </c>
      <c r="F254" s="11">
        <f t="shared" si="20"/>
        <v>14</v>
      </c>
      <c r="G254" s="11" t="str">
        <f t="shared" si="21"/>
        <v>00</v>
      </c>
      <c r="H254" s="2">
        <v>14</v>
      </c>
      <c r="I254" s="11" t="str">
        <f t="shared" si="23"/>
        <v>141323</v>
      </c>
      <c r="J254" s="2">
        <v>2</v>
      </c>
      <c r="K254" s="2">
        <v>3</v>
      </c>
      <c r="L254" s="45">
        <v>3</v>
      </c>
      <c r="M254" s="6" t="str">
        <f t="shared" si="24"/>
        <v>&lt;A3&gt;</v>
      </c>
      <c r="N254" s="6" t="str">
        <f>IF($B254=1,IF(ISNA(VLOOKUP($M254,Teams!$F$4:$H$51,2,FALSE)),"",VLOOKUP($M254,Teams!$F$4:$H$51,2,FALSE)),IF($B254=2,IF(ISNA(VLOOKUP($M254,Teams!$O$4:$Q$51,2,FALSE)),"",VLOOKUP($M254,Teams!$O$4:$Q$51,2,FALSE)),IF(ISNA(VLOOKUP($M254,Teams!$X$4:$Z$51,2,FALSE)),"",VLOOKUP($M254,Teams!$X$4:$Z$51,2,FALSE))))</f>
        <v>212103</v>
      </c>
      <c r="O254" s="47">
        <v>11</v>
      </c>
      <c r="P254" s="6" t="str">
        <f t="shared" si="25"/>
        <v>&lt;A11&gt;</v>
      </c>
      <c r="Q254" s="6" t="str">
        <f>IF($B254=1,IF(ISNA(VLOOKUP($P254,Teams!$F$4:$H$51,2,FALSE)),"",VLOOKUP($P254,Teams!$F$4:$H$51,2,FALSE)),IF($B254=2,IF(ISNA(VLOOKUP($P254,Teams!$O$4:$Q$51,2,FALSE)),"",VLOOKUP($P254,Teams!$O$4:$Q$51,2,FALSE)),IF(ISNA(VLOOKUP($P254,Teams!$X$4:$Z$51,2,FALSE)),"",VLOOKUP($P254,Teams!$X$4:$Z$51,2,FALSE))))</f>
        <v>212111</v>
      </c>
      <c r="R254" t="str">
        <f t="shared" si="22"/>
        <v>01/16/2022,13:00,01/16/2022,14:00,Week 14 - Match 141323,,Gym 2 - Court 3,,0,Game,,212103,,1,212111,,,0,,141323,1,,,,,,</v>
      </c>
    </row>
    <row r="255" spans="2:18" x14ac:dyDescent="0.2">
      <c r="B255" s="37">
        <v>2</v>
      </c>
      <c r="C255" s="9">
        <v>44584</v>
      </c>
      <c r="D255" s="10">
        <v>14</v>
      </c>
      <c r="E255" s="10" t="s">
        <v>36</v>
      </c>
      <c r="F255" s="11">
        <f t="shared" si="20"/>
        <v>15</v>
      </c>
      <c r="G255" s="11" t="str">
        <f t="shared" si="21"/>
        <v>00</v>
      </c>
      <c r="H255" s="2">
        <v>15</v>
      </c>
      <c r="I255" s="11" t="str">
        <f t="shared" si="23"/>
        <v>151411</v>
      </c>
      <c r="J255" s="2">
        <v>1</v>
      </c>
      <c r="K255" s="2">
        <v>1</v>
      </c>
      <c r="L255" s="45">
        <v>5</v>
      </c>
      <c r="M255" s="6" t="str">
        <f t="shared" si="24"/>
        <v>&lt;A5&gt;</v>
      </c>
      <c r="N255" s="6" t="str">
        <f>IF($B255=1,IF(ISNA(VLOOKUP($M255,Teams!$F$4:$H$51,2,FALSE)),"",VLOOKUP($M255,Teams!$F$4:$H$51,2,FALSE)),IF($B255=2,IF(ISNA(VLOOKUP($M255,Teams!$O$4:$Q$51,2,FALSE)),"",VLOOKUP($M255,Teams!$O$4:$Q$51,2,FALSE)),IF(ISNA(VLOOKUP($M255,Teams!$X$4:$Z$51,2,FALSE)),"",VLOOKUP($M255,Teams!$X$4:$Z$51,2,FALSE))))</f>
        <v>212105</v>
      </c>
      <c r="O255" s="47">
        <v>6</v>
      </c>
      <c r="P255" s="6" t="str">
        <f>"&lt;"&amp;$A$3&amp;O255&amp;"&gt;"</f>
        <v>&lt;A6&gt;</v>
      </c>
      <c r="Q255" s="6" t="str">
        <f>IF($B255=1,IF(ISNA(VLOOKUP($P255,Teams!$F$4:$H$51,2,FALSE)),"",VLOOKUP($P255,Teams!$F$4:$H$51,2,FALSE)),IF($B255=2,IF(ISNA(VLOOKUP($P255,Teams!$O$4:$Q$51,2,FALSE)),"",VLOOKUP($P255,Teams!$O$4:$Q$51,2,FALSE)),IF(ISNA(VLOOKUP($P255,Teams!$X$4:$Z$51,2,FALSE)),"",VLOOKUP($P255,Teams!$X$4:$Z$51,2,FALSE))))</f>
        <v>212106</v>
      </c>
      <c r="R255" t="str">
        <f t="shared" si="22"/>
        <v>01/23/2022,14:00,01/23/2022,15:00,Week 15 - Match 151411,,Gym 1 - Court 1,,0,Game,,212105,,1,212106,,,0,,151411,1,,,,,,</v>
      </c>
    </row>
    <row r="256" spans="2:18" x14ac:dyDescent="0.2">
      <c r="B256" s="37">
        <v>2</v>
      </c>
      <c r="C256" s="9">
        <v>44584</v>
      </c>
      <c r="D256" s="10">
        <v>14</v>
      </c>
      <c r="E256" s="10" t="s">
        <v>36</v>
      </c>
      <c r="F256" s="11">
        <f t="shared" si="20"/>
        <v>15</v>
      </c>
      <c r="G256" s="11" t="str">
        <f t="shared" si="21"/>
        <v>00</v>
      </c>
      <c r="H256" s="2">
        <v>15</v>
      </c>
      <c r="I256" s="11" t="str">
        <f t="shared" si="23"/>
        <v>151412</v>
      </c>
      <c r="J256" s="2">
        <v>1</v>
      </c>
      <c r="K256" s="2">
        <v>2</v>
      </c>
      <c r="L256" s="45">
        <v>11</v>
      </c>
      <c r="M256" s="6" t="str">
        <f t="shared" si="24"/>
        <v>&lt;A11&gt;</v>
      </c>
      <c r="N256" s="6" t="str">
        <f>IF($B256=1,IF(ISNA(VLOOKUP($M256,Teams!$F$4:$H$51,2,FALSE)),"",VLOOKUP($M256,Teams!$F$4:$H$51,2,FALSE)),IF($B256=2,IF(ISNA(VLOOKUP($M256,Teams!$O$4:$Q$51,2,FALSE)),"",VLOOKUP($M256,Teams!$O$4:$Q$51,2,FALSE)),IF(ISNA(VLOOKUP($M256,Teams!$X$4:$Z$51,2,FALSE)),"",VLOOKUP($M256,Teams!$X$4:$Z$51,2,FALSE))))</f>
        <v>212111</v>
      </c>
      <c r="O256" s="47">
        <v>12</v>
      </c>
      <c r="P256" s="6" t="str">
        <f t="shared" ref="P256:P319" si="26">"&lt;"&amp;$A$3&amp;O256&amp;"&gt;"</f>
        <v>&lt;A12&gt;</v>
      </c>
      <c r="Q256" s="6" t="str">
        <f>IF($B256=1,IF(ISNA(VLOOKUP($P256,Teams!$F$4:$H$51,2,FALSE)),"",VLOOKUP($P256,Teams!$F$4:$H$51,2,FALSE)),IF($B256=2,IF(ISNA(VLOOKUP($P256,Teams!$O$4:$Q$51,2,FALSE)),"",VLOOKUP($P256,Teams!$O$4:$Q$51,2,FALSE)),IF(ISNA(VLOOKUP($P256,Teams!$X$4:$Z$51,2,FALSE)),"",VLOOKUP($P256,Teams!$X$4:$Z$51,2,FALSE))))</f>
        <v>212112</v>
      </c>
      <c r="R256" t="str">
        <f t="shared" si="22"/>
        <v>01/23/2022,14:00,01/23/2022,15:00,Week 15 - Match 151412,,Gym 1 - Court 2,,0,Game,,212111,,1,212112,,,0,,151412,1,,,,,,</v>
      </c>
    </row>
    <row r="257" spans="2:18" x14ac:dyDescent="0.2">
      <c r="B257" s="37">
        <v>2</v>
      </c>
      <c r="C257" s="9">
        <v>44584</v>
      </c>
      <c r="D257" s="10">
        <v>14</v>
      </c>
      <c r="E257" s="10" t="s">
        <v>36</v>
      </c>
      <c r="F257" s="11">
        <f t="shared" si="20"/>
        <v>15</v>
      </c>
      <c r="G257" s="11" t="str">
        <f t="shared" si="21"/>
        <v>00</v>
      </c>
      <c r="H257" s="2">
        <v>15</v>
      </c>
      <c r="I257" s="11" t="str">
        <f t="shared" si="23"/>
        <v>151413</v>
      </c>
      <c r="J257" s="2">
        <v>1</v>
      </c>
      <c r="K257" s="2">
        <v>3</v>
      </c>
      <c r="L257" s="45">
        <v>1</v>
      </c>
      <c r="M257" s="6" t="str">
        <f t="shared" si="24"/>
        <v>&lt;A1&gt;</v>
      </c>
      <c r="N257" s="6" t="str">
        <f>IF($B257=1,IF(ISNA(VLOOKUP($M257,Teams!$F$4:$H$51,2,FALSE)),"",VLOOKUP($M257,Teams!$F$4:$H$51,2,FALSE)),IF($B257=2,IF(ISNA(VLOOKUP($M257,Teams!$O$4:$Q$51,2,FALSE)),"",VLOOKUP($M257,Teams!$O$4:$Q$51,2,FALSE)),IF(ISNA(VLOOKUP($M257,Teams!$X$4:$Z$51,2,FALSE)),"",VLOOKUP($M257,Teams!$X$4:$Z$51,2,FALSE))))</f>
        <v>212101</v>
      </c>
      <c r="O257" s="47">
        <v>10</v>
      </c>
      <c r="P257" s="6" t="str">
        <f t="shared" si="26"/>
        <v>&lt;A10&gt;</v>
      </c>
      <c r="Q257" s="6" t="str">
        <f>IF($B257=1,IF(ISNA(VLOOKUP($P257,Teams!$F$4:$H$51,2,FALSE)),"",VLOOKUP($P257,Teams!$F$4:$H$51,2,FALSE)),IF($B257=2,IF(ISNA(VLOOKUP($P257,Teams!$O$4:$Q$51,2,FALSE)),"",VLOOKUP($P257,Teams!$O$4:$Q$51,2,FALSE)),IF(ISNA(VLOOKUP($P257,Teams!$X$4:$Z$51,2,FALSE)),"",VLOOKUP($P257,Teams!$X$4:$Z$51,2,FALSE))))</f>
        <v>212110</v>
      </c>
      <c r="R257" t="str">
        <f t="shared" si="22"/>
        <v>01/23/2022,14:00,01/23/2022,15:00,Week 15 - Match 151413,,Gym 1 - Court 3,,0,Game,,212101,,1,212110,,,0,,151413,1,,,,,,</v>
      </c>
    </row>
    <row r="258" spans="2:18" x14ac:dyDescent="0.2">
      <c r="B258" s="37">
        <v>2</v>
      </c>
      <c r="C258" s="9">
        <v>44584</v>
      </c>
      <c r="D258" s="10">
        <v>14</v>
      </c>
      <c r="E258" s="10" t="s">
        <v>36</v>
      </c>
      <c r="F258" s="11">
        <f t="shared" si="20"/>
        <v>15</v>
      </c>
      <c r="G258" s="11" t="str">
        <f t="shared" si="21"/>
        <v>00</v>
      </c>
      <c r="H258" s="2">
        <v>15</v>
      </c>
      <c r="I258" s="11" t="str">
        <f t="shared" si="23"/>
        <v>151421</v>
      </c>
      <c r="J258" s="2">
        <v>2</v>
      </c>
      <c r="K258" s="2">
        <v>1</v>
      </c>
      <c r="L258" s="45">
        <v>2</v>
      </c>
      <c r="M258" s="6" t="str">
        <f t="shared" si="24"/>
        <v>&lt;A2&gt;</v>
      </c>
      <c r="N258" s="6" t="str">
        <f>IF($B258=1,IF(ISNA(VLOOKUP($M258,Teams!$F$4:$H$51,2,FALSE)),"",VLOOKUP($M258,Teams!$F$4:$H$51,2,FALSE)),IF($B258=2,IF(ISNA(VLOOKUP($M258,Teams!$O$4:$Q$51,2,FALSE)),"",VLOOKUP($M258,Teams!$O$4:$Q$51,2,FALSE)),IF(ISNA(VLOOKUP($M258,Teams!$X$4:$Z$51,2,FALSE)),"",VLOOKUP($M258,Teams!$X$4:$Z$51,2,FALSE))))</f>
        <v>212102</v>
      </c>
      <c r="O258" s="47">
        <v>9</v>
      </c>
      <c r="P258" s="6" t="str">
        <f t="shared" si="26"/>
        <v>&lt;A9&gt;</v>
      </c>
      <c r="Q258" s="6" t="str">
        <f>IF($B258=1,IF(ISNA(VLOOKUP($P258,Teams!$F$4:$H$51,2,FALSE)),"",VLOOKUP($P258,Teams!$F$4:$H$51,2,FALSE)),IF($B258=2,IF(ISNA(VLOOKUP($P258,Teams!$O$4:$Q$51,2,FALSE)),"",VLOOKUP($P258,Teams!$O$4:$Q$51,2,FALSE)),IF(ISNA(VLOOKUP($P258,Teams!$X$4:$Z$51,2,FALSE)),"",VLOOKUP($P258,Teams!$X$4:$Z$51,2,FALSE))))</f>
        <v>212109</v>
      </c>
      <c r="R258" t="str">
        <f t="shared" si="22"/>
        <v>01/23/2022,14:00,01/23/2022,15:00,Week 15 - Match 151421,,Gym 2 - Court 1,,0,Game,,212102,,1,212109,,,0,,151421,1,,,,,,</v>
      </c>
    </row>
    <row r="259" spans="2:18" x14ac:dyDescent="0.2">
      <c r="B259" s="37">
        <v>2</v>
      </c>
      <c r="C259" s="9">
        <v>44584</v>
      </c>
      <c r="D259" s="10">
        <v>14</v>
      </c>
      <c r="E259" s="10" t="s">
        <v>36</v>
      </c>
      <c r="F259" s="11">
        <f t="shared" si="20"/>
        <v>15</v>
      </c>
      <c r="G259" s="11" t="str">
        <f t="shared" si="21"/>
        <v>00</v>
      </c>
      <c r="H259" s="2">
        <v>15</v>
      </c>
      <c r="I259" s="11" t="str">
        <f t="shared" si="23"/>
        <v>151422</v>
      </c>
      <c r="J259" s="2">
        <v>2</v>
      </c>
      <c r="K259" s="2">
        <v>2</v>
      </c>
      <c r="L259" s="45">
        <v>3</v>
      </c>
      <c r="M259" s="6" t="str">
        <f t="shared" si="24"/>
        <v>&lt;A3&gt;</v>
      </c>
      <c r="N259" s="6" t="str">
        <f>IF($B259=1,IF(ISNA(VLOOKUP($M259,Teams!$F$4:$H$51,2,FALSE)),"",VLOOKUP($M259,Teams!$F$4:$H$51,2,FALSE)),IF($B259=2,IF(ISNA(VLOOKUP($M259,Teams!$O$4:$Q$51,2,FALSE)),"",VLOOKUP($M259,Teams!$O$4:$Q$51,2,FALSE)),IF(ISNA(VLOOKUP($M259,Teams!$X$4:$Z$51,2,FALSE)),"",VLOOKUP($M259,Teams!$X$4:$Z$51,2,FALSE))))</f>
        <v>212103</v>
      </c>
      <c r="O259" s="47">
        <v>8</v>
      </c>
      <c r="P259" s="6" t="str">
        <f t="shared" si="26"/>
        <v>&lt;A8&gt;</v>
      </c>
      <c r="Q259" s="6" t="str">
        <f>IF($B259=1,IF(ISNA(VLOOKUP($P259,Teams!$F$4:$H$51,2,FALSE)),"",VLOOKUP($P259,Teams!$F$4:$H$51,2,FALSE)),IF($B259=2,IF(ISNA(VLOOKUP($P259,Teams!$O$4:$Q$51,2,FALSE)),"",VLOOKUP($P259,Teams!$O$4:$Q$51,2,FALSE)),IF(ISNA(VLOOKUP($P259,Teams!$X$4:$Z$51,2,FALSE)),"",VLOOKUP($P259,Teams!$X$4:$Z$51,2,FALSE))))</f>
        <v>212108</v>
      </c>
      <c r="R259" t="str">
        <f t="shared" si="22"/>
        <v>01/23/2022,14:00,01/23/2022,15:00,Week 15 - Match 151422,,Gym 2 - Court 2,,0,Game,,212103,,1,212108,,,0,,151422,1,,,,,,</v>
      </c>
    </row>
    <row r="260" spans="2:18" x14ac:dyDescent="0.2">
      <c r="B260" s="37">
        <v>2</v>
      </c>
      <c r="C260" s="9">
        <v>44584</v>
      </c>
      <c r="D260" s="10">
        <v>14</v>
      </c>
      <c r="E260" s="10" t="s">
        <v>36</v>
      </c>
      <c r="F260" s="11">
        <f t="shared" ref="F260:F323" si="27">IF(NOT(ISBLANK(D260)),D260+1,"")</f>
        <v>15</v>
      </c>
      <c r="G260" s="11" t="str">
        <f t="shared" ref="G260:G323" si="28">IF(ISBLANK(E260),"",E260)</f>
        <v>00</v>
      </c>
      <c r="H260" s="2">
        <v>15</v>
      </c>
      <c r="I260" s="11" t="str">
        <f t="shared" si="23"/>
        <v>151423</v>
      </c>
      <c r="J260" s="2">
        <v>2</v>
      </c>
      <c r="K260" s="2">
        <v>3</v>
      </c>
      <c r="L260" s="45">
        <v>4</v>
      </c>
      <c r="M260" s="6" t="str">
        <f t="shared" si="24"/>
        <v>&lt;A4&gt;</v>
      </c>
      <c r="N260" s="6" t="str">
        <f>IF($B260=1,IF(ISNA(VLOOKUP($M260,Teams!$F$4:$H$51,2,FALSE)),"",VLOOKUP($M260,Teams!$F$4:$H$51,2,FALSE)),IF($B260=2,IF(ISNA(VLOOKUP($M260,Teams!$O$4:$Q$51,2,FALSE)),"",VLOOKUP($M260,Teams!$O$4:$Q$51,2,FALSE)),IF(ISNA(VLOOKUP($M260,Teams!$X$4:$Z$51,2,FALSE)),"",VLOOKUP($M260,Teams!$X$4:$Z$51,2,FALSE))))</f>
        <v>212104</v>
      </c>
      <c r="O260" s="47">
        <v>7</v>
      </c>
      <c r="P260" s="6" t="str">
        <f t="shared" si="26"/>
        <v>&lt;A7&gt;</v>
      </c>
      <c r="Q260" s="6" t="str">
        <f>IF($B260=1,IF(ISNA(VLOOKUP($P260,Teams!$F$4:$H$51,2,FALSE)),"",VLOOKUP($P260,Teams!$F$4:$H$51,2,FALSE)),IF($B260=2,IF(ISNA(VLOOKUP($P260,Teams!$O$4:$Q$51,2,FALSE)),"",VLOOKUP($P260,Teams!$O$4:$Q$51,2,FALSE)),IF(ISNA(VLOOKUP($P260,Teams!$X$4:$Z$51,2,FALSE)),"",VLOOKUP($P260,Teams!$X$4:$Z$51,2,FALSE))))</f>
        <v>212107</v>
      </c>
      <c r="R260" t="str">
        <f t="shared" ref="R260:R323" si="29">TEXT(C260,"mm/dd/yyyy")&amp;","&amp;D260&amp;":"&amp;E260&amp;","&amp;TEXT(C260,"mm/dd/yyyy")&amp;","&amp;F260&amp;":"&amp;G260&amp;",Week "&amp;H260&amp;" - Match "&amp;I260&amp;",,Gym "&amp;J260&amp;" - Court "&amp;K260&amp;",,0,Game,,"&amp;N260&amp;",,1,"&amp;Q260&amp;",,,0,,"&amp;I260&amp;",1,,,,,,"</f>
        <v>01/23/2022,14:00,01/23/2022,15:00,Week 15 - Match 151423,,Gym 2 - Court 3,,0,Game,,212104,,1,212107,,,0,,151423,1,,,,,,</v>
      </c>
    </row>
    <row r="261" spans="2:18" x14ac:dyDescent="0.2">
      <c r="B261" s="37">
        <v>2</v>
      </c>
      <c r="C261" s="9">
        <v>44584</v>
      </c>
      <c r="D261" s="10">
        <v>15</v>
      </c>
      <c r="E261" s="10" t="s">
        <v>36</v>
      </c>
      <c r="F261" s="11">
        <f t="shared" si="27"/>
        <v>16</v>
      </c>
      <c r="G261" s="11" t="str">
        <f t="shared" si="28"/>
        <v>00</v>
      </c>
      <c r="H261" s="2">
        <v>15</v>
      </c>
      <c r="I261" s="11" t="str">
        <f t="shared" si="23"/>
        <v>151511</v>
      </c>
      <c r="J261" s="2">
        <v>1</v>
      </c>
      <c r="K261" s="2">
        <v>1</v>
      </c>
      <c r="L261" s="45">
        <v>4</v>
      </c>
      <c r="M261" s="6" t="str">
        <f t="shared" si="24"/>
        <v>&lt;A4&gt;</v>
      </c>
      <c r="N261" s="6" t="str">
        <f>IF($B261=1,IF(ISNA(VLOOKUP($M261,Teams!$F$4:$H$51,2,FALSE)),"",VLOOKUP($M261,Teams!$F$4:$H$51,2,FALSE)),IF($B261=2,IF(ISNA(VLOOKUP($M261,Teams!$O$4:$Q$51,2,FALSE)),"",VLOOKUP($M261,Teams!$O$4:$Q$51,2,FALSE)),IF(ISNA(VLOOKUP($M261,Teams!$X$4:$Z$51,2,FALSE)),"",VLOOKUP($M261,Teams!$X$4:$Z$51,2,FALSE))))</f>
        <v>212104</v>
      </c>
      <c r="O261" s="47">
        <v>6</v>
      </c>
      <c r="P261" s="6" t="str">
        <f t="shared" si="26"/>
        <v>&lt;A6&gt;</v>
      </c>
      <c r="Q261" s="6" t="str">
        <f>IF($B261=1,IF(ISNA(VLOOKUP($P261,Teams!$F$4:$H$51,2,FALSE)),"",VLOOKUP($P261,Teams!$F$4:$H$51,2,FALSE)),IF($B261=2,IF(ISNA(VLOOKUP($P261,Teams!$O$4:$Q$51,2,FALSE)),"",VLOOKUP($P261,Teams!$O$4:$Q$51,2,FALSE)),IF(ISNA(VLOOKUP($P261,Teams!$X$4:$Z$51,2,FALSE)),"",VLOOKUP($P261,Teams!$X$4:$Z$51,2,FALSE))))</f>
        <v>212106</v>
      </c>
      <c r="R261" t="str">
        <f t="shared" si="29"/>
        <v>01/23/2022,15:00,01/23/2022,16:00,Week 15 - Match 151511,,Gym 1 - Court 1,,0,Game,,212104,,1,212106,,,0,,151511,1,,,,,,</v>
      </c>
    </row>
    <row r="262" spans="2:18" x14ac:dyDescent="0.2">
      <c r="B262" s="37">
        <v>2</v>
      </c>
      <c r="C262" s="9">
        <v>44584</v>
      </c>
      <c r="D262" s="10">
        <v>15</v>
      </c>
      <c r="E262" s="10" t="s">
        <v>36</v>
      </c>
      <c r="F262" s="11">
        <f t="shared" si="27"/>
        <v>16</v>
      </c>
      <c r="G262" s="11" t="str">
        <f t="shared" si="28"/>
        <v>00</v>
      </c>
      <c r="H262" s="2">
        <v>15</v>
      </c>
      <c r="I262" s="11" t="str">
        <f t="shared" si="23"/>
        <v>151512</v>
      </c>
      <c r="J262" s="2">
        <v>1</v>
      </c>
      <c r="K262" s="2">
        <v>2</v>
      </c>
      <c r="L262" s="45">
        <v>5</v>
      </c>
      <c r="M262" s="6" t="str">
        <f t="shared" si="24"/>
        <v>&lt;A5&gt;</v>
      </c>
      <c r="N262" s="6" t="str">
        <f>IF($B262=1,IF(ISNA(VLOOKUP($M262,Teams!$F$4:$H$51,2,FALSE)),"",VLOOKUP($M262,Teams!$F$4:$H$51,2,FALSE)),IF($B262=2,IF(ISNA(VLOOKUP($M262,Teams!$O$4:$Q$51,2,FALSE)),"",VLOOKUP($M262,Teams!$O$4:$Q$51,2,FALSE)),IF(ISNA(VLOOKUP($M262,Teams!$X$4:$Z$51,2,FALSE)),"",VLOOKUP($M262,Teams!$X$4:$Z$51,2,FALSE))))</f>
        <v>212105</v>
      </c>
      <c r="O262" s="47">
        <v>12</v>
      </c>
      <c r="P262" s="6" t="str">
        <f t="shared" si="26"/>
        <v>&lt;A12&gt;</v>
      </c>
      <c r="Q262" s="6" t="str">
        <f>IF($B262=1,IF(ISNA(VLOOKUP($P262,Teams!$F$4:$H$51,2,FALSE)),"",VLOOKUP($P262,Teams!$F$4:$H$51,2,FALSE)),IF($B262=2,IF(ISNA(VLOOKUP($P262,Teams!$O$4:$Q$51,2,FALSE)),"",VLOOKUP($P262,Teams!$O$4:$Q$51,2,FALSE)),IF(ISNA(VLOOKUP($P262,Teams!$X$4:$Z$51,2,FALSE)),"",VLOOKUP($P262,Teams!$X$4:$Z$51,2,FALSE))))</f>
        <v>212112</v>
      </c>
      <c r="R262" t="str">
        <f t="shared" si="29"/>
        <v>01/23/2022,15:00,01/23/2022,16:00,Week 15 - Match 151512,,Gym 1 - Court 2,,0,Game,,212105,,1,212112,,,0,,151512,1,,,,,,</v>
      </c>
    </row>
    <row r="263" spans="2:18" x14ac:dyDescent="0.2">
      <c r="B263" s="37">
        <v>2</v>
      </c>
      <c r="C263" s="9">
        <v>44584</v>
      </c>
      <c r="D263" s="10">
        <v>15</v>
      </c>
      <c r="E263" s="10" t="s">
        <v>36</v>
      </c>
      <c r="F263" s="11">
        <f t="shared" si="27"/>
        <v>16</v>
      </c>
      <c r="G263" s="11" t="str">
        <f t="shared" si="28"/>
        <v>00</v>
      </c>
      <c r="H263" s="2">
        <v>15</v>
      </c>
      <c r="I263" s="11" t="str">
        <f t="shared" ref="I263:I326" si="30">IF(ISBLANK(D263),"",H263&amp;D263&amp;J263&amp;K263)</f>
        <v>151513</v>
      </c>
      <c r="J263" s="2">
        <v>1</v>
      </c>
      <c r="K263" s="2">
        <v>3</v>
      </c>
      <c r="L263" s="45">
        <v>10</v>
      </c>
      <c r="M263" s="6" t="str">
        <f t="shared" si="24"/>
        <v>&lt;A10&gt;</v>
      </c>
      <c r="N263" s="6" t="str">
        <f>IF($B263=1,IF(ISNA(VLOOKUP($M263,Teams!$F$4:$H$51,2,FALSE)),"",VLOOKUP($M263,Teams!$F$4:$H$51,2,FALSE)),IF($B263=2,IF(ISNA(VLOOKUP($M263,Teams!$O$4:$Q$51,2,FALSE)),"",VLOOKUP($M263,Teams!$O$4:$Q$51,2,FALSE)),IF(ISNA(VLOOKUP($M263,Teams!$X$4:$Z$51,2,FALSE)),"",VLOOKUP($M263,Teams!$X$4:$Z$51,2,FALSE))))</f>
        <v>212110</v>
      </c>
      <c r="O263" s="47">
        <v>11</v>
      </c>
      <c r="P263" s="6" t="str">
        <f t="shared" si="26"/>
        <v>&lt;A11&gt;</v>
      </c>
      <c r="Q263" s="6" t="str">
        <f>IF($B263=1,IF(ISNA(VLOOKUP($P263,Teams!$F$4:$H$51,2,FALSE)),"",VLOOKUP($P263,Teams!$F$4:$H$51,2,FALSE)),IF($B263=2,IF(ISNA(VLOOKUP($P263,Teams!$O$4:$Q$51,2,FALSE)),"",VLOOKUP($P263,Teams!$O$4:$Q$51,2,FALSE)),IF(ISNA(VLOOKUP($P263,Teams!$X$4:$Z$51,2,FALSE)),"",VLOOKUP($P263,Teams!$X$4:$Z$51,2,FALSE))))</f>
        <v>212111</v>
      </c>
      <c r="R263" t="str">
        <f t="shared" si="29"/>
        <v>01/23/2022,15:00,01/23/2022,16:00,Week 15 - Match 151513,,Gym 1 - Court 3,,0,Game,,212110,,1,212111,,,0,,151513,1,,,,,,</v>
      </c>
    </row>
    <row r="264" spans="2:18" x14ac:dyDescent="0.2">
      <c r="B264" s="37">
        <v>2</v>
      </c>
      <c r="C264" s="9">
        <v>44584</v>
      </c>
      <c r="D264" s="10">
        <v>15</v>
      </c>
      <c r="E264" s="10" t="s">
        <v>36</v>
      </c>
      <c r="F264" s="11">
        <f t="shared" si="27"/>
        <v>16</v>
      </c>
      <c r="G264" s="11" t="str">
        <f t="shared" si="28"/>
        <v>00</v>
      </c>
      <c r="H264" s="2">
        <v>15</v>
      </c>
      <c r="I264" s="11" t="str">
        <f t="shared" si="30"/>
        <v>151521</v>
      </c>
      <c r="J264" s="2">
        <v>2</v>
      </c>
      <c r="K264" s="2">
        <v>1</v>
      </c>
      <c r="L264" s="45">
        <v>1</v>
      </c>
      <c r="M264" s="6" t="str">
        <f t="shared" si="24"/>
        <v>&lt;A1&gt;</v>
      </c>
      <c r="N264" s="6" t="str">
        <f>IF($B264=1,IF(ISNA(VLOOKUP($M264,Teams!$F$4:$H$51,2,FALSE)),"",VLOOKUP($M264,Teams!$F$4:$H$51,2,FALSE)),IF($B264=2,IF(ISNA(VLOOKUP($M264,Teams!$O$4:$Q$51,2,FALSE)),"",VLOOKUP($M264,Teams!$O$4:$Q$51,2,FALSE)),IF(ISNA(VLOOKUP($M264,Teams!$X$4:$Z$51,2,FALSE)),"",VLOOKUP($M264,Teams!$X$4:$Z$51,2,FALSE))))</f>
        <v>212101</v>
      </c>
      <c r="O264" s="47">
        <v>9</v>
      </c>
      <c r="P264" s="6" t="str">
        <f t="shared" si="26"/>
        <v>&lt;A9&gt;</v>
      </c>
      <c r="Q264" s="6" t="str">
        <f>IF($B264=1,IF(ISNA(VLOOKUP($P264,Teams!$F$4:$H$51,2,FALSE)),"",VLOOKUP($P264,Teams!$F$4:$H$51,2,FALSE)),IF($B264=2,IF(ISNA(VLOOKUP($P264,Teams!$O$4:$Q$51,2,FALSE)),"",VLOOKUP($P264,Teams!$O$4:$Q$51,2,FALSE)),IF(ISNA(VLOOKUP($P264,Teams!$X$4:$Z$51,2,FALSE)),"",VLOOKUP($P264,Teams!$X$4:$Z$51,2,FALSE))))</f>
        <v>212109</v>
      </c>
      <c r="R264" t="str">
        <f t="shared" si="29"/>
        <v>01/23/2022,15:00,01/23/2022,16:00,Week 15 - Match 151521,,Gym 2 - Court 1,,0,Game,,212101,,1,212109,,,0,,151521,1,,,,,,</v>
      </c>
    </row>
    <row r="265" spans="2:18" x14ac:dyDescent="0.2">
      <c r="B265" s="37">
        <v>2</v>
      </c>
      <c r="C265" s="9">
        <v>44584</v>
      </c>
      <c r="D265" s="10">
        <v>15</v>
      </c>
      <c r="E265" s="10" t="s">
        <v>36</v>
      </c>
      <c r="F265" s="11">
        <f t="shared" si="27"/>
        <v>16</v>
      </c>
      <c r="G265" s="11" t="str">
        <f t="shared" si="28"/>
        <v>00</v>
      </c>
      <c r="H265" s="2">
        <v>15</v>
      </c>
      <c r="I265" s="11" t="str">
        <f t="shared" si="30"/>
        <v>151522</v>
      </c>
      <c r="J265" s="2">
        <v>2</v>
      </c>
      <c r="K265" s="2">
        <v>2</v>
      </c>
      <c r="L265" s="45">
        <v>2</v>
      </c>
      <c r="M265" s="6" t="str">
        <f t="shared" si="24"/>
        <v>&lt;A2&gt;</v>
      </c>
      <c r="N265" s="6" t="str">
        <f>IF($B265=1,IF(ISNA(VLOOKUP($M265,Teams!$F$4:$H$51,2,FALSE)),"",VLOOKUP($M265,Teams!$F$4:$H$51,2,FALSE)),IF($B265=2,IF(ISNA(VLOOKUP($M265,Teams!$O$4:$Q$51,2,FALSE)),"",VLOOKUP($M265,Teams!$O$4:$Q$51,2,FALSE)),IF(ISNA(VLOOKUP($M265,Teams!$X$4:$Z$51,2,FALSE)),"",VLOOKUP($M265,Teams!$X$4:$Z$51,2,FALSE))))</f>
        <v>212102</v>
      </c>
      <c r="O265" s="47">
        <v>8</v>
      </c>
      <c r="P265" s="6" t="str">
        <f t="shared" si="26"/>
        <v>&lt;A8&gt;</v>
      </c>
      <c r="Q265" s="6" t="str">
        <f>IF($B265=1,IF(ISNA(VLOOKUP($P265,Teams!$F$4:$H$51,2,FALSE)),"",VLOOKUP($P265,Teams!$F$4:$H$51,2,FALSE)),IF($B265=2,IF(ISNA(VLOOKUP($P265,Teams!$O$4:$Q$51,2,FALSE)),"",VLOOKUP($P265,Teams!$O$4:$Q$51,2,FALSE)),IF(ISNA(VLOOKUP($P265,Teams!$X$4:$Z$51,2,FALSE)),"",VLOOKUP($P265,Teams!$X$4:$Z$51,2,FALSE))))</f>
        <v>212108</v>
      </c>
      <c r="R265" t="str">
        <f t="shared" si="29"/>
        <v>01/23/2022,15:00,01/23/2022,16:00,Week 15 - Match 151522,,Gym 2 - Court 2,,0,Game,,212102,,1,212108,,,0,,151522,1,,,,,,</v>
      </c>
    </row>
    <row r="266" spans="2:18" x14ac:dyDescent="0.2">
      <c r="B266" s="37">
        <v>2</v>
      </c>
      <c r="C266" s="9">
        <v>44584</v>
      </c>
      <c r="D266" s="10">
        <v>15</v>
      </c>
      <c r="E266" s="10" t="s">
        <v>36</v>
      </c>
      <c r="F266" s="11">
        <f t="shared" si="27"/>
        <v>16</v>
      </c>
      <c r="G266" s="11" t="str">
        <f t="shared" si="28"/>
        <v>00</v>
      </c>
      <c r="H266" s="2">
        <v>15</v>
      </c>
      <c r="I266" s="11" t="str">
        <f t="shared" si="30"/>
        <v>151523</v>
      </c>
      <c r="J266" s="2">
        <v>2</v>
      </c>
      <c r="K266" s="2">
        <v>3</v>
      </c>
      <c r="L266" s="45">
        <v>3</v>
      </c>
      <c r="M266" s="6" t="str">
        <f t="shared" si="24"/>
        <v>&lt;A3&gt;</v>
      </c>
      <c r="N266" s="6" t="str">
        <f>IF($B266=1,IF(ISNA(VLOOKUP($M266,Teams!$F$4:$H$51,2,FALSE)),"",VLOOKUP($M266,Teams!$F$4:$H$51,2,FALSE)),IF($B266=2,IF(ISNA(VLOOKUP($M266,Teams!$O$4:$Q$51,2,FALSE)),"",VLOOKUP($M266,Teams!$O$4:$Q$51,2,FALSE)),IF(ISNA(VLOOKUP($M266,Teams!$X$4:$Z$51,2,FALSE)),"",VLOOKUP($M266,Teams!$X$4:$Z$51,2,FALSE))))</f>
        <v>212103</v>
      </c>
      <c r="O266" s="47">
        <v>7</v>
      </c>
      <c r="P266" s="6" t="str">
        <f t="shared" si="26"/>
        <v>&lt;A7&gt;</v>
      </c>
      <c r="Q266" s="6" t="str">
        <f>IF($B266=1,IF(ISNA(VLOOKUP($P266,Teams!$F$4:$H$51,2,FALSE)),"",VLOOKUP($P266,Teams!$F$4:$H$51,2,FALSE)),IF($B266=2,IF(ISNA(VLOOKUP($P266,Teams!$O$4:$Q$51,2,FALSE)),"",VLOOKUP($P266,Teams!$O$4:$Q$51,2,FALSE)),IF(ISNA(VLOOKUP($P266,Teams!$X$4:$Z$51,2,FALSE)),"",VLOOKUP($P266,Teams!$X$4:$Z$51,2,FALSE))))</f>
        <v>212107</v>
      </c>
      <c r="R266" t="str">
        <f t="shared" si="29"/>
        <v>01/23/2022,15:00,01/23/2022,16:00,Week 15 - Match 151523,,Gym 2 - Court 3,,0,Game,,212103,,1,212107,,,0,,151523,1,,,,,,</v>
      </c>
    </row>
    <row r="267" spans="2:18" x14ac:dyDescent="0.2">
      <c r="B267" s="37">
        <v>2</v>
      </c>
      <c r="C267" s="9">
        <v>44591</v>
      </c>
      <c r="D267" s="10">
        <v>8</v>
      </c>
      <c r="E267" s="10" t="s">
        <v>36</v>
      </c>
      <c r="F267" s="11">
        <f t="shared" si="27"/>
        <v>9</v>
      </c>
      <c r="G267" s="11" t="str">
        <f t="shared" si="28"/>
        <v>00</v>
      </c>
      <c r="H267" s="2">
        <v>16</v>
      </c>
      <c r="I267" s="11" t="str">
        <f t="shared" si="30"/>
        <v>16811</v>
      </c>
      <c r="J267" s="2">
        <v>1</v>
      </c>
      <c r="K267" s="2">
        <v>1</v>
      </c>
      <c r="L267" s="45">
        <v>2</v>
      </c>
      <c r="M267" s="6" t="str">
        <f t="shared" si="24"/>
        <v>&lt;A2&gt;</v>
      </c>
      <c r="N267" s="6" t="str">
        <f>IF($B267=1,IF(ISNA(VLOOKUP($M267,Teams!$F$4:$H$51,2,FALSE)),"",VLOOKUP($M267,Teams!$F$4:$H$51,2,FALSE)),IF($B267=2,IF(ISNA(VLOOKUP($M267,Teams!$O$4:$Q$51,2,FALSE)),"",VLOOKUP($M267,Teams!$O$4:$Q$51,2,FALSE)),IF(ISNA(VLOOKUP($M267,Teams!$X$4:$Z$51,2,FALSE)),"",VLOOKUP($M267,Teams!$X$4:$Z$51,2,FALSE))))</f>
        <v>212102</v>
      </c>
      <c r="O267" s="47">
        <v>12</v>
      </c>
      <c r="P267" s="6" t="str">
        <f t="shared" si="26"/>
        <v>&lt;A12&gt;</v>
      </c>
      <c r="Q267" s="6" t="str">
        <f>IF($B267=1,IF(ISNA(VLOOKUP($P267,Teams!$F$4:$H$51,2,FALSE)),"",VLOOKUP($P267,Teams!$F$4:$H$51,2,FALSE)),IF($B267=2,IF(ISNA(VLOOKUP($P267,Teams!$O$4:$Q$51,2,FALSE)),"",VLOOKUP($P267,Teams!$O$4:$Q$51,2,FALSE)),IF(ISNA(VLOOKUP($P267,Teams!$X$4:$Z$51,2,FALSE)),"",VLOOKUP($P267,Teams!$X$4:$Z$51,2,FALSE))))</f>
        <v>212112</v>
      </c>
      <c r="R267" t="str">
        <f t="shared" si="29"/>
        <v>01/30/2022,8:00,01/30/2022,9:00,Week 16 - Match 16811,,Gym 1 - Court 1,,0,Game,,212102,,1,212112,,,0,,16811,1,,,,,,</v>
      </c>
    </row>
    <row r="268" spans="2:18" x14ac:dyDescent="0.2">
      <c r="B268" s="37">
        <v>2</v>
      </c>
      <c r="C268" s="9">
        <v>44591</v>
      </c>
      <c r="D268" s="10">
        <v>8</v>
      </c>
      <c r="E268" s="10" t="s">
        <v>36</v>
      </c>
      <c r="F268" s="11">
        <f t="shared" si="27"/>
        <v>9</v>
      </c>
      <c r="G268" s="11" t="str">
        <f t="shared" si="28"/>
        <v>00</v>
      </c>
      <c r="H268" s="2">
        <v>16</v>
      </c>
      <c r="I268" s="11" t="str">
        <f t="shared" si="30"/>
        <v>16812</v>
      </c>
      <c r="J268" s="2">
        <v>1</v>
      </c>
      <c r="K268" s="2">
        <v>2</v>
      </c>
      <c r="L268" s="45">
        <v>4</v>
      </c>
      <c r="M268" s="6" t="str">
        <f t="shared" si="24"/>
        <v>&lt;A4&gt;</v>
      </c>
      <c r="N268" s="6" t="str">
        <f>IF($B268=1,IF(ISNA(VLOOKUP($M268,Teams!$F$4:$H$51,2,FALSE)),"",VLOOKUP($M268,Teams!$F$4:$H$51,2,FALSE)),IF($B268=2,IF(ISNA(VLOOKUP($M268,Teams!$O$4:$Q$51,2,FALSE)),"",VLOOKUP($M268,Teams!$O$4:$Q$51,2,FALSE)),IF(ISNA(VLOOKUP($M268,Teams!$X$4:$Z$51,2,FALSE)),"",VLOOKUP($M268,Teams!$X$4:$Z$51,2,FALSE))))</f>
        <v>212104</v>
      </c>
      <c r="O268" s="47">
        <v>11</v>
      </c>
      <c r="P268" s="6" t="str">
        <f t="shared" si="26"/>
        <v>&lt;A11&gt;</v>
      </c>
      <c r="Q268" s="6" t="str">
        <f>IF($B268=1,IF(ISNA(VLOOKUP($P268,Teams!$F$4:$H$51,2,FALSE)),"",VLOOKUP($P268,Teams!$F$4:$H$51,2,FALSE)),IF($B268=2,IF(ISNA(VLOOKUP($P268,Teams!$O$4:$Q$51,2,FALSE)),"",VLOOKUP($P268,Teams!$O$4:$Q$51,2,FALSE)),IF(ISNA(VLOOKUP($P268,Teams!$X$4:$Z$51,2,FALSE)),"",VLOOKUP($P268,Teams!$X$4:$Z$51,2,FALSE))))</f>
        <v>212111</v>
      </c>
      <c r="R268" t="str">
        <f t="shared" si="29"/>
        <v>01/30/2022,8:00,01/30/2022,9:00,Week 16 - Match 16812,,Gym 1 - Court 2,,0,Game,,212104,,1,212111,,,0,,16812,1,,,,,,</v>
      </c>
    </row>
    <row r="269" spans="2:18" x14ac:dyDescent="0.2">
      <c r="B269" s="37">
        <v>2</v>
      </c>
      <c r="C269" s="9">
        <v>44591</v>
      </c>
      <c r="D269" s="10">
        <v>8</v>
      </c>
      <c r="E269" s="10" t="s">
        <v>36</v>
      </c>
      <c r="F269" s="11">
        <f t="shared" si="27"/>
        <v>9</v>
      </c>
      <c r="G269" s="11" t="str">
        <f t="shared" si="28"/>
        <v>00</v>
      </c>
      <c r="H269" s="2">
        <v>16</v>
      </c>
      <c r="I269" s="11" t="str">
        <f t="shared" si="30"/>
        <v>16813</v>
      </c>
      <c r="J269" s="2">
        <v>1</v>
      </c>
      <c r="K269" s="2">
        <v>3</v>
      </c>
      <c r="L269" s="45">
        <v>5</v>
      </c>
      <c r="M269" s="6" t="str">
        <f t="shared" si="24"/>
        <v>&lt;A5&gt;</v>
      </c>
      <c r="N269" s="6" t="str">
        <f>IF($B269=1,IF(ISNA(VLOOKUP($M269,Teams!$F$4:$H$51,2,FALSE)),"",VLOOKUP($M269,Teams!$F$4:$H$51,2,FALSE)),IF($B269=2,IF(ISNA(VLOOKUP($M269,Teams!$O$4:$Q$51,2,FALSE)),"",VLOOKUP($M269,Teams!$O$4:$Q$51,2,FALSE)),IF(ISNA(VLOOKUP($M269,Teams!$X$4:$Z$51,2,FALSE)),"",VLOOKUP($M269,Teams!$X$4:$Z$51,2,FALSE))))</f>
        <v>212105</v>
      </c>
      <c r="O269" s="47">
        <v>10</v>
      </c>
      <c r="P269" s="6" t="str">
        <f t="shared" si="26"/>
        <v>&lt;A10&gt;</v>
      </c>
      <c r="Q269" s="6" t="str">
        <f>IF($B269=1,IF(ISNA(VLOOKUP($P269,Teams!$F$4:$H$51,2,FALSE)),"",VLOOKUP($P269,Teams!$F$4:$H$51,2,FALSE)),IF($B269=2,IF(ISNA(VLOOKUP($P269,Teams!$O$4:$Q$51,2,FALSE)),"",VLOOKUP($P269,Teams!$O$4:$Q$51,2,FALSE)),IF(ISNA(VLOOKUP($P269,Teams!$X$4:$Z$51,2,FALSE)),"",VLOOKUP($P269,Teams!$X$4:$Z$51,2,FALSE))))</f>
        <v>212110</v>
      </c>
      <c r="R269" t="str">
        <f t="shared" si="29"/>
        <v>01/30/2022,8:00,01/30/2022,9:00,Week 16 - Match 16813,,Gym 1 - Court 3,,0,Game,,212105,,1,212110,,,0,,16813,1,,,,,,</v>
      </c>
    </row>
    <row r="270" spans="2:18" x14ac:dyDescent="0.2">
      <c r="B270" s="37">
        <v>2</v>
      </c>
      <c r="C270" s="9">
        <v>44591</v>
      </c>
      <c r="D270" s="10">
        <v>8</v>
      </c>
      <c r="E270" s="10" t="s">
        <v>36</v>
      </c>
      <c r="F270" s="11">
        <f t="shared" si="27"/>
        <v>9</v>
      </c>
      <c r="G270" s="11" t="str">
        <f t="shared" si="28"/>
        <v>00</v>
      </c>
      <c r="H270" s="2">
        <v>16</v>
      </c>
      <c r="I270" s="11" t="str">
        <f t="shared" si="30"/>
        <v>16821</v>
      </c>
      <c r="J270" s="2">
        <v>2</v>
      </c>
      <c r="K270" s="2">
        <v>1</v>
      </c>
      <c r="L270" s="45">
        <v>6</v>
      </c>
      <c r="M270" s="6" t="str">
        <f t="shared" si="24"/>
        <v>&lt;A6&gt;</v>
      </c>
      <c r="N270" s="6" t="str">
        <f>IF($B270=1,IF(ISNA(VLOOKUP($M270,Teams!$F$4:$H$51,2,FALSE)),"",VLOOKUP($M270,Teams!$F$4:$H$51,2,FALSE)),IF($B270=2,IF(ISNA(VLOOKUP($M270,Teams!$O$4:$Q$51,2,FALSE)),"",VLOOKUP($M270,Teams!$O$4:$Q$51,2,FALSE)),IF(ISNA(VLOOKUP($M270,Teams!$X$4:$Z$51,2,FALSE)),"",VLOOKUP($M270,Teams!$X$4:$Z$51,2,FALSE))))</f>
        <v>212106</v>
      </c>
      <c r="O270" s="47">
        <v>9</v>
      </c>
      <c r="P270" s="6" t="str">
        <f t="shared" si="26"/>
        <v>&lt;A9&gt;</v>
      </c>
      <c r="Q270" s="6" t="str">
        <f>IF($B270=1,IF(ISNA(VLOOKUP($P270,Teams!$F$4:$H$51,2,FALSE)),"",VLOOKUP($P270,Teams!$F$4:$H$51,2,FALSE)),IF($B270=2,IF(ISNA(VLOOKUP($P270,Teams!$O$4:$Q$51,2,FALSE)),"",VLOOKUP($P270,Teams!$O$4:$Q$51,2,FALSE)),IF(ISNA(VLOOKUP($P270,Teams!$X$4:$Z$51,2,FALSE)),"",VLOOKUP($P270,Teams!$X$4:$Z$51,2,FALSE))))</f>
        <v>212109</v>
      </c>
      <c r="R270" t="str">
        <f t="shared" si="29"/>
        <v>01/30/2022,8:00,01/30/2022,9:00,Week 16 - Match 16821,,Gym 2 - Court 1,,0,Game,,212106,,1,212109,,,0,,16821,1,,,,,,</v>
      </c>
    </row>
    <row r="271" spans="2:18" x14ac:dyDescent="0.2">
      <c r="B271" s="37">
        <v>2</v>
      </c>
      <c r="C271" s="9">
        <v>44591</v>
      </c>
      <c r="D271" s="10">
        <v>8</v>
      </c>
      <c r="E271" s="10" t="s">
        <v>36</v>
      </c>
      <c r="F271" s="11">
        <f t="shared" si="27"/>
        <v>9</v>
      </c>
      <c r="G271" s="11" t="str">
        <f t="shared" si="28"/>
        <v>00</v>
      </c>
      <c r="H271" s="2">
        <v>16</v>
      </c>
      <c r="I271" s="11" t="str">
        <f t="shared" si="30"/>
        <v>16822</v>
      </c>
      <c r="J271" s="2">
        <v>2</v>
      </c>
      <c r="K271" s="2">
        <v>2</v>
      </c>
      <c r="L271" s="45">
        <v>7</v>
      </c>
      <c r="M271" s="6" t="str">
        <f t="shared" si="24"/>
        <v>&lt;A7&gt;</v>
      </c>
      <c r="N271" s="6" t="str">
        <f>IF($B271=1,IF(ISNA(VLOOKUP($M271,Teams!$F$4:$H$51,2,FALSE)),"",VLOOKUP($M271,Teams!$F$4:$H$51,2,FALSE)),IF($B271=2,IF(ISNA(VLOOKUP($M271,Teams!$O$4:$Q$51,2,FALSE)),"",VLOOKUP($M271,Teams!$O$4:$Q$51,2,FALSE)),IF(ISNA(VLOOKUP($M271,Teams!$X$4:$Z$51,2,FALSE)),"",VLOOKUP($M271,Teams!$X$4:$Z$51,2,FALSE))))</f>
        <v>212107</v>
      </c>
      <c r="O271" s="47">
        <v>8</v>
      </c>
      <c r="P271" s="6" t="str">
        <f t="shared" si="26"/>
        <v>&lt;A8&gt;</v>
      </c>
      <c r="Q271" s="6" t="str">
        <f>IF($B271=1,IF(ISNA(VLOOKUP($P271,Teams!$F$4:$H$51,2,FALSE)),"",VLOOKUP($P271,Teams!$F$4:$H$51,2,FALSE)),IF($B271=2,IF(ISNA(VLOOKUP($P271,Teams!$O$4:$Q$51,2,FALSE)),"",VLOOKUP($P271,Teams!$O$4:$Q$51,2,FALSE)),IF(ISNA(VLOOKUP($P271,Teams!$X$4:$Z$51,2,FALSE)),"",VLOOKUP($P271,Teams!$X$4:$Z$51,2,FALSE))))</f>
        <v>212108</v>
      </c>
      <c r="R271" t="str">
        <f t="shared" si="29"/>
        <v>01/30/2022,8:00,01/30/2022,9:00,Week 16 - Match 16822,,Gym 2 - Court 2,,0,Game,,212107,,1,212108,,,0,,16822,1,,,,,,</v>
      </c>
    </row>
    <row r="272" spans="2:18" x14ac:dyDescent="0.2">
      <c r="B272" s="37">
        <v>2</v>
      </c>
      <c r="C272" s="9">
        <v>44591</v>
      </c>
      <c r="D272" s="10">
        <v>8</v>
      </c>
      <c r="E272" s="10" t="s">
        <v>36</v>
      </c>
      <c r="F272" s="11">
        <f t="shared" si="27"/>
        <v>9</v>
      </c>
      <c r="G272" s="11" t="str">
        <f t="shared" si="28"/>
        <v>00</v>
      </c>
      <c r="H272" s="2">
        <v>16</v>
      </c>
      <c r="I272" s="11" t="str">
        <f t="shared" si="30"/>
        <v>16823</v>
      </c>
      <c r="J272" s="2">
        <v>2</v>
      </c>
      <c r="K272" s="2">
        <v>3</v>
      </c>
      <c r="L272" s="45">
        <v>1</v>
      </c>
      <c r="M272" s="6" t="str">
        <f t="shared" si="24"/>
        <v>&lt;A1&gt;</v>
      </c>
      <c r="N272" s="6" t="str">
        <f>IF($B272=1,IF(ISNA(VLOOKUP($M272,Teams!$F$4:$H$51,2,FALSE)),"",VLOOKUP($M272,Teams!$F$4:$H$51,2,FALSE)),IF($B272=2,IF(ISNA(VLOOKUP($M272,Teams!$O$4:$Q$51,2,FALSE)),"",VLOOKUP($M272,Teams!$O$4:$Q$51,2,FALSE)),IF(ISNA(VLOOKUP($M272,Teams!$X$4:$Z$51,2,FALSE)),"",VLOOKUP($M272,Teams!$X$4:$Z$51,2,FALSE))))</f>
        <v>212101</v>
      </c>
      <c r="O272" s="47">
        <v>3</v>
      </c>
      <c r="P272" s="6" t="str">
        <f t="shared" si="26"/>
        <v>&lt;A3&gt;</v>
      </c>
      <c r="Q272" s="6" t="str">
        <f>IF($B272=1,IF(ISNA(VLOOKUP($P272,Teams!$F$4:$H$51,2,FALSE)),"",VLOOKUP($P272,Teams!$F$4:$H$51,2,FALSE)),IF($B272=2,IF(ISNA(VLOOKUP($P272,Teams!$O$4:$Q$51,2,FALSE)),"",VLOOKUP($P272,Teams!$O$4:$Q$51,2,FALSE)),IF(ISNA(VLOOKUP($P272,Teams!$X$4:$Z$51,2,FALSE)),"",VLOOKUP($P272,Teams!$X$4:$Z$51,2,FALSE))))</f>
        <v>212103</v>
      </c>
      <c r="R272" t="str">
        <f t="shared" si="29"/>
        <v>01/30/2022,8:00,01/30/2022,9:00,Week 16 - Match 16823,,Gym 2 - Court 3,,0,Game,,212101,,1,212103,,,0,,16823,1,,,,,,</v>
      </c>
    </row>
    <row r="273" spans="2:18" x14ac:dyDescent="0.2">
      <c r="B273" s="37">
        <v>2</v>
      </c>
      <c r="C273" s="9">
        <v>44591</v>
      </c>
      <c r="D273" s="10">
        <v>9</v>
      </c>
      <c r="E273" s="10" t="s">
        <v>36</v>
      </c>
      <c r="F273" s="11">
        <f t="shared" si="27"/>
        <v>10</v>
      </c>
      <c r="G273" s="11" t="str">
        <f t="shared" si="28"/>
        <v>00</v>
      </c>
      <c r="H273" s="2">
        <v>16</v>
      </c>
      <c r="I273" s="11" t="str">
        <f t="shared" si="30"/>
        <v>16911</v>
      </c>
      <c r="J273" s="2">
        <v>1</v>
      </c>
      <c r="K273" s="2">
        <v>1</v>
      </c>
      <c r="L273" s="45">
        <v>2</v>
      </c>
      <c r="M273" s="6" t="str">
        <f t="shared" si="24"/>
        <v>&lt;A2&gt;</v>
      </c>
      <c r="N273" s="6" t="str">
        <f>IF($B273=1,IF(ISNA(VLOOKUP($M273,Teams!$F$4:$H$51,2,FALSE)),"",VLOOKUP($M273,Teams!$F$4:$H$51,2,FALSE)),IF($B273=2,IF(ISNA(VLOOKUP($M273,Teams!$O$4:$Q$51,2,FALSE)),"",VLOOKUP($M273,Teams!$O$4:$Q$51,2,FALSE)),IF(ISNA(VLOOKUP($M273,Teams!$X$4:$Z$51,2,FALSE)),"",VLOOKUP($M273,Teams!$X$4:$Z$51,2,FALSE))))</f>
        <v>212102</v>
      </c>
      <c r="O273" s="47">
        <v>10</v>
      </c>
      <c r="P273" s="6" t="str">
        <f t="shared" si="26"/>
        <v>&lt;A10&gt;</v>
      </c>
      <c r="Q273" s="6" t="str">
        <f>IF($B273=1,IF(ISNA(VLOOKUP($P273,Teams!$F$4:$H$51,2,FALSE)),"",VLOOKUP($P273,Teams!$F$4:$H$51,2,FALSE)),IF($B273=2,IF(ISNA(VLOOKUP($P273,Teams!$O$4:$Q$51,2,FALSE)),"",VLOOKUP($P273,Teams!$O$4:$Q$51,2,FALSE)),IF(ISNA(VLOOKUP($P273,Teams!$X$4:$Z$51,2,FALSE)),"",VLOOKUP($P273,Teams!$X$4:$Z$51,2,FALSE))))</f>
        <v>212110</v>
      </c>
      <c r="R273" t="str">
        <f t="shared" si="29"/>
        <v>01/30/2022,9:00,01/30/2022,10:00,Week 16 - Match 16911,,Gym 1 - Court 1,,0,Game,,212102,,1,212110,,,0,,16911,1,,,,,,</v>
      </c>
    </row>
    <row r="274" spans="2:18" x14ac:dyDescent="0.2">
      <c r="B274" s="37">
        <v>2</v>
      </c>
      <c r="C274" s="9">
        <v>44591</v>
      </c>
      <c r="D274" s="10">
        <v>9</v>
      </c>
      <c r="E274" s="10" t="s">
        <v>36</v>
      </c>
      <c r="F274" s="11">
        <f t="shared" si="27"/>
        <v>10</v>
      </c>
      <c r="G274" s="11" t="str">
        <f t="shared" si="28"/>
        <v>00</v>
      </c>
      <c r="H274" s="2">
        <v>16</v>
      </c>
      <c r="I274" s="11" t="str">
        <f t="shared" si="30"/>
        <v>16912</v>
      </c>
      <c r="J274" s="2">
        <v>1</v>
      </c>
      <c r="K274" s="2">
        <v>2</v>
      </c>
      <c r="L274" s="45">
        <v>1</v>
      </c>
      <c r="M274" s="6" t="str">
        <f t="shared" si="24"/>
        <v>&lt;A1&gt;</v>
      </c>
      <c r="N274" s="6" t="str">
        <f>IF($B274=1,IF(ISNA(VLOOKUP($M274,Teams!$F$4:$H$51,2,FALSE)),"",VLOOKUP($M274,Teams!$F$4:$H$51,2,FALSE)),IF($B274=2,IF(ISNA(VLOOKUP($M274,Teams!$O$4:$Q$51,2,FALSE)),"",VLOOKUP($M274,Teams!$O$4:$Q$51,2,FALSE)),IF(ISNA(VLOOKUP($M274,Teams!$X$4:$Z$51,2,FALSE)),"",VLOOKUP($M274,Teams!$X$4:$Z$51,2,FALSE))))</f>
        <v>212101</v>
      </c>
      <c r="O274" s="47">
        <v>11</v>
      </c>
      <c r="P274" s="6" t="str">
        <f t="shared" si="26"/>
        <v>&lt;A11&gt;</v>
      </c>
      <c r="Q274" s="6" t="str">
        <f>IF($B274=1,IF(ISNA(VLOOKUP($P274,Teams!$F$4:$H$51,2,FALSE)),"",VLOOKUP($P274,Teams!$F$4:$H$51,2,FALSE)),IF($B274=2,IF(ISNA(VLOOKUP($P274,Teams!$O$4:$Q$51,2,FALSE)),"",VLOOKUP($P274,Teams!$O$4:$Q$51,2,FALSE)),IF(ISNA(VLOOKUP($P274,Teams!$X$4:$Z$51,2,FALSE)),"",VLOOKUP($P274,Teams!$X$4:$Z$51,2,FALSE))))</f>
        <v>212111</v>
      </c>
      <c r="R274" t="str">
        <f t="shared" si="29"/>
        <v>01/30/2022,9:00,01/30/2022,10:00,Week 16 - Match 16912,,Gym 1 - Court 2,,0,Game,,212101,,1,212111,,,0,,16912,1,,,,,,</v>
      </c>
    </row>
    <row r="275" spans="2:18" x14ac:dyDescent="0.2">
      <c r="B275" s="37">
        <v>2</v>
      </c>
      <c r="C275" s="9">
        <v>44591</v>
      </c>
      <c r="D275" s="10">
        <v>9</v>
      </c>
      <c r="E275" s="10" t="s">
        <v>36</v>
      </c>
      <c r="F275" s="11">
        <f t="shared" si="27"/>
        <v>10</v>
      </c>
      <c r="G275" s="11" t="str">
        <f t="shared" si="28"/>
        <v>00</v>
      </c>
      <c r="H275" s="2">
        <v>16</v>
      </c>
      <c r="I275" s="11" t="str">
        <f t="shared" si="30"/>
        <v>16913</v>
      </c>
      <c r="J275" s="2">
        <v>1</v>
      </c>
      <c r="K275" s="2">
        <v>3</v>
      </c>
      <c r="L275" s="45">
        <v>5</v>
      </c>
      <c r="M275" s="6" t="str">
        <f t="shared" si="24"/>
        <v>&lt;A5&gt;</v>
      </c>
      <c r="N275" s="6" t="str">
        <f>IF($B275=1,IF(ISNA(VLOOKUP($M275,Teams!$F$4:$H$51,2,FALSE)),"",VLOOKUP($M275,Teams!$F$4:$H$51,2,FALSE)),IF($B275=2,IF(ISNA(VLOOKUP($M275,Teams!$O$4:$Q$51,2,FALSE)),"",VLOOKUP($M275,Teams!$O$4:$Q$51,2,FALSE)),IF(ISNA(VLOOKUP($M275,Teams!$X$4:$Z$51,2,FALSE)),"",VLOOKUP($M275,Teams!$X$4:$Z$51,2,FALSE))))</f>
        <v>212105</v>
      </c>
      <c r="O275" s="47">
        <v>7</v>
      </c>
      <c r="P275" s="6" t="str">
        <f t="shared" si="26"/>
        <v>&lt;A7&gt;</v>
      </c>
      <c r="Q275" s="6" t="str">
        <f>IF($B275=1,IF(ISNA(VLOOKUP($P275,Teams!$F$4:$H$51,2,FALSE)),"",VLOOKUP($P275,Teams!$F$4:$H$51,2,FALSE)),IF($B275=2,IF(ISNA(VLOOKUP($P275,Teams!$O$4:$Q$51,2,FALSE)),"",VLOOKUP($P275,Teams!$O$4:$Q$51,2,FALSE)),IF(ISNA(VLOOKUP($P275,Teams!$X$4:$Z$51,2,FALSE)),"",VLOOKUP($P275,Teams!$X$4:$Z$51,2,FALSE))))</f>
        <v>212107</v>
      </c>
      <c r="R275" t="str">
        <f t="shared" si="29"/>
        <v>01/30/2022,9:00,01/30/2022,10:00,Week 16 - Match 16913,,Gym 1 - Court 3,,0,Game,,212105,,1,212107,,,0,,16913,1,,,,,,</v>
      </c>
    </row>
    <row r="276" spans="2:18" x14ac:dyDescent="0.2">
      <c r="B276" s="37">
        <v>2</v>
      </c>
      <c r="C276" s="9">
        <v>44591</v>
      </c>
      <c r="D276" s="10">
        <v>9</v>
      </c>
      <c r="E276" s="10" t="s">
        <v>36</v>
      </c>
      <c r="F276" s="11">
        <f t="shared" si="27"/>
        <v>10</v>
      </c>
      <c r="G276" s="11" t="str">
        <f t="shared" si="28"/>
        <v>00</v>
      </c>
      <c r="H276" s="2">
        <v>16</v>
      </c>
      <c r="I276" s="11" t="str">
        <f t="shared" si="30"/>
        <v>16921</v>
      </c>
      <c r="J276" s="2">
        <v>2</v>
      </c>
      <c r="K276" s="2">
        <v>1</v>
      </c>
      <c r="L276" s="45">
        <v>6</v>
      </c>
      <c r="M276" s="6" t="str">
        <f t="shared" si="24"/>
        <v>&lt;A6&gt;</v>
      </c>
      <c r="N276" s="6" t="str">
        <f>IF($B276=1,IF(ISNA(VLOOKUP($M276,Teams!$F$4:$H$51,2,FALSE)),"",VLOOKUP($M276,Teams!$F$4:$H$51,2,FALSE)),IF($B276=2,IF(ISNA(VLOOKUP($M276,Teams!$O$4:$Q$51,2,FALSE)),"",VLOOKUP($M276,Teams!$O$4:$Q$51,2,FALSE)),IF(ISNA(VLOOKUP($M276,Teams!$X$4:$Z$51,2,FALSE)),"",VLOOKUP($M276,Teams!$X$4:$Z$51,2,FALSE))))</f>
        <v>212106</v>
      </c>
      <c r="O276" s="47">
        <v>12</v>
      </c>
      <c r="P276" s="6" t="str">
        <f t="shared" si="26"/>
        <v>&lt;A12&gt;</v>
      </c>
      <c r="Q276" s="6" t="str">
        <f>IF($B276=1,IF(ISNA(VLOOKUP($P276,Teams!$F$4:$H$51,2,FALSE)),"",VLOOKUP($P276,Teams!$F$4:$H$51,2,FALSE)),IF($B276=2,IF(ISNA(VLOOKUP($P276,Teams!$O$4:$Q$51,2,FALSE)),"",VLOOKUP($P276,Teams!$O$4:$Q$51,2,FALSE)),IF(ISNA(VLOOKUP($P276,Teams!$X$4:$Z$51,2,FALSE)),"",VLOOKUP($P276,Teams!$X$4:$Z$51,2,FALSE))))</f>
        <v>212112</v>
      </c>
      <c r="R276" t="str">
        <f t="shared" si="29"/>
        <v>01/30/2022,9:00,01/30/2022,10:00,Week 16 - Match 16921,,Gym 2 - Court 1,,0,Game,,212106,,1,212112,,,0,,16921,1,,,,,,</v>
      </c>
    </row>
    <row r="277" spans="2:18" x14ac:dyDescent="0.2">
      <c r="B277" s="37">
        <v>2</v>
      </c>
      <c r="C277" s="9">
        <v>44591</v>
      </c>
      <c r="D277" s="10">
        <v>9</v>
      </c>
      <c r="E277" s="10" t="s">
        <v>36</v>
      </c>
      <c r="F277" s="11">
        <f t="shared" si="27"/>
        <v>10</v>
      </c>
      <c r="G277" s="11" t="str">
        <f t="shared" si="28"/>
        <v>00</v>
      </c>
      <c r="H277" s="2">
        <v>16</v>
      </c>
      <c r="I277" s="11" t="str">
        <f t="shared" si="30"/>
        <v>16922</v>
      </c>
      <c r="J277" s="2">
        <v>2</v>
      </c>
      <c r="K277" s="2">
        <v>2</v>
      </c>
      <c r="L277" s="45">
        <v>4</v>
      </c>
      <c r="M277" s="6" t="str">
        <f t="shared" si="24"/>
        <v>&lt;A4&gt;</v>
      </c>
      <c r="N277" s="6" t="str">
        <f>IF($B277=1,IF(ISNA(VLOOKUP($M277,Teams!$F$4:$H$51,2,FALSE)),"",VLOOKUP($M277,Teams!$F$4:$H$51,2,FALSE)),IF($B277=2,IF(ISNA(VLOOKUP($M277,Teams!$O$4:$Q$51,2,FALSE)),"",VLOOKUP($M277,Teams!$O$4:$Q$51,2,FALSE)),IF(ISNA(VLOOKUP($M277,Teams!$X$4:$Z$51,2,FALSE)),"",VLOOKUP($M277,Teams!$X$4:$Z$51,2,FALSE))))</f>
        <v>212104</v>
      </c>
      <c r="O277" s="47">
        <v>8</v>
      </c>
      <c r="P277" s="6" t="str">
        <f t="shared" si="26"/>
        <v>&lt;A8&gt;</v>
      </c>
      <c r="Q277" s="6" t="str">
        <f>IF($B277=1,IF(ISNA(VLOOKUP($P277,Teams!$F$4:$H$51,2,FALSE)),"",VLOOKUP($P277,Teams!$F$4:$H$51,2,FALSE)),IF($B277=2,IF(ISNA(VLOOKUP($P277,Teams!$O$4:$Q$51,2,FALSE)),"",VLOOKUP($P277,Teams!$O$4:$Q$51,2,FALSE)),IF(ISNA(VLOOKUP($P277,Teams!$X$4:$Z$51,2,FALSE)),"",VLOOKUP($P277,Teams!$X$4:$Z$51,2,FALSE))))</f>
        <v>212108</v>
      </c>
      <c r="R277" t="str">
        <f t="shared" si="29"/>
        <v>01/30/2022,9:00,01/30/2022,10:00,Week 16 - Match 16922,,Gym 2 - Court 2,,0,Game,,212104,,1,212108,,,0,,16922,1,,,,,,</v>
      </c>
    </row>
    <row r="278" spans="2:18" x14ac:dyDescent="0.2">
      <c r="B278" s="37">
        <v>2</v>
      </c>
      <c r="C278" s="9">
        <v>44591</v>
      </c>
      <c r="D278" s="10">
        <v>9</v>
      </c>
      <c r="E278" s="10" t="s">
        <v>36</v>
      </c>
      <c r="F278" s="11">
        <f t="shared" si="27"/>
        <v>10</v>
      </c>
      <c r="G278" s="11" t="str">
        <f t="shared" si="28"/>
        <v>00</v>
      </c>
      <c r="H278" s="2">
        <v>16</v>
      </c>
      <c r="I278" s="11" t="str">
        <f t="shared" si="30"/>
        <v>16923</v>
      </c>
      <c r="J278" s="2">
        <v>2</v>
      </c>
      <c r="K278" s="2">
        <v>3</v>
      </c>
      <c r="L278" s="45">
        <v>3</v>
      </c>
      <c r="M278" s="6" t="str">
        <f t="shared" si="24"/>
        <v>&lt;A3&gt;</v>
      </c>
      <c r="N278" s="6" t="str">
        <f>IF($B278=1,IF(ISNA(VLOOKUP($M278,Teams!$F$4:$H$51,2,FALSE)),"",VLOOKUP($M278,Teams!$F$4:$H$51,2,FALSE)),IF($B278=2,IF(ISNA(VLOOKUP($M278,Teams!$O$4:$Q$51,2,FALSE)),"",VLOOKUP($M278,Teams!$O$4:$Q$51,2,FALSE)),IF(ISNA(VLOOKUP($M278,Teams!$X$4:$Z$51,2,FALSE)),"",VLOOKUP($M278,Teams!$X$4:$Z$51,2,FALSE))))</f>
        <v>212103</v>
      </c>
      <c r="O278" s="47">
        <v>9</v>
      </c>
      <c r="P278" s="6" t="str">
        <f t="shared" si="26"/>
        <v>&lt;A9&gt;</v>
      </c>
      <c r="Q278" s="6" t="str">
        <f>IF($B278=1,IF(ISNA(VLOOKUP($P278,Teams!$F$4:$H$51,2,FALSE)),"",VLOOKUP($P278,Teams!$F$4:$H$51,2,FALSE)),IF($B278=2,IF(ISNA(VLOOKUP($P278,Teams!$O$4:$Q$51,2,FALSE)),"",VLOOKUP($P278,Teams!$O$4:$Q$51,2,FALSE)),IF(ISNA(VLOOKUP($P278,Teams!$X$4:$Z$51,2,FALSE)),"",VLOOKUP($P278,Teams!$X$4:$Z$51,2,FALSE))))</f>
        <v>212109</v>
      </c>
      <c r="R278" t="str">
        <f t="shared" si="29"/>
        <v>01/30/2022,9:00,01/30/2022,10:00,Week 16 - Match 16923,,Gym 2 - Court 3,,0,Game,,212103,,1,212109,,,0,,16923,1,,,,,,</v>
      </c>
    </row>
    <row r="279" spans="2:18" x14ac:dyDescent="0.2">
      <c r="B279" s="37">
        <v>2</v>
      </c>
      <c r="C279" s="9">
        <v>44598</v>
      </c>
      <c r="D279" s="10">
        <v>10</v>
      </c>
      <c r="E279" s="10" t="s">
        <v>36</v>
      </c>
      <c r="F279" s="11">
        <f t="shared" si="27"/>
        <v>11</v>
      </c>
      <c r="G279" s="11" t="str">
        <f t="shared" si="28"/>
        <v>00</v>
      </c>
      <c r="H279" s="2">
        <v>17</v>
      </c>
      <c r="I279" s="11" t="str">
        <f t="shared" si="30"/>
        <v>171011</v>
      </c>
      <c r="J279" s="2">
        <v>1</v>
      </c>
      <c r="K279" s="2">
        <v>1</v>
      </c>
      <c r="L279" s="45">
        <v>1</v>
      </c>
      <c r="M279" s="6" t="str">
        <f t="shared" si="24"/>
        <v>&lt;A1&gt;</v>
      </c>
      <c r="N279" s="6" t="str">
        <f>IF($B279=1,IF(ISNA(VLOOKUP($M279,Teams!$F$4:$H$51,2,FALSE)),"",VLOOKUP($M279,Teams!$F$4:$H$51,2,FALSE)),IF($B279=2,IF(ISNA(VLOOKUP($M279,Teams!$O$4:$Q$51,2,FALSE)),"",VLOOKUP($M279,Teams!$O$4:$Q$51,2,FALSE)),IF(ISNA(VLOOKUP($M279,Teams!$X$4:$Z$51,2,FALSE)),"",VLOOKUP($M279,Teams!$X$4:$Z$51,2,FALSE))))</f>
        <v>212101</v>
      </c>
      <c r="O279" s="47">
        <v>12</v>
      </c>
      <c r="P279" s="6" t="str">
        <f t="shared" si="26"/>
        <v>&lt;A12&gt;</v>
      </c>
      <c r="Q279" s="6" t="str">
        <f>IF($B279=1,IF(ISNA(VLOOKUP($P279,Teams!$F$4:$H$51,2,FALSE)),"",VLOOKUP($P279,Teams!$F$4:$H$51,2,FALSE)),IF($B279=2,IF(ISNA(VLOOKUP($P279,Teams!$O$4:$Q$51,2,FALSE)),"",VLOOKUP($P279,Teams!$O$4:$Q$51,2,FALSE)),IF(ISNA(VLOOKUP($P279,Teams!$X$4:$Z$51,2,FALSE)),"",VLOOKUP($P279,Teams!$X$4:$Z$51,2,FALSE))))</f>
        <v>212112</v>
      </c>
      <c r="R279" t="str">
        <f t="shared" si="29"/>
        <v>02/06/2022,10:00,02/06/2022,11:00,Week 17 - Match 171011,,Gym 1 - Court 1,,0,Game,,212101,,1,212112,,,0,,171011,1,,,,,,</v>
      </c>
    </row>
    <row r="280" spans="2:18" x14ac:dyDescent="0.2">
      <c r="B280" s="37">
        <v>2</v>
      </c>
      <c r="C280" s="9">
        <v>44598</v>
      </c>
      <c r="D280" s="10">
        <v>10</v>
      </c>
      <c r="E280" s="10" t="s">
        <v>36</v>
      </c>
      <c r="F280" s="11">
        <f t="shared" si="27"/>
        <v>11</v>
      </c>
      <c r="G280" s="11" t="str">
        <f t="shared" si="28"/>
        <v>00</v>
      </c>
      <c r="H280" s="2">
        <v>17</v>
      </c>
      <c r="I280" s="11" t="str">
        <f t="shared" si="30"/>
        <v>171012</v>
      </c>
      <c r="J280" s="2">
        <v>1</v>
      </c>
      <c r="K280" s="2">
        <v>2</v>
      </c>
      <c r="L280" s="45">
        <v>2</v>
      </c>
      <c r="M280" s="6" t="str">
        <f t="shared" si="24"/>
        <v>&lt;A2&gt;</v>
      </c>
      <c r="N280" s="6" t="str">
        <f>IF($B280=1,IF(ISNA(VLOOKUP($M280,Teams!$F$4:$H$51,2,FALSE)),"",VLOOKUP($M280,Teams!$F$4:$H$51,2,FALSE)),IF($B280=2,IF(ISNA(VLOOKUP($M280,Teams!$O$4:$Q$51,2,FALSE)),"",VLOOKUP($M280,Teams!$O$4:$Q$51,2,FALSE)),IF(ISNA(VLOOKUP($M280,Teams!$X$4:$Z$51,2,FALSE)),"",VLOOKUP($M280,Teams!$X$4:$Z$51,2,FALSE))))</f>
        <v>212102</v>
      </c>
      <c r="O280" s="47">
        <v>11</v>
      </c>
      <c r="P280" s="6" t="str">
        <f t="shared" si="26"/>
        <v>&lt;A11&gt;</v>
      </c>
      <c r="Q280" s="6" t="str">
        <f>IF($B280=1,IF(ISNA(VLOOKUP($P280,Teams!$F$4:$H$51,2,FALSE)),"",VLOOKUP($P280,Teams!$F$4:$H$51,2,FALSE)),IF($B280=2,IF(ISNA(VLOOKUP($P280,Teams!$O$4:$Q$51,2,FALSE)),"",VLOOKUP($P280,Teams!$O$4:$Q$51,2,FALSE)),IF(ISNA(VLOOKUP($P280,Teams!$X$4:$Z$51,2,FALSE)),"",VLOOKUP($P280,Teams!$X$4:$Z$51,2,FALSE))))</f>
        <v>212111</v>
      </c>
      <c r="R280" t="str">
        <f t="shared" si="29"/>
        <v>02/06/2022,10:00,02/06/2022,11:00,Week 17 - Match 171012,,Gym 1 - Court 2,,0,Game,,212102,,1,212111,,,0,,171012,1,,,,,,</v>
      </c>
    </row>
    <row r="281" spans="2:18" x14ac:dyDescent="0.2">
      <c r="B281" s="37">
        <v>2</v>
      </c>
      <c r="C281" s="9">
        <v>44598</v>
      </c>
      <c r="D281" s="10">
        <v>10</v>
      </c>
      <c r="E281" s="10" t="s">
        <v>36</v>
      </c>
      <c r="F281" s="11">
        <f t="shared" si="27"/>
        <v>11</v>
      </c>
      <c r="G281" s="11" t="str">
        <f t="shared" si="28"/>
        <v>00</v>
      </c>
      <c r="H281" s="2">
        <v>17</v>
      </c>
      <c r="I281" s="11" t="str">
        <f t="shared" si="30"/>
        <v>171013</v>
      </c>
      <c r="J281" s="2">
        <v>1</v>
      </c>
      <c r="K281" s="2">
        <v>3</v>
      </c>
      <c r="L281" s="45">
        <v>3</v>
      </c>
      <c r="M281" s="6" t="str">
        <f t="shared" si="24"/>
        <v>&lt;A3&gt;</v>
      </c>
      <c r="N281" s="6" t="str">
        <f>IF($B281=1,IF(ISNA(VLOOKUP($M281,Teams!$F$4:$H$51,2,FALSE)),"",VLOOKUP($M281,Teams!$F$4:$H$51,2,FALSE)),IF($B281=2,IF(ISNA(VLOOKUP($M281,Teams!$O$4:$Q$51,2,FALSE)),"",VLOOKUP($M281,Teams!$O$4:$Q$51,2,FALSE)),IF(ISNA(VLOOKUP($M281,Teams!$X$4:$Z$51,2,FALSE)),"",VLOOKUP($M281,Teams!$X$4:$Z$51,2,FALSE))))</f>
        <v>212103</v>
      </c>
      <c r="O281" s="47">
        <v>10</v>
      </c>
      <c r="P281" s="6" t="str">
        <f t="shared" si="26"/>
        <v>&lt;A10&gt;</v>
      </c>
      <c r="Q281" s="6" t="str">
        <f>IF($B281=1,IF(ISNA(VLOOKUP($P281,Teams!$F$4:$H$51,2,FALSE)),"",VLOOKUP($P281,Teams!$F$4:$H$51,2,FALSE)),IF($B281=2,IF(ISNA(VLOOKUP($P281,Teams!$O$4:$Q$51,2,FALSE)),"",VLOOKUP($P281,Teams!$O$4:$Q$51,2,FALSE)),IF(ISNA(VLOOKUP($P281,Teams!$X$4:$Z$51,2,FALSE)),"",VLOOKUP($P281,Teams!$X$4:$Z$51,2,FALSE))))</f>
        <v>212110</v>
      </c>
      <c r="R281" t="str">
        <f t="shared" si="29"/>
        <v>02/06/2022,10:00,02/06/2022,11:00,Week 17 - Match 171013,,Gym 1 - Court 3,,0,Game,,212103,,1,212110,,,0,,171013,1,,,,,,</v>
      </c>
    </row>
    <row r="282" spans="2:18" x14ac:dyDescent="0.2">
      <c r="B282" s="37">
        <v>2</v>
      </c>
      <c r="C282" s="9">
        <v>44598</v>
      </c>
      <c r="D282" s="10">
        <v>10</v>
      </c>
      <c r="E282" s="10" t="s">
        <v>36</v>
      </c>
      <c r="F282" s="11">
        <f t="shared" si="27"/>
        <v>11</v>
      </c>
      <c r="G282" s="11" t="str">
        <f t="shared" si="28"/>
        <v>00</v>
      </c>
      <c r="H282" s="2">
        <v>17</v>
      </c>
      <c r="I282" s="11" t="str">
        <f t="shared" si="30"/>
        <v>171021</v>
      </c>
      <c r="J282" s="2">
        <v>2</v>
      </c>
      <c r="K282" s="2">
        <v>1</v>
      </c>
      <c r="L282" s="45">
        <v>4</v>
      </c>
      <c r="M282" s="6" t="str">
        <f t="shared" si="24"/>
        <v>&lt;A4&gt;</v>
      </c>
      <c r="N282" s="6" t="str">
        <f>IF($B282=1,IF(ISNA(VLOOKUP($M282,Teams!$F$4:$H$51,2,FALSE)),"",VLOOKUP($M282,Teams!$F$4:$H$51,2,FALSE)),IF($B282=2,IF(ISNA(VLOOKUP($M282,Teams!$O$4:$Q$51,2,FALSE)),"",VLOOKUP($M282,Teams!$O$4:$Q$51,2,FALSE)),IF(ISNA(VLOOKUP($M282,Teams!$X$4:$Z$51,2,FALSE)),"",VLOOKUP($M282,Teams!$X$4:$Z$51,2,FALSE))))</f>
        <v>212104</v>
      </c>
      <c r="O282" s="47">
        <v>9</v>
      </c>
      <c r="P282" s="6" t="str">
        <f t="shared" si="26"/>
        <v>&lt;A9&gt;</v>
      </c>
      <c r="Q282" s="6" t="str">
        <f>IF($B282=1,IF(ISNA(VLOOKUP($P282,Teams!$F$4:$H$51,2,FALSE)),"",VLOOKUP($P282,Teams!$F$4:$H$51,2,FALSE)),IF($B282=2,IF(ISNA(VLOOKUP($P282,Teams!$O$4:$Q$51,2,FALSE)),"",VLOOKUP($P282,Teams!$O$4:$Q$51,2,FALSE)),IF(ISNA(VLOOKUP($P282,Teams!$X$4:$Z$51,2,FALSE)),"",VLOOKUP($P282,Teams!$X$4:$Z$51,2,FALSE))))</f>
        <v>212109</v>
      </c>
      <c r="R282" t="str">
        <f t="shared" si="29"/>
        <v>02/06/2022,10:00,02/06/2022,11:00,Week 17 - Match 171021,,Gym 2 - Court 1,,0,Game,,212104,,1,212109,,,0,,171021,1,,,,,,</v>
      </c>
    </row>
    <row r="283" spans="2:18" x14ac:dyDescent="0.2">
      <c r="B283" s="37">
        <v>2</v>
      </c>
      <c r="C283" s="9">
        <v>44598</v>
      </c>
      <c r="D283" s="10">
        <v>10</v>
      </c>
      <c r="E283" s="10" t="s">
        <v>36</v>
      </c>
      <c r="F283" s="11">
        <f t="shared" si="27"/>
        <v>11</v>
      </c>
      <c r="G283" s="11" t="str">
        <f t="shared" si="28"/>
        <v>00</v>
      </c>
      <c r="H283" s="2">
        <v>17</v>
      </c>
      <c r="I283" s="11" t="str">
        <f t="shared" si="30"/>
        <v>171022</v>
      </c>
      <c r="J283" s="2">
        <v>2</v>
      </c>
      <c r="K283" s="2">
        <v>2</v>
      </c>
      <c r="L283" s="45">
        <v>5</v>
      </c>
      <c r="M283" s="6" t="str">
        <f t="shared" si="24"/>
        <v>&lt;A5&gt;</v>
      </c>
      <c r="N283" s="6" t="str">
        <f>IF($B283=1,IF(ISNA(VLOOKUP($M283,Teams!$F$4:$H$51,2,FALSE)),"",VLOOKUP($M283,Teams!$F$4:$H$51,2,FALSE)),IF($B283=2,IF(ISNA(VLOOKUP($M283,Teams!$O$4:$Q$51,2,FALSE)),"",VLOOKUP($M283,Teams!$O$4:$Q$51,2,FALSE)),IF(ISNA(VLOOKUP($M283,Teams!$X$4:$Z$51,2,FALSE)),"",VLOOKUP($M283,Teams!$X$4:$Z$51,2,FALSE))))</f>
        <v>212105</v>
      </c>
      <c r="O283" s="47">
        <v>8</v>
      </c>
      <c r="P283" s="6" t="str">
        <f t="shared" si="26"/>
        <v>&lt;A8&gt;</v>
      </c>
      <c r="Q283" s="6" t="str">
        <f>IF($B283=1,IF(ISNA(VLOOKUP($P283,Teams!$F$4:$H$51,2,FALSE)),"",VLOOKUP($P283,Teams!$F$4:$H$51,2,FALSE)),IF($B283=2,IF(ISNA(VLOOKUP($P283,Teams!$O$4:$Q$51,2,FALSE)),"",VLOOKUP($P283,Teams!$O$4:$Q$51,2,FALSE)),IF(ISNA(VLOOKUP($P283,Teams!$X$4:$Z$51,2,FALSE)),"",VLOOKUP($P283,Teams!$X$4:$Z$51,2,FALSE))))</f>
        <v>212108</v>
      </c>
      <c r="R283" t="str">
        <f t="shared" si="29"/>
        <v>02/06/2022,10:00,02/06/2022,11:00,Week 17 - Match 171022,,Gym 2 - Court 2,,0,Game,,212105,,1,212108,,,0,,171022,1,,,,,,</v>
      </c>
    </row>
    <row r="284" spans="2:18" x14ac:dyDescent="0.2">
      <c r="B284" s="37">
        <v>2</v>
      </c>
      <c r="C284" s="9">
        <v>44598</v>
      </c>
      <c r="D284" s="10">
        <v>10</v>
      </c>
      <c r="E284" s="10" t="s">
        <v>36</v>
      </c>
      <c r="F284" s="11">
        <f t="shared" si="27"/>
        <v>11</v>
      </c>
      <c r="G284" s="11" t="str">
        <f t="shared" si="28"/>
        <v>00</v>
      </c>
      <c r="H284" s="2">
        <v>17</v>
      </c>
      <c r="I284" s="11" t="str">
        <f t="shared" si="30"/>
        <v>171023</v>
      </c>
      <c r="J284" s="2">
        <v>2</v>
      </c>
      <c r="K284" s="2">
        <v>3</v>
      </c>
      <c r="L284" s="45">
        <v>6</v>
      </c>
      <c r="M284" s="6" t="str">
        <f t="shared" si="24"/>
        <v>&lt;A6&gt;</v>
      </c>
      <c r="N284" s="6" t="str">
        <f>IF($B284=1,IF(ISNA(VLOOKUP($M284,Teams!$F$4:$H$51,2,FALSE)),"",VLOOKUP($M284,Teams!$F$4:$H$51,2,FALSE)),IF($B284=2,IF(ISNA(VLOOKUP($M284,Teams!$O$4:$Q$51,2,FALSE)),"",VLOOKUP($M284,Teams!$O$4:$Q$51,2,FALSE)),IF(ISNA(VLOOKUP($M284,Teams!$X$4:$Z$51,2,FALSE)),"",VLOOKUP($M284,Teams!$X$4:$Z$51,2,FALSE))))</f>
        <v>212106</v>
      </c>
      <c r="O284" s="47">
        <v>7</v>
      </c>
      <c r="P284" s="6" t="str">
        <f t="shared" si="26"/>
        <v>&lt;A7&gt;</v>
      </c>
      <c r="Q284" s="6" t="str">
        <f>IF($B284=1,IF(ISNA(VLOOKUP($P284,Teams!$F$4:$H$51,2,FALSE)),"",VLOOKUP($P284,Teams!$F$4:$H$51,2,FALSE)),IF($B284=2,IF(ISNA(VLOOKUP($P284,Teams!$O$4:$Q$51,2,FALSE)),"",VLOOKUP($P284,Teams!$O$4:$Q$51,2,FALSE)),IF(ISNA(VLOOKUP($P284,Teams!$X$4:$Z$51,2,FALSE)),"",VLOOKUP($P284,Teams!$X$4:$Z$51,2,FALSE))))</f>
        <v>212107</v>
      </c>
      <c r="R284" t="str">
        <f t="shared" si="29"/>
        <v>02/06/2022,10:00,02/06/2022,11:00,Week 17 - Match 171023,,Gym 2 - Court 3,,0,Game,,212106,,1,212107,,,0,,171023,1,,,,,,</v>
      </c>
    </row>
    <row r="285" spans="2:18" x14ac:dyDescent="0.2">
      <c r="B285" s="37">
        <v>2</v>
      </c>
      <c r="C285" s="9">
        <v>44598</v>
      </c>
      <c r="D285" s="10">
        <v>11</v>
      </c>
      <c r="E285" s="10" t="s">
        <v>36</v>
      </c>
      <c r="F285" s="11">
        <f t="shared" si="27"/>
        <v>12</v>
      </c>
      <c r="G285" s="11" t="str">
        <f t="shared" si="28"/>
        <v>00</v>
      </c>
      <c r="H285" s="2">
        <v>17</v>
      </c>
      <c r="I285" s="11" t="str">
        <f t="shared" si="30"/>
        <v>171111</v>
      </c>
      <c r="J285" s="2">
        <v>1</v>
      </c>
      <c r="K285" s="2">
        <v>1</v>
      </c>
      <c r="L285" s="45">
        <v>10</v>
      </c>
      <c r="M285" s="6" t="str">
        <f t="shared" si="24"/>
        <v>&lt;A10&gt;</v>
      </c>
      <c r="N285" s="6" t="str">
        <f>IF($B285=1,IF(ISNA(VLOOKUP($M285,Teams!$F$4:$H$51,2,FALSE)),"",VLOOKUP($M285,Teams!$F$4:$H$51,2,FALSE)),IF($B285=2,IF(ISNA(VLOOKUP($M285,Teams!$O$4:$Q$51,2,FALSE)),"",VLOOKUP($M285,Teams!$O$4:$Q$51,2,FALSE)),IF(ISNA(VLOOKUP($M285,Teams!$X$4:$Z$51,2,FALSE)),"",VLOOKUP($M285,Teams!$X$4:$Z$51,2,FALSE))))</f>
        <v>212110</v>
      </c>
      <c r="O285" s="47">
        <v>8</v>
      </c>
      <c r="P285" s="6" t="str">
        <f t="shared" si="26"/>
        <v>&lt;A8&gt;</v>
      </c>
      <c r="Q285" s="6" t="str">
        <f>IF($B285=1,IF(ISNA(VLOOKUP($P285,Teams!$F$4:$H$51,2,FALSE)),"",VLOOKUP($P285,Teams!$F$4:$H$51,2,FALSE)),IF($B285=2,IF(ISNA(VLOOKUP($P285,Teams!$O$4:$Q$51,2,FALSE)),"",VLOOKUP($P285,Teams!$O$4:$Q$51,2,FALSE)),IF(ISNA(VLOOKUP($P285,Teams!$X$4:$Z$51,2,FALSE)),"",VLOOKUP($P285,Teams!$X$4:$Z$51,2,FALSE))))</f>
        <v>212108</v>
      </c>
      <c r="R285" t="str">
        <f t="shared" si="29"/>
        <v>02/06/2022,11:00,02/06/2022,12:00,Week 17 - Match 171111,,Gym 1 - Court 1,,0,Game,,212110,,1,212108,,,0,,171111,1,,,,,,</v>
      </c>
    </row>
    <row r="286" spans="2:18" x14ac:dyDescent="0.2">
      <c r="B286" s="37">
        <v>2</v>
      </c>
      <c r="C286" s="9">
        <v>44598</v>
      </c>
      <c r="D286" s="10">
        <v>11</v>
      </c>
      <c r="E286" s="10" t="s">
        <v>36</v>
      </c>
      <c r="F286" s="11">
        <f t="shared" si="27"/>
        <v>12</v>
      </c>
      <c r="G286" s="11" t="str">
        <f t="shared" si="28"/>
        <v>00</v>
      </c>
      <c r="H286" s="2">
        <v>17</v>
      </c>
      <c r="I286" s="11" t="str">
        <f t="shared" si="30"/>
        <v>171112</v>
      </c>
      <c r="J286" s="2">
        <v>1</v>
      </c>
      <c r="K286" s="2">
        <v>2</v>
      </c>
      <c r="L286" s="45">
        <v>12</v>
      </c>
      <c r="M286" s="6" t="str">
        <f t="shared" si="24"/>
        <v>&lt;A12&gt;</v>
      </c>
      <c r="N286" s="6" t="str">
        <f>IF($B286=1,IF(ISNA(VLOOKUP($M286,Teams!$F$4:$H$51,2,FALSE)),"",VLOOKUP($M286,Teams!$F$4:$H$51,2,FALSE)),IF($B286=2,IF(ISNA(VLOOKUP($M286,Teams!$O$4:$Q$51,2,FALSE)),"",VLOOKUP($M286,Teams!$O$4:$Q$51,2,FALSE)),IF(ISNA(VLOOKUP($M286,Teams!$X$4:$Z$51,2,FALSE)),"",VLOOKUP($M286,Teams!$X$4:$Z$51,2,FALSE))))</f>
        <v>212112</v>
      </c>
      <c r="O286" s="47">
        <v>9</v>
      </c>
      <c r="P286" s="6" t="str">
        <f t="shared" si="26"/>
        <v>&lt;A9&gt;</v>
      </c>
      <c r="Q286" s="6" t="str">
        <f>IF($B286=1,IF(ISNA(VLOOKUP($P286,Teams!$F$4:$H$51,2,FALSE)),"",VLOOKUP($P286,Teams!$F$4:$H$51,2,FALSE)),IF($B286=2,IF(ISNA(VLOOKUP($P286,Teams!$O$4:$Q$51,2,FALSE)),"",VLOOKUP($P286,Teams!$O$4:$Q$51,2,FALSE)),IF(ISNA(VLOOKUP($P286,Teams!$X$4:$Z$51,2,FALSE)),"",VLOOKUP($P286,Teams!$X$4:$Z$51,2,FALSE))))</f>
        <v>212109</v>
      </c>
      <c r="R286" t="str">
        <f t="shared" si="29"/>
        <v>02/06/2022,11:00,02/06/2022,12:00,Week 17 - Match 171112,,Gym 1 - Court 2,,0,Game,,212112,,1,212109,,,0,,171112,1,,,,,,</v>
      </c>
    </row>
    <row r="287" spans="2:18" x14ac:dyDescent="0.2">
      <c r="B287" s="37">
        <v>2</v>
      </c>
      <c r="C287" s="9">
        <v>44598</v>
      </c>
      <c r="D287" s="10">
        <v>11</v>
      </c>
      <c r="E287" s="10" t="s">
        <v>36</v>
      </c>
      <c r="F287" s="11">
        <f t="shared" si="27"/>
        <v>12</v>
      </c>
      <c r="G287" s="11" t="str">
        <f t="shared" si="28"/>
        <v>00</v>
      </c>
      <c r="H287" s="2">
        <v>17</v>
      </c>
      <c r="I287" s="11" t="str">
        <f t="shared" si="30"/>
        <v>171113</v>
      </c>
      <c r="J287" s="2">
        <v>1</v>
      </c>
      <c r="K287" s="2">
        <v>3</v>
      </c>
      <c r="L287" s="45">
        <v>6</v>
      </c>
      <c r="M287" s="6" t="str">
        <f t="shared" si="24"/>
        <v>&lt;A6&gt;</v>
      </c>
      <c r="N287" s="6" t="str">
        <f>IF($B287=1,IF(ISNA(VLOOKUP($M287,Teams!$F$4:$H$51,2,FALSE)),"",VLOOKUP($M287,Teams!$F$4:$H$51,2,FALSE)),IF($B287=2,IF(ISNA(VLOOKUP($M287,Teams!$O$4:$Q$51,2,FALSE)),"",VLOOKUP($M287,Teams!$O$4:$Q$51,2,FALSE)),IF(ISNA(VLOOKUP($M287,Teams!$X$4:$Z$51,2,FALSE)),"",VLOOKUP($M287,Teams!$X$4:$Z$51,2,FALSE))))</f>
        <v>212106</v>
      </c>
      <c r="O287" s="47">
        <v>1</v>
      </c>
      <c r="P287" s="6" t="str">
        <f t="shared" si="26"/>
        <v>&lt;A1&gt;</v>
      </c>
      <c r="Q287" s="6" t="str">
        <f>IF($B287=1,IF(ISNA(VLOOKUP($P287,Teams!$F$4:$H$51,2,FALSE)),"",VLOOKUP($P287,Teams!$F$4:$H$51,2,FALSE)),IF($B287=2,IF(ISNA(VLOOKUP($P287,Teams!$O$4:$Q$51,2,FALSE)),"",VLOOKUP($P287,Teams!$O$4:$Q$51,2,FALSE)),IF(ISNA(VLOOKUP($P287,Teams!$X$4:$Z$51,2,FALSE)),"",VLOOKUP($P287,Teams!$X$4:$Z$51,2,FALSE))))</f>
        <v>212101</v>
      </c>
      <c r="R287" t="str">
        <f t="shared" si="29"/>
        <v>02/06/2022,11:00,02/06/2022,12:00,Week 17 - Match 171113,,Gym 1 - Court 3,,0,Game,,212106,,1,212101,,,0,,171113,1,,,,,,</v>
      </c>
    </row>
    <row r="288" spans="2:18" x14ac:dyDescent="0.2">
      <c r="B288" s="37">
        <v>2</v>
      </c>
      <c r="C288" s="9">
        <v>44598</v>
      </c>
      <c r="D288" s="10">
        <v>11</v>
      </c>
      <c r="E288" s="10" t="s">
        <v>36</v>
      </c>
      <c r="F288" s="11">
        <f t="shared" si="27"/>
        <v>12</v>
      </c>
      <c r="G288" s="11" t="str">
        <f t="shared" si="28"/>
        <v>00</v>
      </c>
      <c r="H288" s="2">
        <v>17</v>
      </c>
      <c r="I288" s="11" t="str">
        <f t="shared" si="30"/>
        <v>171121</v>
      </c>
      <c r="J288" s="2">
        <v>2</v>
      </c>
      <c r="K288" s="2">
        <v>1</v>
      </c>
      <c r="L288" s="45">
        <v>5</v>
      </c>
      <c r="M288" s="6" t="str">
        <f t="shared" si="24"/>
        <v>&lt;A5&gt;</v>
      </c>
      <c r="N288" s="6" t="str">
        <f>IF($B288=1,IF(ISNA(VLOOKUP($M288,Teams!$F$4:$H$51,2,FALSE)),"",VLOOKUP($M288,Teams!$F$4:$H$51,2,FALSE)),IF($B288=2,IF(ISNA(VLOOKUP($M288,Teams!$O$4:$Q$51,2,FALSE)),"",VLOOKUP($M288,Teams!$O$4:$Q$51,2,FALSE)),IF(ISNA(VLOOKUP($M288,Teams!$X$4:$Z$51,2,FALSE)),"",VLOOKUP($M288,Teams!$X$4:$Z$51,2,FALSE))))</f>
        <v>212105</v>
      </c>
      <c r="O288" s="47">
        <v>2</v>
      </c>
      <c r="P288" s="6" t="str">
        <f t="shared" si="26"/>
        <v>&lt;A2&gt;</v>
      </c>
      <c r="Q288" s="6" t="str">
        <f>IF($B288=1,IF(ISNA(VLOOKUP($P288,Teams!$F$4:$H$51,2,FALSE)),"",VLOOKUP($P288,Teams!$F$4:$H$51,2,FALSE)),IF($B288=2,IF(ISNA(VLOOKUP($P288,Teams!$O$4:$Q$51,2,FALSE)),"",VLOOKUP($P288,Teams!$O$4:$Q$51,2,FALSE)),IF(ISNA(VLOOKUP($P288,Teams!$X$4:$Z$51,2,FALSE)),"",VLOOKUP($P288,Teams!$X$4:$Z$51,2,FALSE))))</f>
        <v>212102</v>
      </c>
      <c r="R288" t="str">
        <f t="shared" si="29"/>
        <v>02/06/2022,11:00,02/06/2022,12:00,Week 17 - Match 171121,,Gym 2 - Court 1,,0,Game,,212105,,1,212102,,,0,,171121,1,,,,,,</v>
      </c>
    </row>
    <row r="289" spans="2:18" x14ac:dyDescent="0.2">
      <c r="B289" s="37">
        <v>2</v>
      </c>
      <c r="C289" s="9">
        <v>44598</v>
      </c>
      <c r="D289" s="10">
        <v>11</v>
      </c>
      <c r="E289" s="10" t="s">
        <v>36</v>
      </c>
      <c r="F289" s="11">
        <f t="shared" si="27"/>
        <v>12</v>
      </c>
      <c r="G289" s="11" t="str">
        <f t="shared" si="28"/>
        <v>00</v>
      </c>
      <c r="H289" s="2">
        <v>17</v>
      </c>
      <c r="I289" s="11" t="str">
        <f t="shared" si="30"/>
        <v>171122</v>
      </c>
      <c r="J289" s="2">
        <v>2</v>
      </c>
      <c r="K289" s="2">
        <v>2</v>
      </c>
      <c r="L289" s="45">
        <v>4</v>
      </c>
      <c r="M289" s="6" t="str">
        <f t="shared" si="24"/>
        <v>&lt;A4&gt;</v>
      </c>
      <c r="N289" s="6" t="str">
        <f>IF($B289=1,IF(ISNA(VLOOKUP($M289,Teams!$F$4:$H$51,2,FALSE)),"",VLOOKUP($M289,Teams!$F$4:$H$51,2,FALSE)),IF($B289=2,IF(ISNA(VLOOKUP($M289,Teams!$O$4:$Q$51,2,FALSE)),"",VLOOKUP($M289,Teams!$O$4:$Q$51,2,FALSE)),IF(ISNA(VLOOKUP($M289,Teams!$X$4:$Z$51,2,FALSE)),"",VLOOKUP($M289,Teams!$X$4:$Z$51,2,FALSE))))</f>
        <v>212104</v>
      </c>
      <c r="O289" s="47">
        <v>3</v>
      </c>
      <c r="P289" s="6" t="str">
        <f t="shared" si="26"/>
        <v>&lt;A3&gt;</v>
      </c>
      <c r="Q289" s="6" t="str">
        <f>IF($B289=1,IF(ISNA(VLOOKUP($P289,Teams!$F$4:$H$51,2,FALSE)),"",VLOOKUP($P289,Teams!$F$4:$H$51,2,FALSE)),IF($B289=2,IF(ISNA(VLOOKUP($P289,Teams!$O$4:$Q$51,2,FALSE)),"",VLOOKUP($P289,Teams!$O$4:$Q$51,2,FALSE)),IF(ISNA(VLOOKUP($P289,Teams!$X$4:$Z$51,2,FALSE)),"",VLOOKUP($P289,Teams!$X$4:$Z$51,2,FALSE))))</f>
        <v>212103</v>
      </c>
      <c r="R289" t="str">
        <f t="shared" si="29"/>
        <v>02/06/2022,11:00,02/06/2022,12:00,Week 17 - Match 171122,,Gym 2 - Court 2,,0,Game,,212104,,1,212103,,,0,,171122,1,,,,,,</v>
      </c>
    </row>
    <row r="290" spans="2:18" x14ac:dyDescent="0.2">
      <c r="B290" s="37">
        <v>2</v>
      </c>
      <c r="C290" s="9">
        <v>44598</v>
      </c>
      <c r="D290" s="10">
        <v>11</v>
      </c>
      <c r="E290" s="10" t="s">
        <v>36</v>
      </c>
      <c r="F290" s="11">
        <f t="shared" si="27"/>
        <v>12</v>
      </c>
      <c r="G290" s="11" t="str">
        <f t="shared" si="28"/>
        <v>00</v>
      </c>
      <c r="H290" s="2">
        <v>17</v>
      </c>
      <c r="I290" s="11" t="str">
        <f t="shared" si="30"/>
        <v>171123</v>
      </c>
      <c r="J290" s="2">
        <v>2</v>
      </c>
      <c r="K290" s="2">
        <v>3</v>
      </c>
      <c r="L290" s="45">
        <v>11</v>
      </c>
      <c r="M290" s="6" t="str">
        <f t="shared" si="24"/>
        <v>&lt;A11&gt;</v>
      </c>
      <c r="N290" s="6" t="str">
        <f>IF($B290=1,IF(ISNA(VLOOKUP($M290,Teams!$F$4:$H$51,2,FALSE)),"",VLOOKUP($M290,Teams!$F$4:$H$51,2,FALSE)),IF($B290=2,IF(ISNA(VLOOKUP($M290,Teams!$O$4:$Q$51,2,FALSE)),"",VLOOKUP($M290,Teams!$O$4:$Q$51,2,FALSE)),IF(ISNA(VLOOKUP($M290,Teams!$X$4:$Z$51,2,FALSE)),"",VLOOKUP($M290,Teams!$X$4:$Z$51,2,FALSE))))</f>
        <v>212111</v>
      </c>
      <c r="O290" s="47">
        <v>7</v>
      </c>
      <c r="P290" s="6" t="str">
        <f t="shared" si="26"/>
        <v>&lt;A7&gt;</v>
      </c>
      <c r="Q290" s="6" t="str">
        <f>IF($B290=1,IF(ISNA(VLOOKUP($P290,Teams!$F$4:$H$51,2,FALSE)),"",VLOOKUP($P290,Teams!$F$4:$H$51,2,FALSE)),IF($B290=2,IF(ISNA(VLOOKUP($P290,Teams!$O$4:$Q$51,2,FALSE)),"",VLOOKUP($P290,Teams!$O$4:$Q$51,2,FALSE)),IF(ISNA(VLOOKUP($P290,Teams!$X$4:$Z$51,2,FALSE)),"",VLOOKUP($P290,Teams!$X$4:$Z$51,2,FALSE))))</f>
        <v>212107</v>
      </c>
      <c r="R290" t="str">
        <f t="shared" si="29"/>
        <v>02/06/2022,11:00,02/06/2022,12:00,Week 17 - Match 171123,,Gym 2 - Court 3,,0,Game,,212111,,1,212107,,,0,,171123,1,,,,,,</v>
      </c>
    </row>
    <row r="291" spans="2:18" x14ac:dyDescent="0.2">
      <c r="B291" s="37">
        <v>2</v>
      </c>
      <c r="C291" s="9">
        <v>44605</v>
      </c>
      <c r="D291" s="10">
        <v>12</v>
      </c>
      <c r="E291" s="10" t="s">
        <v>36</v>
      </c>
      <c r="F291" s="11">
        <f t="shared" si="27"/>
        <v>13</v>
      </c>
      <c r="G291" s="11" t="str">
        <f t="shared" si="28"/>
        <v>00</v>
      </c>
      <c r="H291" s="2">
        <v>18</v>
      </c>
      <c r="I291" s="11" t="str">
        <f t="shared" si="30"/>
        <v>181211</v>
      </c>
      <c r="J291" s="2">
        <v>1</v>
      </c>
      <c r="K291" s="2">
        <v>1</v>
      </c>
      <c r="L291" s="45">
        <v>12</v>
      </c>
      <c r="M291" s="6" t="str">
        <f t="shared" si="24"/>
        <v>&lt;A12&gt;</v>
      </c>
      <c r="N291" s="6" t="str">
        <f>IF($B291=1,IF(ISNA(VLOOKUP($M291,Teams!$F$4:$H$51,2,FALSE)),"",VLOOKUP($M291,Teams!$F$4:$H$51,2,FALSE)),IF($B291=2,IF(ISNA(VLOOKUP($M291,Teams!$O$4:$Q$51,2,FALSE)),"",VLOOKUP($M291,Teams!$O$4:$Q$51,2,FALSE)),IF(ISNA(VLOOKUP($M291,Teams!$X$4:$Z$51,2,FALSE)),"",VLOOKUP($M291,Teams!$X$4:$Z$51,2,FALSE))))</f>
        <v>212112</v>
      </c>
      <c r="O291" s="47">
        <v>10</v>
      </c>
      <c r="P291" s="6" t="str">
        <f t="shared" si="26"/>
        <v>&lt;A10&gt;</v>
      </c>
      <c r="Q291" s="6" t="str">
        <f>IF($B291=1,IF(ISNA(VLOOKUP($P291,Teams!$F$4:$H$51,2,FALSE)),"",VLOOKUP($P291,Teams!$F$4:$H$51,2,FALSE)),IF($B291=2,IF(ISNA(VLOOKUP($P291,Teams!$O$4:$Q$51,2,FALSE)),"",VLOOKUP($P291,Teams!$O$4:$Q$51,2,FALSE)),IF(ISNA(VLOOKUP($P291,Teams!$X$4:$Z$51,2,FALSE)),"",VLOOKUP($P291,Teams!$X$4:$Z$51,2,FALSE))))</f>
        <v>212110</v>
      </c>
      <c r="R291" t="str">
        <f t="shared" si="29"/>
        <v>02/13/2022,12:00,02/13/2022,13:00,Week 18 - Match 181211,,Gym 1 - Court 1,,0,Game,,212112,,1,212110,,,0,,181211,1,,,,,,</v>
      </c>
    </row>
    <row r="292" spans="2:18" x14ac:dyDescent="0.2">
      <c r="B292" s="37">
        <v>2</v>
      </c>
      <c r="C292" s="9">
        <v>44605</v>
      </c>
      <c r="D292" s="10">
        <v>12</v>
      </c>
      <c r="E292" s="10" t="s">
        <v>36</v>
      </c>
      <c r="F292" s="11">
        <f t="shared" si="27"/>
        <v>13</v>
      </c>
      <c r="G292" s="11" t="str">
        <f t="shared" si="28"/>
        <v>00</v>
      </c>
      <c r="H292" s="2">
        <v>18</v>
      </c>
      <c r="I292" s="11" t="str">
        <f t="shared" si="30"/>
        <v>181212</v>
      </c>
      <c r="J292" s="2">
        <v>1</v>
      </c>
      <c r="K292" s="2">
        <v>2</v>
      </c>
      <c r="L292" s="45">
        <v>7</v>
      </c>
      <c r="M292" s="6" t="str">
        <f t="shared" si="24"/>
        <v>&lt;A7&gt;</v>
      </c>
      <c r="N292" s="6" t="str">
        <f>IF($B292=1,IF(ISNA(VLOOKUP($M292,Teams!$F$4:$H$51,2,FALSE)),"",VLOOKUP($M292,Teams!$F$4:$H$51,2,FALSE)),IF($B292=2,IF(ISNA(VLOOKUP($M292,Teams!$O$4:$Q$51,2,FALSE)),"",VLOOKUP($M292,Teams!$O$4:$Q$51,2,FALSE)),IF(ISNA(VLOOKUP($M292,Teams!$X$4:$Z$51,2,FALSE)),"",VLOOKUP($M292,Teams!$X$4:$Z$51,2,FALSE))))</f>
        <v>212107</v>
      </c>
      <c r="O292" s="47">
        <v>2</v>
      </c>
      <c r="P292" s="6" t="str">
        <f t="shared" si="26"/>
        <v>&lt;A2&gt;</v>
      </c>
      <c r="Q292" s="6" t="str">
        <f>IF($B292=1,IF(ISNA(VLOOKUP($P292,Teams!$F$4:$H$51,2,FALSE)),"",VLOOKUP($P292,Teams!$F$4:$H$51,2,FALSE)),IF($B292=2,IF(ISNA(VLOOKUP($P292,Teams!$O$4:$Q$51,2,FALSE)),"",VLOOKUP($P292,Teams!$O$4:$Q$51,2,FALSE)),IF(ISNA(VLOOKUP($P292,Teams!$X$4:$Z$51,2,FALSE)),"",VLOOKUP($P292,Teams!$X$4:$Z$51,2,FALSE))))</f>
        <v>212102</v>
      </c>
      <c r="R292" t="str">
        <f t="shared" si="29"/>
        <v>02/13/2022,12:00,02/13/2022,13:00,Week 18 - Match 181212,,Gym 1 - Court 2,,0,Game,,212107,,1,212102,,,0,,181212,1,,,,,,</v>
      </c>
    </row>
    <row r="293" spans="2:18" x14ac:dyDescent="0.2">
      <c r="B293" s="37">
        <v>2</v>
      </c>
      <c r="C293" s="9">
        <v>44605</v>
      </c>
      <c r="D293" s="10">
        <v>12</v>
      </c>
      <c r="E293" s="10" t="s">
        <v>36</v>
      </c>
      <c r="F293" s="11">
        <f t="shared" si="27"/>
        <v>13</v>
      </c>
      <c r="G293" s="11" t="str">
        <f t="shared" si="28"/>
        <v>00</v>
      </c>
      <c r="H293" s="2">
        <v>18</v>
      </c>
      <c r="I293" s="11" t="str">
        <f t="shared" si="30"/>
        <v>181213</v>
      </c>
      <c r="J293" s="2">
        <v>1</v>
      </c>
      <c r="K293" s="2">
        <v>3</v>
      </c>
      <c r="L293" s="45">
        <v>8</v>
      </c>
      <c r="M293" s="6" t="str">
        <f t="shared" si="24"/>
        <v>&lt;A8&gt;</v>
      </c>
      <c r="N293" s="6" t="str">
        <f>IF($B293=1,IF(ISNA(VLOOKUP($M293,Teams!$F$4:$H$51,2,FALSE)),"",VLOOKUP($M293,Teams!$F$4:$H$51,2,FALSE)),IF($B293=2,IF(ISNA(VLOOKUP($M293,Teams!$O$4:$Q$51,2,FALSE)),"",VLOOKUP($M293,Teams!$O$4:$Q$51,2,FALSE)),IF(ISNA(VLOOKUP($M293,Teams!$X$4:$Z$51,2,FALSE)),"",VLOOKUP($M293,Teams!$X$4:$Z$51,2,FALSE))))</f>
        <v>212108</v>
      </c>
      <c r="O293" s="47">
        <v>1</v>
      </c>
      <c r="P293" s="6" t="str">
        <f t="shared" si="26"/>
        <v>&lt;A1&gt;</v>
      </c>
      <c r="Q293" s="6" t="str">
        <f>IF($B293=1,IF(ISNA(VLOOKUP($P293,Teams!$F$4:$H$51,2,FALSE)),"",VLOOKUP($P293,Teams!$F$4:$H$51,2,FALSE)),IF($B293=2,IF(ISNA(VLOOKUP($P293,Teams!$O$4:$Q$51,2,FALSE)),"",VLOOKUP($P293,Teams!$O$4:$Q$51,2,FALSE)),IF(ISNA(VLOOKUP($P293,Teams!$X$4:$Z$51,2,FALSE)),"",VLOOKUP($P293,Teams!$X$4:$Z$51,2,FALSE))))</f>
        <v>212101</v>
      </c>
      <c r="R293" t="str">
        <f t="shared" si="29"/>
        <v>02/13/2022,12:00,02/13/2022,13:00,Week 18 - Match 181213,,Gym 1 - Court 3,,0,Game,,212108,,1,212101,,,0,,181213,1,,,,,,</v>
      </c>
    </row>
    <row r="294" spans="2:18" x14ac:dyDescent="0.2">
      <c r="B294" s="37">
        <v>2</v>
      </c>
      <c r="C294" s="9">
        <v>44605</v>
      </c>
      <c r="D294" s="10">
        <v>12</v>
      </c>
      <c r="E294" s="10" t="s">
        <v>36</v>
      </c>
      <c r="F294" s="11">
        <f t="shared" si="27"/>
        <v>13</v>
      </c>
      <c r="G294" s="11" t="str">
        <f t="shared" si="28"/>
        <v>00</v>
      </c>
      <c r="H294" s="2">
        <v>18</v>
      </c>
      <c r="I294" s="11" t="str">
        <f t="shared" si="30"/>
        <v>181221</v>
      </c>
      <c r="J294" s="2">
        <v>2</v>
      </c>
      <c r="K294" s="2">
        <v>1</v>
      </c>
      <c r="L294" s="45">
        <v>6</v>
      </c>
      <c r="M294" s="6" t="str">
        <f t="shared" si="24"/>
        <v>&lt;A6&gt;</v>
      </c>
      <c r="N294" s="6" t="str">
        <f>IF($B294=1,IF(ISNA(VLOOKUP($M294,Teams!$F$4:$H$51,2,FALSE)),"",VLOOKUP($M294,Teams!$F$4:$H$51,2,FALSE)),IF($B294=2,IF(ISNA(VLOOKUP($M294,Teams!$O$4:$Q$51,2,FALSE)),"",VLOOKUP($M294,Teams!$O$4:$Q$51,2,FALSE)),IF(ISNA(VLOOKUP($M294,Teams!$X$4:$Z$51,2,FALSE)),"",VLOOKUP($M294,Teams!$X$4:$Z$51,2,FALSE))))</f>
        <v>212106</v>
      </c>
      <c r="O294" s="47">
        <v>3</v>
      </c>
      <c r="P294" s="6" t="str">
        <f t="shared" si="26"/>
        <v>&lt;A3&gt;</v>
      </c>
      <c r="Q294" s="6" t="str">
        <f>IF($B294=1,IF(ISNA(VLOOKUP($P294,Teams!$F$4:$H$51,2,FALSE)),"",VLOOKUP($P294,Teams!$F$4:$H$51,2,FALSE)),IF($B294=2,IF(ISNA(VLOOKUP($P294,Teams!$O$4:$Q$51,2,FALSE)),"",VLOOKUP($P294,Teams!$O$4:$Q$51,2,FALSE)),IF(ISNA(VLOOKUP($P294,Teams!$X$4:$Z$51,2,FALSE)),"",VLOOKUP($P294,Teams!$X$4:$Z$51,2,FALSE))))</f>
        <v>212103</v>
      </c>
      <c r="R294" t="str">
        <f t="shared" si="29"/>
        <v>02/13/2022,12:00,02/13/2022,13:00,Week 18 - Match 181221,,Gym 2 - Court 1,,0,Game,,212106,,1,212103,,,0,,181221,1,,,,,,</v>
      </c>
    </row>
    <row r="295" spans="2:18" x14ac:dyDescent="0.2">
      <c r="B295" s="37">
        <v>2</v>
      </c>
      <c r="C295" s="9">
        <v>44605</v>
      </c>
      <c r="D295" s="10">
        <v>12</v>
      </c>
      <c r="E295" s="10" t="s">
        <v>36</v>
      </c>
      <c r="F295" s="11">
        <f t="shared" si="27"/>
        <v>13</v>
      </c>
      <c r="G295" s="11" t="str">
        <f t="shared" si="28"/>
        <v>00</v>
      </c>
      <c r="H295" s="2">
        <v>18</v>
      </c>
      <c r="I295" s="11" t="str">
        <f t="shared" si="30"/>
        <v>181222</v>
      </c>
      <c r="J295" s="2">
        <v>2</v>
      </c>
      <c r="K295" s="2">
        <v>2</v>
      </c>
      <c r="L295" s="45">
        <v>5</v>
      </c>
      <c r="M295" s="6" t="str">
        <f t="shared" si="24"/>
        <v>&lt;A5&gt;</v>
      </c>
      <c r="N295" s="6" t="str">
        <f>IF($B295=1,IF(ISNA(VLOOKUP($M295,Teams!$F$4:$H$51,2,FALSE)),"",VLOOKUP($M295,Teams!$F$4:$H$51,2,FALSE)),IF($B295=2,IF(ISNA(VLOOKUP($M295,Teams!$O$4:$Q$51,2,FALSE)),"",VLOOKUP($M295,Teams!$O$4:$Q$51,2,FALSE)),IF(ISNA(VLOOKUP($M295,Teams!$X$4:$Z$51,2,FALSE)),"",VLOOKUP($M295,Teams!$X$4:$Z$51,2,FALSE))))</f>
        <v>212105</v>
      </c>
      <c r="O295" s="47">
        <v>4</v>
      </c>
      <c r="P295" s="6" t="str">
        <f t="shared" si="26"/>
        <v>&lt;A4&gt;</v>
      </c>
      <c r="Q295" s="6" t="str">
        <f>IF($B295=1,IF(ISNA(VLOOKUP($P295,Teams!$F$4:$H$51,2,FALSE)),"",VLOOKUP($P295,Teams!$F$4:$H$51,2,FALSE)),IF($B295=2,IF(ISNA(VLOOKUP($P295,Teams!$O$4:$Q$51,2,FALSE)),"",VLOOKUP($P295,Teams!$O$4:$Q$51,2,FALSE)),IF(ISNA(VLOOKUP($P295,Teams!$X$4:$Z$51,2,FALSE)),"",VLOOKUP($P295,Teams!$X$4:$Z$51,2,FALSE))))</f>
        <v>212104</v>
      </c>
      <c r="R295" t="str">
        <f t="shared" si="29"/>
        <v>02/13/2022,12:00,02/13/2022,13:00,Week 18 - Match 181222,,Gym 2 - Court 2,,0,Game,,212105,,1,212104,,,0,,181222,1,,,,,,</v>
      </c>
    </row>
    <row r="296" spans="2:18" x14ac:dyDescent="0.2">
      <c r="B296" s="37">
        <v>2</v>
      </c>
      <c r="C296" s="9">
        <v>44605</v>
      </c>
      <c r="D296" s="10">
        <v>12</v>
      </c>
      <c r="E296" s="10" t="s">
        <v>36</v>
      </c>
      <c r="F296" s="11">
        <f t="shared" si="27"/>
        <v>13</v>
      </c>
      <c r="G296" s="11" t="str">
        <f t="shared" si="28"/>
        <v>00</v>
      </c>
      <c r="H296" s="2">
        <v>18</v>
      </c>
      <c r="I296" s="11" t="str">
        <f t="shared" si="30"/>
        <v>181223</v>
      </c>
      <c r="J296" s="2">
        <v>2</v>
      </c>
      <c r="K296" s="2">
        <v>3</v>
      </c>
      <c r="L296" s="45">
        <v>11</v>
      </c>
      <c r="M296" s="6" t="str">
        <f t="shared" si="24"/>
        <v>&lt;A11&gt;</v>
      </c>
      <c r="N296" s="6" t="str">
        <f>IF($B296=1,IF(ISNA(VLOOKUP($M296,Teams!$F$4:$H$51,2,FALSE)),"",VLOOKUP($M296,Teams!$F$4:$H$51,2,FALSE)),IF($B296=2,IF(ISNA(VLOOKUP($M296,Teams!$O$4:$Q$51,2,FALSE)),"",VLOOKUP($M296,Teams!$O$4:$Q$51,2,FALSE)),IF(ISNA(VLOOKUP($M296,Teams!$X$4:$Z$51,2,FALSE)),"",VLOOKUP($M296,Teams!$X$4:$Z$51,2,FALSE))))</f>
        <v>212111</v>
      </c>
      <c r="O296" s="47">
        <v>9</v>
      </c>
      <c r="P296" s="6" t="str">
        <f t="shared" si="26"/>
        <v>&lt;A9&gt;</v>
      </c>
      <c r="Q296" s="6" t="str">
        <f>IF($B296=1,IF(ISNA(VLOOKUP($P296,Teams!$F$4:$H$51,2,FALSE)),"",VLOOKUP($P296,Teams!$F$4:$H$51,2,FALSE)),IF($B296=2,IF(ISNA(VLOOKUP($P296,Teams!$O$4:$Q$51,2,FALSE)),"",VLOOKUP($P296,Teams!$O$4:$Q$51,2,FALSE)),IF(ISNA(VLOOKUP($P296,Teams!$X$4:$Z$51,2,FALSE)),"",VLOOKUP($P296,Teams!$X$4:$Z$51,2,FALSE))))</f>
        <v>212109</v>
      </c>
      <c r="R296" t="str">
        <f t="shared" si="29"/>
        <v>02/13/2022,12:00,02/13/2022,13:00,Week 18 - Match 181223,,Gym 2 - Court 3,,0,Game,,212111,,1,212109,,,0,,181223,1,,,,,,</v>
      </c>
    </row>
    <row r="297" spans="2:18" x14ac:dyDescent="0.2">
      <c r="B297" s="37">
        <v>2</v>
      </c>
      <c r="C297" s="9">
        <v>44605</v>
      </c>
      <c r="D297" s="10">
        <v>13</v>
      </c>
      <c r="E297" s="10" t="s">
        <v>36</v>
      </c>
      <c r="F297" s="11">
        <f t="shared" si="27"/>
        <v>14</v>
      </c>
      <c r="G297" s="11" t="str">
        <f t="shared" si="28"/>
        <v>00</v>
      </c>
      <c r="H297" s="2">
        <v>18</v>
      </c>
      <c r="I297" s="11" t="str">
        <f t="shared" si="30"/>
        <v>181311</v>
      </c>
      <c r="J297" s="2">
        <v>1</v>
      </c>
      <c r="K297" s="2">
        <v>1</v>
      </c>
      <c r="L297" s="45">
        <v>5</v>
      </c>
      <c r="M297" s="6" t="str">
        <f t="shared" si="24"/>
        <v>&lt;A5&gt;</v>
      </c>
      <c r="N297" s="6" t="str">
        <f>IF($B297=1,IF(ISNA(VLOOKUP($M297,Teams!$F$4:$H$51,2,FALSE)),"",VLOOKUP($M297,Teams!$F$4:$H$51,2,FALSE)),IF($B297=2,IF(ISNA(VLOOKUP($M297,Teams!$O$4:$Q$51,2,FALSE)),"",VLOOKUP($M297,Teams!$O$4:$Q$51,2,FALSE)),IF(ISNA(VLOOKUP($M297,Teams!$X$4:$Z$51,2,FALSE)),"",VLOOKUP($M297,Teams!$X$4:$Z$51,2,FALSE))))</f>
        <v>212105</v>
      </c>
      <c r="O297" s="47">
        <v>1</v>
      </c>
      <c r="P297" s="6" t="str">
        <f t="shared" si="26"/>
        <v>&lt;A1&gt;</v>
      </c>
      <c r="Q297" s="6" t="str">
        <f>IF($B297=1,IF(ISNA(VLOOKUP($P297,Teams!$F$4:$H$51,2,FALSE)),"",VLOOKUP($P297,Teams!$F$4:$H$51,2,FALSE)),IF($B297=2,IF(ISNA(VLOOKUP($P297,Teams!$O$4:$Q$51,2,FALSE)),"",VLOOKUP($P297,Teams!$O$4:$Q$51,2,FALSE)),IF(ISNA(VLOOKUP($P297,Teams!$X$4:$Z$51,2,FALSE)),"",VLOOKUP($P297,Teams!$X$4:$Z$51,2,FALSE))))</f>
        <v>212101</v>
      </c>
      <c r="R297" t="str">
        <f t="shared" si="29"/>
        <v>02/13/2022,13:00,02/13/2022,14:00,Week 18 - Match 181311,,Gym 1 - Court 1,,0,Game,,212105,,1,212101,,,0,,181311,1,,,,,,</v>
      </c>
    </row>
    <row r="298" spans="2:18" x14ac:dyDescent="0.2">
      <c r="B298" s="37">
        <v>2</v>
      </c>
      <c r="C298" s="9">
        <v>44605</v>
      </c>
      <c r="D298" s="10">
        <v>13</v>
      </c>
      <c r="E298" s="10" t="s">
        <v>36</v>
      </c>
      <c r="F298" s="11">
        <f t="shared" si="27"/>
        <v>14</v>
      </c>
      <c r="G298" s="11" t="str">
        <f t="shared" si="28"/>
        <v>00</v>
      </c>
      <c r="H298" s="2">
        <v>18</v>
      </c>
      <c r="I298" s="11" t="str">
        <f t="shared" si="30"/>
        <v>181312</v>
      </c>
      <c r="J298" s="2">
        <v>1</v>
      </c>
      <c r="K298" s="2">
        <v>2</v>
      </c>
      <c r="L298" s="45">
        <v>4</v>
      </c>
      <c r="M298" s="6" t="str">
        <f t="shared" si="24"/>
        <v>&lt;A4&gt;</v>
      </c>
      <c r="N298" s="6" t="str">
        <f>IF($B298=1,IF(ISNA(VLOOKUP($M298,Teams!$F$4:$H$51,2,FALSE)),"",VLOOKUP($M298,Teams!$F$4:$H$51,2,FALSE)),IF($B298=2,IF(ISNA(VLOOKUP($M298,Teams!$O$4:$Q$51,2,FALSE)),"",VLOOKUP($M298,Teams!$O$4:$Q$51,2,FALSE)),IF(ISNA(VLOOKUP($M298,Teams!$X$4:$Z$51,2,FALSE)),"",VLOOKUP($M298,Teams!$X$4:$Z$51,2,FALSE))))</f>
        <v>212104</v>
      </c>
      <c r="O298" s="47">
        <v>2</v>
      </c>
      <c r="P298" s="6" t="str">
        <f t="shared" si="26"/>
        <v>&lt;A2&gt;</v>
      </c>
      <c r="Q298" s="6" t="str">
        <f>IF($B298=1,IF(ISNA(VLOOKUP($P298,Teams!$F$4:$H$51,2,FALSE)),"",VLOOKUP($P298,Teams!$F$4:$H$51,2,FALSE)),IF($B298=2,IF(ISNA(VLOOKUP($P298,Teams!$O$4:$Q$51,2,FALSE)),"",VLOOKUP($P298,Teams!$O$4:$Q$51,2,FALSE)),IF(ISNA(VLOOKUP($P298,Teams!$X$4:$Z$51,2,FALSE)),"",VLOOKUP($P298,Teams!$X$4:$Z$51,2,FALSE))))</f>
        <v>212102</v>
      </c>
      <c r="R298" t="str">
        <f t="shared" si="29"/>
        <v>02/13/2022,13:00,02/13/2022,14:00,Week 18 - Match 181312,,Gym 1 - Court 2,,0,Game,,212104,,1,212102,,,0,,181312,1,,,,,,</v>
      </c>
    </row>
    <row r="299" spans="2:18" x14ac:dyDescent="0.2">
      <c r="B299" s="37">
        <v>2</v>
      </c>
      <c r="C299" s="9">
        <v>44605</v>
      </c>
      <c r="D299" s="10">
        <v>13</v>
      </c>
      <c r="E299" s="10" t="s">
        <v>36</v>
      </c>
      <c r="F299" s="11">
        <f t="shared" si="27"/>
        <v>14</v>
      </c>
      <c r="G299" s="11" t="str">
        <f t="shared" si="28"/>
        <v>00</v>
      </c>
      <c r="H299" s="2">
        <v>18</v>
      </c>
      <c r="I299" s="11" t="str">
        <f t="shared" si="30"/>
        <v>181313</v>
      </c>
      <c r="J299" s="2">
        <v>1</v>
      </c>
      <c r="K299" s="2">
        <v>3</v>
      </c>
      <c r="L299" s="45">
        <v>12</v>
      </c>
      <c r="M299" s="6" t="str">
        <f t="shared" si="24"/>
        <v>&lt;A12&gt;</v>
      </c>
      <c r="N299" s="6" t="str">
        <f>IF($B299=1,IF(ISNA(VLOOKUP($M299,Teams!$F$4:$H$51,2,FALSE)),"",VLOOKUP($M299,Teams!$F$4:$H$51,2,FALSE)),IF($B299=2,IF(ISNA(VLOOKUP($M299,Teams!$O$4:$Q$51,2,FALSE)),"",VLOOKUP($M299,Teams!$O$4:$Q$51,2,FALSE)),IF(ISNA(VLOOKUP($M299,Teams!$X$4:$Z$51,2,FALSE)),"",VLOOKUP($M299,Teams!$X$4:$Z$51,2,FALSE))))</f>
        <v>212112</v>
      </c>
      <c r="O299" s="47">
        <v>3</v>
      </c>
      <c r="P299" s="6" t="str">
        <f t="shared" si="26"/>
        <v>&lt;A3&gt;</v>
      </c>
      <c r="Q299" s="6" t="str">
        <f>IF($B299=1,IF(ISNA(VLOOKUP($P299,Teams!$F$4:$H$51,2,FALSE)),"",VLOOKUP($P299,Teams!$F$4:$H$51,2,FALSE)),IF($B299=2,IF(ISNA(VLOOKUP($P299,Teams!$O$4:$Q$51,2,FALSE)),"",VLOOKUP($P299,Teams!$O$4:$Q$51,2,FALSE)),IF(ISNA(VLOOKUP($P299,Teams!$X$4:$Z$51,2,FALSE)),"",VLOOKUP($P299,Teams!$X$4:$Z$51,2,FALSE))))</f>
        <v>212103</v>
      </c>
      <c r="R299" t="str">
        <f t="shared" si="29"/>
        <v>02/13/2022,13:00,02/13/2022,14:00,Week 18 - Match 181313,,Gym 1 - Court 3,,0,Game,,212112,,1,212103,,,0,,181313,1,,,,,,</v>
      </c>
    </row>
    <row r="300" spans="2:18" x14ac:dyDescent="0.2">
      <c r="B300" s="37">
        <v>2</v>
      </c>
      <c r="C300" s="9">
        <v>44605</v>
      </c>
      <c r="D300" s="10">
        <v>13</v>
      </c>
      <c r="E300" s="10" t="s">
        <v>36</v>
      </c>
      <c r="F300" s="11">
        <f t="shared" si="27"/>
        <v>14</v>
      </c>
      <c r="G300" s="11" t="str">
        <f t="shared" si="28"/>
        <v>00</v>
      </c>
      <c r="H300" s="2">
        <v>18</v>
      </c>
      <c r="I300" s="11" t="str">
        <f t="shared" si="30"/>
        <v>181321</v>
      </c>
      <c r="J300" s="2">
        <v>2</v>
      </c>
      <c r="K300" s="2">
        <v>1</v>
      </c>
      <c r="L300" s="45">
        <v>11</v>
      </c>
      <c r="M300" s="6" t="str">
        <f t="shared" si="24"/>
        <v>&lt;A11&gt;</v>
      </c>
      <c r="N300" s="6" t="str">
        <f>IF($B300=1,IF(ISNA(VLOOKUP($M300,Teams!$F$4:$H$51,2,FALSE)),"",VLOOKUP($M300,Teams!$F$4:$H$51,2,FALSE)),IF($B300=2,IF(ISNA(VLOOKUP($M300,Teams!$O$4:$Q$51,2,FALSE)),"",VLOOKUP($M300,Teams!$O$4:$Q$51,2,FALSE)),IF(ISNA(VLOOKUP($M300,Teams!$X$4:$Z$51,2,FALSE)),"",VLOOKUP($M300,Teams!$X$4:$Z$51,2,FALSE))))</f>
        <v>212111</v>
      </c>
      <c r="O300" s="47">
        <v>6</v>
      </c>
      <c r="P300" s="6" t="str">
        <f t="shared" si="26"/>
        <v>&lt;A6&gt;</v>
      </c>
      <c r="Q300" s="6" t="str">
        <f>IF($B300=1,IF(ISNA(VLOOKUP($P300,Teams!$F$4:$H$51,2,FALSE)),"",VLOOKUP($P300,Teams!$F$4:$H$51,2,FALSE)),IF($B300=2,IF(ISNA(VLOOKUP($P300,Teams!$O$4:$Q$51,2,FALSE)),"",VLOOKUP($P300,Teams!$O$4:$Q$51,2,FALSE)),IF(ISNA(VLOOKUP($P300,Teams!$X$4:$Z$51,2,FALSE)),"",VLOOKUP($P300,Teams!$X$4:$Z$51,2,FALSE))))</f>
        <v>212106</v>
      </c>
      <c r="R300" t="str">
        <f t="shared" si="29"/>
        <v>02/13/2022,13:00,02/13/2022,14:00,Week 18 - Match 181321,,Gym 2 - Court 1,,0,Game,,212111,,1,212106,,,0,,181321,1,,,,,,</v>
      </c>
    </row>
    <row r="301" spans="2:18" x14ac:dyDescent="0.2">
      <c r="B301" s="37">
        <v>2</v>
      </c>
      <c r="C301" s="9">
        <v>44605</v>
      </c>
      <c r="D301" s="10">
        <v>13</v>
      </c>
      <c r="E301" s="10" t="s">
        <v>36</v>
      </c>
      <c r="F301" s="11">
        <f t="shared" si="27"/>
        <v>14</v>
      </c>
      <c r="G301" s="11" t="str">
        <f t="shared" si="28"/>
        <v>00</v>
      </c>
      <c r="H301" s="2">
        <v>18</v>
      </c>
      <c r="I301" s="11" t="str">
        <f t="shared" si="30"/>
        <v>181322</v>
      </c>
      <c r="J301" s="2">
        <v>2</v>
      </c>
      <c r="K301" s="2">
        <v>2</v>
      </c>
      <c r="L301" s="45">
        <v>10</v>
      </c>
      <c r="M301" s="6" t="str">
        <f t="shared" si="24"/>
        <v>&lt;A10&gt;</v>
      </c>
      <c r="N301" s="6" t="str">
        <f>IF($B301=1,IF(ISNA(VLOOKUP($M301,Teams!$F$4:$H$51,2,FALSE)),"",VLOOKUP($M301,Teams!$F$4:$H$51,2,FALSE)),IF($B301=2,IF(ISNA(VLOOKUP($M301,Teams!$O$4:$Q$51,2,FALSE)),"",VLOOKUP($M301,Teams!$O$4:$Q$51,2,FALSE)),IF(ISNA(VLOOKUP($M301,Teams!$X$4:$Z$51,2,FALSE)),"",VLOOKUP($M301,Teams!$X$4:$Z$51,2,FALSE))))</f>
        <v>212110</v>
      </c>
      <c r="O301" s="47">
        <v>7</v>
      </c>
      <c r="P301" s="6" t="str">
        <f t="shared" si="26"/>
        <v>&lt;A7&gt;</v>
      </c>
      <c r="Q301" s="6" t="str">
        <f>IF($B301=1,IF(ISNA(VLOOKUP($P301,Teams!$F$4:$H$51,2,FALSE)),"",VLOOKUP($P301,Teams!$F$4:$H$51,2,FALSE)),IF($B301=2,IF(ISNA(VLOOKUP($P301,Teams!$O$4:$Q$51,2,FALSE)),"",VLOOKUP($P301,Teams!$O$4:$Q$51,2,FALSE)),IF(ISNA(VLOOKUP($P301,Teams!$X$4:$Z$51,2,FALSE)),"",VLOOKUP($P301,Teams!$X$4:$Z$51,2,FALSE))))</f>
        <v>212107</v>
      </c>
      <c r="R301" t="str">
        <f t="shared" si="29"/>
        <v>02/13/2022,13:00,02/13/2022,14:00,Week 18 - Match 181322,,Gym 2 - Court 2,,0,Game,,212110,,1,212107,,,0,,181322,1,,,,,,</v>
      </c>
    </row>
    <row r="302" spans="2:18" x14ac:dyDescent="0.2">
      <c r="B302" s="37">
        <v>2</v>
      </c>
      <c r="C302" s="9">
        <v>44605</v>
      </c>
      <c r="D302" s="10">
        <v>13</v>
      </c>
      <c r="E302" s="10" t="s">
        <v>36</v>
      </c>
      <c r="F302" s="11">
        <f t="shared" si="27"/>
        <v>14</v>
      </c>
      <c r="G302" s="11" t="str">
        <f t="shared" si="28"/>
        <v>00</v>
      </c>
      <c r="H302" s="2">
        <v>18</v>
      </c>
      <c r="I302" s="11" t="str">
        <f t="shared" si="30"/>
        <v>181323</v>
      </c>
      <c r="J302" s="2">
        <v>2</v>
      </c>
      <c r="K302" s="2">
        <v>3</v>
      </c>
      <c r="L302" s="45">
        <v>9</v>
      </c>
      <c r="M302" s="6" t="str">
        <f t="shared" si="24"/>
        <v>&lt;A9&gt;</v>
      </c>
      <c r="N302" s="6" t="str">
        <f>IF($B302=1,IF(ISNA(VLOOKUP($M302,Teams!$F$4:$H$51,2,FALSE)),"",VLOOKUP($M302,Teams!$F$4:$H$51,2,FALSE)),IF($B302=2,IF(ISNA(VLOOKUP($M302,Teams!$O$4:$Q$51,2,FALSE)),"",VLOOKUP($M302,Teams!$O$4:$Q$51,2,FALSE)),IF(ISNA(VLOOKUP($M302,Teams!$X$4:$Z$51,2,FALSE)),"",VLOOKUP($M302,Teams!$X$4:$Z$51,2,FALSE))))</f>
        <v>212109</v>
      </c>
      <c r="O302" s="47">
        <v>8</v>
      </c>
      <c r="P302" s="6" t="str">
        <f t="shared" si="26"/>
        <v>&lt;A8&gt;</v>
      </c>
      <c r="Q302" s="6" t="str">
        <f>IF($B302=1,IF(ISNA(VLOOKUP($P302,Teams!$F$4:$H$51,2,FALSE)),"",VLOOKUP($P302,Teams!$F$4:$H$51,2,FALSE)),IF($B302=2,IF(ISNA(VLOOKUP($P302,Teams!$O$4:$Q$51,2,FALSE)),"",VLOOKUP($P302,Teams!$O$4:$Q$51,2,FALSE)),IF(ISNA(VLOOKUP($P302,Teams!$X$4:$Z$51,2,FALSE)),"",VLOOKUP($P302,Teams!$X$4:$Z$51,2,FALSE))))</f>
        <v>212108</v>
      </c>
      <c r="R302" t="str">
        <f t="shared" si="29"/>
        <v>02/13/2022,13:00,02/13/2022,14:00,Week 18 - Match 181323,,Gym 2 - Court 3,,0,Game,,212109,,1,212108,,,0,,181323,1,,,,,,</v>
      </c>
    </row>
    <row r="303" spans="2:18" x14ac:dyDescent="0.2">
      <c r="B303" s="37">
        <v>2</v>
      </c>
      <c r="C303" s="9">
        <v>44619</v>
      </c>
      <c r="D303" s="10">
        <v>14</v>
      </c>
      <c r="E303" s="10" t="s">
        <v>36</v>
      </c>
      <c r="F303" s="11">
        <f t="shared" si="27"/>
        <v>15</v>
      </c>
      <c r="G303" s="11" t="str">
        <f t="shared" si="28"/>
        <v>00</v>
      </c>
      <c r="H303" s="2">
        <v>19</v>
      </c>
      <c r="I303" s="11" t="str">
        <f t="shared" si="30"/>
        <v>191411</v>
      </c>
      <c r="J303" s="2">
        <v>1</v>
      </c>
      <c r="K303" s="2">
        <v>1</v>
      </c>
      <c r="L303" s="45">
        <v>5</v>
      </c>
      <c r="M303" s="6" t="str">
        <f t="shared" si="24"/>
        <v>&lt;A5&gt;</v>
      </c>
      <c r="N303" s="6" t="str">
        <f>IF($B303=1,IF(ISNA(VLOOKUP($M303,Teams!$F$4:$H$51,2,FALSE)),"",VLOOKUP($M303,Teams!$F$4:$H$51,2,FALSE)),IF($B303=2,IF(ISNA(VLOOKUP($M303,Teams!$O$4:$Q$51,2,FALSE)),"",VLOOKUP($M303,Teams!$O$4:$Q$51,2,FALSE)),IF(ISNA(VLOOKUP($M303,Teams!$X$4:$Z$51,2,FALSE)),"",VLOOKUP($M303,Teams!$X$4:$Z$51,2,FALSE))))</f>
        <v>212105</v>
      </c>
      <c r="O303" s="47">
        <v>3</v>
      </c>
      <c r="P303" s="6" t="str">
        <f t="shared" si="26"/>
        <v>&lt;A3&gt;</v>
      </c>
      <c r="Q303" s="6" t="str">
        <f>IF($B303=1,IF(ISNA(VLOOKUP($P303,Teams!$F$4:$H$51,2,FALSE)),"",VLOOKUP($P303,Teams!$F$4:$H$51,2,FALSE)),IF($B303=2,IF(ISNA(VLOOKUP($P303,Teams!$O$4:$Q$51,2,FALSE)),"",VLOOKUP($P303,Teams!$O$4:$Q$51,2,FALSE)),IF(ISNA(VLOOKUP($P303,Teams!$X$4:$Z$51,2,FALSE)),"",VLOOKUP($P303,Teams!$X$4:$Z$51,2,FALSE))))</f>
        <v>212103</v>
      </c>
      <c r="R303" t="str">
        <f t="shared" si="29"/>
        <v>02/27/2022,14:00,02/27/2022,15:00,Week 19 - Match 191411,,Gym 1 - Court 1,,0,Game,,212105,,1,212103,,,0,,191411,1,,,,,,</v>
      </c>
    </row>
    <row r="304" spans="2:18" x14ac:dyDescent="0.2">
      <c r="B304" s="37">
        <v>2</v>
      </c>
      <c r="C304" s="9">
        <v>44619</v>
      </c>
      <c r="D304" s="10">
        <v>14</v>
      </c>
      <c r="E304" s="10" t="s">
        <v>36</v>
      </c>
      <c r="F304" s="11">
        <f t="shared" si="27"/>
        <v>15</v>
      </c>
      <c r="G304" s="11" t="str">
        <f t="shared" si="28"/>
        <v>00</v>
      </c>
      <c r="H304" s="2">
        <v>19</v>
      </c>
      <c r="I304" s="11" t="str">
        <f t="shared" si="30"/>
        <v>191412</v>
      </c>
      <c r="J304" s="2">
        <v>1</v>
      </c>
      <c r="K304" s="2">
        <v>2</v>
      </c>
      <c r="L304" s="45">
        <v>6</v>
      </c>
      <c r="M304" s="6" t="str">
        <f t="shared" si="24"/>
        <v>&lt;A6&gt;</v>
      </c>
      <c r="N304" s="6" t="str">
        <f>IF($B304=1,IF(ISNA(VLOOKUP($M304,Teams!$F$4:$H$51,2,FALSE)),"",VLOOKUP($M304,Teams!$F$4:$H$51,2,FALSE)),IF($B304=2,IF(ISNA(VLOOKUP($M304,Teams!$O$4:$Q$51,2,FALSE)),"",VLOOKUP($M304,Teams!$O$4:$Q$51,2,FALSE)),IF(ISNA(VLOOKUP($M304,Teams!$X$4:$Z$51,2,FALSE)),"",VLOOKUP($M304,Teams!$X$4:$Z$51,2,FALSE))))</f>
        <v>212106</v>
      </c>
      <c r="O304" s="47">
        <v>2</v>
      </c>
      <c r="P304" s="6" t="str">
        <f t="shared" si="26"/>
        <v>&lt;A2&gt;</v>
      </c>
      <c r="Q304" s="6" t="str">
        <f>IF($B304=1,IF(ISNA(VLOOKUP($P304,Teams!$F$4:$H$51,2,FALSE)),"",VLOOKUP($P304,Teams!$F$4:$H$51,2,FALSE)),IF($B304=2,IF(ISNA(VLOOKUP($P304,Teams!$O$4:$Q$51,2,FALSE)),"",VLOOKUP($P304,Teams!$O$4:$Q$51,2,FALSE)),IF(ISNA(VLOOKUP($P304,Teams!$X$4:$Z$51,2,FALSE)),"",VLOOKUP($P304,Teams!$X$4:$Z$51,2,FALSE))))</f>
        <v>212102</v>
      </c>
      <c r="R304" t="str">
        <f t="shared" si="29"/>
        <v>02/27/2022,14:00,02/27/2022,15:00,Week 19 - Match 191412,,Gym 1 - Court 2,,0,Game,,212106,,1,212102,,,0,,191412,1,,,,,,</v>
      </c>
    </row>
    <row r="305" spans="2:18" x14ac:dyDescent="0.2">
      <c r="B305" s="37">
        <v>2</v>
      </c>
      <c r="C305" s="9">
        <v>44619</v>
      </c>
      <c r="D305" s="10">
        <v>14</v>
      </c>
      <c r="E305" s="10" t="s">
        <v>36</v>
      </c>
      <c r="F305" s="11">
        <f t="shared" si="27"/>
        <v>15</v>
      </c>
      <c r="G305" s="11" t="str">
        <f t="shared" si="28"/>
        <v>00</v>
      </c>
      <c r="H305" s="2">
        <v>19</v>
      </c>
      <c r="I305" s="11" t="str">
        <f t="shared" si="30"/>
        <v>191413</v>
      </c>
      <c r="J305" s="2">
        <v>1</v>
      </c>
      <c r="K305" s="2">
        <v>3</v>
      </c>
      <c r="L305" s="45">
        <v>12</v>
      </c>
      <c r="M305" s="6" t="str">
        <f t="shared" si="24"/>
        <v>&lt;A12&gt;</v>
      </c>
      <c r="N305" s="6" t="str">
        <f>IF($B305=1,IF(ISNA(VLOOKUP($M305,Teams!$F$4:$H$51,2,FALSE)),"",VLOOKUP($M305,Teams!$F$4:$H$51,2,FALSE)),IF($B305=2,IF(ISNA(VLOOKUP($M305,Teams!$O$4:$Q$51,2,FALSE)),"",VLOOKUP($M305,Teams!$O$4:$Q$51,2,FALSE)),IF(ISNA(VLOOKUP($M305,Teams!$X$4:$Z$51,2,FALSE)),"",VLOOKUP($M305,Teams!$X$4:$Z$51,2,FALSE))))</f>
        <v>212112</v>
      </c>
      <c r="O305" s="47">
        <v>4</v>
      </c>
      <c r="P305" s="6" t="str">
        <f t="shared" si="26"/>
        <v>&lt;A4&gt;</v>
      </c>
      <c r="Q305" s="6" t="str">
        <f>IF($B305=1,IF(ISNA(VLOOKUP($P305,Teams!$F$4:$H$51,2,FALSE)),"",VLOOKUP($P305,Teams!$F$4:$H$51,2,FALSE)),IF($B305=2,IF(ISNA(VLOOKUP($P305,Teams!$O$4:$Q$51,2,FALSE)),"",VLOOKUP($P305,Teams!$O$4:$Q$51,2,FALSE)),IF(ISNA(VLOOKUP($P305,Teams!$X$4:$Z$51,2,FALSE)),"",VLOOKUP($P305,Teams!$X$4:$Z$51,2,FALSE))))</f>
        <v>212104</v>
      </c>
      <c r="R305" t="str">
        <f t="shared" si="29"/>
        <v>02/27/2022,14:00,02/27/2022,15:00,Week 19 - Match 191413,,Gym 1 - Court 3,,0,Game,,212112,,1,212104,,,0,,191413,1,,,,,,</v>
      </c>
    </row>
    <row r="306" spans="2:18" x14ac:dyDescent="0.2">
      <c r="B306" s="37">
        <v>2</v>
      </c>
      <c r="C306" s="9">
        <v>44619</v>
      </c>
      <c r="D306" s="10">
        <v>14</v>
      </c>
      <c r="E306" s="10" t="s">
        <v>36</v>
      </c>
      <c r="F306" s="11">
        <f t="shared" si="27"/>
        <v>15</v>
      </c>
      <c r="G306" s="11" t="str">
        <f t="shared" si="28"/>
        <v>00</v>
      </c>
      <c r="H306" s="2">
        <v>19</v>
      </c>
      <c r="I306" s="11" t="str">
        <f t="shared" si="30"/>
        <v>191421</v>
      </c>
      <c r="J306" s="2">
        <v>2</v>
      </c>
      <c r="K306" s="2">
        <v>1</v>
      </c>
      <c r="L306" s="45">
        <v>11</v>
      </c>
      <c r="M306" s="6" t="str">
        <f t="shared" si="24"/>
        <v>&lt;A11&gt;</v>
      </c>
      <c r="N306" s="6" t="str">
        <f>IF($B306=1,IF(ISNA(VLOOKUP($M306,Teams!$F$4:$H$51,2,FALSE)),"",VLOOKUP($M306,Teams!$F$4:$H$51,2,FALSE)),IF($B306=2,IF(ISNA(VLOOKUP($M306,Teams!$O$4:$Q$51,2,FALSE)),"",VLOOKUP($M306,Teams!$O$4:$Q$51,2,FALSE)),IF(ISNA(VLOOKUP($M306,Teams!$X$4:$Z$51,2,FALSE)),"",VLOOKUP($M306,Teams!$X$4:$Z$51,2,FALSE))))</f>
        <v>212111</v>
      </c>
      <c r="O306" s="47">
        <v>8</v>
      </c>
      <c r="P306" s="6" t="str">
        <f t="shared" si="26"/>
        <v>&lt;A8&gt;</v>
      </c>
      <c r="Q306" s="6" t="str">
        <f>IF($B306=1,IF(ISNA(VLOOKUP($P306,Teams!$F$4:$H$51,2,FALSE)),"",VLOOKUP($P306,Teams!$F$4:$H$51,2,FALSE)),IF($B306=2,IF(ISNA(VLOOKUP($P306,Teams!$O$4:$Q$51,2,FALSE)),"",VLOOKUP($P306,Teams!$O$4:$Q$51,2,FALSE)),IF(ISNA(VLOOKUP($P306,Teams!$X$4:$Z$51,2,FALSE)),"",VLOOKUP($P306,Teams!$X$4:$Z$51,2,FALSE))))</f>
        <v>212108</v>
      </c>
      <c r="R306" t="str">
        <f t="shared" si="29"/>
        <v>02/27/2022,14:00,02/27/2022,15:00,Week 19 - Match 191421,,Gym 2 - Court 1,,0,Game,,212111,,1,212108,,,0,,191421,1,,,,,,</v>
      </c>
    </row>
    <row r="307" spans="2:18" x14ac:dyDescent="0.2">
      <c r="B307" s="37">
        <v>2</v>
      </c>
      <c r="C307" s="9">
        <v>44619</v>
      </c>
      <c r="D307" s="10">
        <v>14</v>
      </c>
      <c r="E307" s="10" t="s">
        <v>36</v>
      </c>
      <c r="F307" s="11">
        <f t="shared" si="27"/>
        <v>15</v>
      </c>
      <c r="G307" s="11" t="str">
        <f t="shared" si="28"/>
        <v>00</v>
      </c>
      <c r="H307" s="2">
        <v>19</v>
      </c>
      <c r="I307" s="11" t="str">
        <f t="shared" si="30"/>
        <v>191422</v>
      </c>
      <c r="J307" s="2">
        <v>2</v>
      </c>
      <c r="K307" s="2">
        <v>2</v>
      </c>
      <c r="L307" s="45">
        <v>10</v>
      </c>
      <c r="M307" s="6" t="str">
        <f t="shared" si="24"/>
        <v>&lt;A10&gt;</v>
      </c>
      <c r="N307" s="6" t="str">
        <f>IF($B307=1,IF(ISNA(VLOOKUP($M307,Teams!$F$4:$H$51,2,FALSE)),"",VLOOKUP($M307,Teams!$F$4:$H$51,2,FALSE)),IF($B307=2,IF(ISNA(VLOOKUP($M307,Teams!$O$4:$Q$51,2,FALSE)),"",VLOOKUP($M307,Teams!$O$4:$Q$51,2,FALSE)),IF(ISNA(VLOOKUP($M307,Teams!$X$4:$Z$51,2,FALSE)),"",VLOOKUP($M307,Teams!$X$4:$Z$51,2,FALSE))))</f>
        <v>212110</v>
      </c>
      <c r="O307" s="47">
        <v>9</v>
      </c>
      <c r="P307" s="6" t="str">
        <f t="shared" si="26"/>
        <v>&lt;A9&gt;</v>
      </c>
      <c r="Q307" s="6" t="str">
        <f>IF($B307=1,IF(ISNA(VLOOKUP($P307,Teams!$F$4:$H$51,2,FALSE)),"",VLOOKUP($P307,Teams!$F$4:$H$51,2,FALSE)),IF($B307=2,IF(ISNA(VLOOKUP($P307,Teams!$O$4:$Q$51,2,FALSE)),"",VLOOKUP($P307,Teams!$O$4:$Q$51,2,FALSE)),IF(ISNA(VLOOKUP($P307,Teams!$X$4:$Z$51,2,FALSE)),"",VLOOKUP($P307,Teams!$X$4:$Z$51,2,FALSE))))</f>
        <v>212109</v>
      </c>
      <c r="R307" t="str">
        <f t="shared" si="29"/>
        <v>02/27/2022,14:00,02/27/2022,15:00,Week 19 - Match 191422,,Gym 2 - Court 2,,0,Game,,212110,,1,212109,,,0,,191422,1,,,,,,</v>
      </c>
    </row>
    <row r="308" spans="2:18" x14ac:dyDescent="0.2">
      <c r="B308" s="37">
        <v>2</v>
      </c>
      <c r="C308" s="9">
        <v>44619</v>
      </c>
      <c r="D308" s="10">
        <v>14</v>
      </c>
      <c r="E308" s="10" t="s">
        <v>36</v>
      </c>
      <c r="F308" s="11">
        <f t="shared" si="27"/>
        <v>15</v>
      </c>
      <c r="G308" s="11" t="str">
        <f t="shared" si="28"/>
        <v>00</v>
      </c>
      <c r="H308" s="2">
        <v>19</v>
      </c>
      <c r="I308" s="11" t="str">
        <f t="shared" si="30"/>
        <v>191423</v>
      </c>
      <c r="J308" s="2">
        <v>2</v>
      </c>
      <c r="K308" s="2">
        <v>3</v>
      </c>
      <c r="L308" s="45">
        <v>7</v>
      </c>
      <c r="M308" s="6" t="str">
        <f t="shared" ref="M308:M372" si="31">"&lt;"&amp;$A$3&amp;L308&amp;"&gt;"</f>
        <v>&lt;A7&gt;</v>
      </c>
      <c r="N308" s="6" t="str">
        <f>IF($B308=1,IF(ISNA(VLOOKUP($M308,Teams!$F$4:$H$51,2,FALSE)),"",VLOOKUP($M308,Teams!$F$4:$H$51,2,FALSE)),IF($B308=2,IF(ISNA(VLOOKUP($M308,Teams!$O$4:$Q$51,2,FALSE)),"",VLOOKUP($M308,Teams!$O$4:$Q$51,2,FALSE)),IF(ISNA(VLOOKUP($M308,Teams!$X$4:$Z$51,2,FALSE)),"",VLOOKUP($M308,Teams!$X$4:$Z$51,2,FALSE))))</f>
        <v>212107</v>
      </c>
      <c r="O308" s="47">
        <v>1</v>
      </c>
      <c r="P308" s="6" t="str">
        <f t="shared" si="26"/>
        <v>&lt;A1&gt;</v>
      </c>
      <c r="Q308" s="6" t="str">
        <f>IF($B308=1,IF(ISNA(VLOOKUP($P308,Teams!$F$4:$H$51,2,FALSE)),"",VLOOKUP($P308,Teams!$F$4:$H$51,2,FALSE)),IF($B308=2,IF(ISNA(VLOOKUP($P308,Teams!$O$4:$Q$51,2,FALSE)),"",VLOOKUP($P308,Teams!$O$4:$Q$51,2,FALSE)),IF(ISNA(VLOOKUP($P308,Teams!$X$4:$Z$51,2,FALSE)),"",VLOOKUP($P308,Teams!$X$4:$Z$51,2,FALSE))))</f>
        <v>212101</v>
      </c>
      <c r="R308" t="str">
        <f t="shared" si="29"/>
        <v>02/27/2022,14:00,02/27/2022,15:00,Week 19 - Match 191423,,Gym 2 - Court 3,,0,Game,,212107,,1,212101,,,0,,191423,1,,,,,,</v>
      </c>
    </row>
    <row r="309" spans="2:18" x14ac:dyDescent="0.2">
      <c r="B309" s="37">
        <v>2</v>
      </c>
      <c r="C309" s="9">
        <v>44619</v>
      </c>
      <c r="D309" s="10">
        <v>15</v>
      </c>
      <c r="E309" s="10" t="s">
        <v>36</v>
      </c>
      <c r="F309" s="11">
        <f t="shared" si="27"/>
        <v>16</v>
      </c>
      <c r="G309" s="11" t="str">
        <f t="shared" si="28"/>
        <v>00</v>
      </c>
      <c r="H309" s="2">
        <v>19</v>
      </c>
      <c r="I309" s="11" t="str">
        <f t="shared" si="30"/>
        <v>191511</v>
      </c>
      <c r="J309" s="2">
        <v>1</v>
      </c>
      <c r="K309" s="2">
        <v>1</v>
      </c>
      <c r="L309" s="45">
        <v>10</v>
      </c>
      <c r="M309" s="6" t="str">
        <f t="shared" si="31"/>
        <v>&lt;A10&gt;</v>
      </c>
      <c r="N309" s="6" t="str">
        <f>IF($B309=1,IF(ISNA(VLOOKUP($M309,Teams!$F$4:$H$51,2,FALSE)),"",VLOOKUP($M309,Teams!$F$4:$H$51,2,FALSE)),IF($B309=2,IF(ISNA(VLOOKUP($M309,Teams!$O$4:$Q$51,2,FALSE)),"",VLOOKUP($M309,Teams!$O$4:$Q$51,2,FALSE)),IF(ISNA(VLOOKUP($M309,Teams!$X$4:$Z$51,2,FALSE)),"",VLOOKUP($M309,Teams!$X$4:$Z$51,2,FALSE))))</f>
        <v>212110</v>
      </c>
      <c r="O309" s="47">
        <v>6</v>
      </c>
      <c r="P309" s="6" t="str">
        <f t="shared" si="26"/>
        <v>&lt;A6&gt;</v>
      </c>
      <c r="Q309" s="6" t="str">
        <f>IF($B309=1,IF(ISNA(VLOOKUP($P309,Teams!$F$4:$H$51,2,FALSE)),"",VLOOKUP($P309,Teams!$F$4:$H$51,2,FALSE)),IF($B309=2,IF(ISNA(VLOOKUP($P309,Teams!$O$4:$Q$51,2,FALSE)),"",VLOOKUP($P309,Teams!$O$4:$Q$51,2,FALSE)),IF(ISNA(VLOOKUP($P309,Teams!$X$4:$Z$51,2,FALSE)),"",VLOOKUP($P309,Teams!$X$4:$Z$51,2,FALSE))))</f>
        <v>212106</v>
      </c>
      <c r="R309" t="str">
        <f t="shared" si="29"/>
        <v>02/27/2022,15:00,02/27/2022,16:00,Week 19 - Match 191511,,Gym 1 - Court 1,,0,Game,,212110,,1,212106,,,0,,191511,1,,,,,,</v>
      </c>
    </row>
    <row r="310" spans="2:18" x14ac:dyDescent="0.2">
      <c r="B310" s="37">
        <v>2</v>
      </c>
      <c r="C310" s="9">
        <v>44619</v>
      </c>
      <c r="D310" s="10">
        <v>15</v>
      </c>
      <c r="E310" s="10" t="s">
        <v>36</v>
      </c>
      <c r="F310" s="11">
        <f t="shared" si="27"/>
        <v>16</v>
      </c>
      <c r="G310" s="11" t="str">
        <f t="shared" si="28"/>
        <v>00</v>
      </c>
      <c r="H310" s="2">
        <v>19</v>
      </c>
      <c r="I310" s="11" t="str">
        <f t="shared" si="30"/>
        <v>191512</v>
      </c>
      <c r="J310" s="2">
        <v>1</v>
      </c>
      <c r="K310" s="2">
        <v>2</v>
      </c>
      <c r="L310" s="45">
        <v>9</v>
      </c>
      <c r="M310" s="6" t="str">
        <f t="shared" si="31"/>
        <v>&lt;A9&gt;</v>
      </c>
      <c r="N310" s="6" t="str">
        <f>IF($B310=1,IF(ISNA(VLOOKUP($M310,Teams!$F$4:$H$51,2,FALSE)),"",VLOOKUP($M310,Teams!$F$4:$H$51,2,FALSE)),IF($B310=2,IF(ISNA(VLOOKUP($M310,Teams!$O$4:$Q$51,2,FALSE)),"",VLOOKUP($M310,Teams!$O$4:$Q$51,2,FALSE)),IF(ISNA(VLOOKUP($M310,Teams!$X$4:$Z$51,2,FALSE)),"",VLOOKUP($M310,Teams!$X$4:$Z$51,2,FALSE))))</f>
        <v>212109</v>
      </c>
      <c r="O310" s="47">
        <v>7</v>
      </c>
      <c r="P310" s="6" t="str">
        <f t="shared" si="26"/>
        <v>&lt;A7&gt;</v>
      </c>
      <c r="Q310" s="6" t="str">
        <f>IF($B310=1,IF(ISNA(VLOOKUP($P310,Teams!$F$4:$H$51,2,FALSE)),"",VLOOKUP($P310,Teams!$F$4:$H$51,2,FALSE)),IF($B310=2,IF(ISNA(VLOOKUP($P310,Teams!$O$4:$Q$51,2,FALSE)),"",VLOOKUP($P310,Teams!$O$4:$Q$51,2,FALSE)),IF(ISNA(VLOOKUP($P310,Teams!$X$4:$Z$51,2,FALSE)),"",VLOOKUP($P310,Teams!$X$4:$Z$51,2,FALSE))))</f>
        <v>212107</v>
      </c>
      <c r="R310" t="str">
        <f t="shared" si="29"/>
        <v>02/27/2022,15:00,02/27/2022,16:00,Week 19 - Match 191512,,Gym 1 - Court 2,,0,Game,,212109,,1,212107,,,0,,191512,1,,,,,,</v>
      </c>
    </row>
    <row r="311" spans="2:18" x14ac:dyDescent="0.2">
      <c r="B311" s="37">
        <v>2</v>
      </c>
      <c r="C311" s="9">
        <v>44619</v>
      </c>
      <c r="D311" s="10">
        <v>15</v>
      </c>
      <c r="E311" s="10" t="s">
        <v>36</v>
      </c>
      <c r="F311" s="11">
        <f t="shared" si="27"/>
        <v>16</v>
      </c>
      <c r="G311" s="11" t="str">
        <f t="shared" si="28"/>
        <v>00</v>
      </c>
      <c r="H311" s="2">
        <v>19</v>
      </c>
      <c r="I311" s="11" t="str">
        <f t="shared" si="30"/>
        <v>191513</v>
      </c>
      <c r="J311" s="2">
        <v>1</v>
      </c>
      <c r="K311" s="2">
        <v>3</v>
      </c>
      <c r="L311" s="45">
        <v>12</v>
      </c>
      <c r="M311" s="6" t="str">
        <f t="shared" si="31"/>
        <v>&lt;A12&gt;</v>
      </c>
      <c r="N311" s="6" t="str">
        <f>IF($B311=1,IF(ISNA(VLOOKUP($M311,Teams!$F$4:$H$51,2,FALSE)),"",VLOOKUP($M311,Teams!$F$4:$H$51,2,FALSE)),IF($B311=2,IF(ISNA(VLOOKUP($M311,Teams!$O$4:$Q$51,2,FALSE)),"",VLOOKUP($M311,Teams!$O$4:$Q$51,2,FALSE)),IF(ISNA(VLOOKUP($M311,Teams!$X$4:$Z$51,2,FALSE)),"",VLOOKUP($M311,Teams!$X$4:$Z$51,2,FALSE))))</f>
        <v>212112</v>
      </c>
      <c r="O311" s="47">
        <v>8</v>
      </c>
      <c r="P311" s="6" t="str">
        <f t="shared" si="26"/>
        <v>&lt;A8&gt;</v>
      </c>
      <c r="Q311" s="6" t="str">
        <f>IF($B311=1,IF(ISNA(VLOOKUP($P311,Teams!$F$4:$H$51,2,FALSE)),"",VLOOKUP($P311,Teams!$F$4:$H$51,2,FALSE)),IF($B311=2,IF(ISNA(VLOOKUP($P311,Teams!$O$4:$Q$51,2,FALSE)),"",VLOOKUP($P311,Teams!$O$4:$Q$51,2,FALSE)),IF(ISNA(VLOOKUP($P311,Teams!$X$4:$Z$51,2,FALSE)),"",VLOOKUP($P311,Teams!$X$4:$Z$51,2,FALSE))))</f>
        <v>212108</v>
      </c>
      <c r="R311" t="str">
        <f t="shared" si="29"/>
        <v>02/27/2022,15:00,02/27/2022,16:00,Week 19 - Match 191513,,Gym 1 - Court 3,,0,Game,,212112,,1,212108,,,0,,191513,1,,,,,,</v>
      </c>
    </row>
    <row r="312" spans="2:18" x14ac:dyDescent="0.2">
      <c r="B312" s="37">
        <v>2</v>
      </c>
      <c r="C312" s="9">
        <v>44619</v>
      </c>
      <c r="D312" s="10">
        <v>15</v>
      </c>
      <c r="E312" s="10" t="s">
        <v>36</v>
      </c>
      <c r="F312" s="11">
        <f t="shared" si="27"/>
        <v>16</v>
      </c>
      <c r="G312" s="11" t="str">
        <f t="shared" si="28"/>
        <v>00</v>
      </c>
      <c r="H312" s="2">
        <v>19</v>
      </c>
      <c r="I312" s="11" t="str">
        <f t="shared" si="30"/>
        <v>191521</v>
      </c>
      <c r="J312" s="2">
        <v>2</v>
      </c>
      <c r="K312" s="2">
        <v>1</v>
      </c>
      <c r="L312" s="45">
        <v>4</v>
      </c>
      <c r="M312" s="6" t="str">
        <f t="shared" si="31"/>
        <v>&lt;A4&gt;</v>
      </c>
      <c r="N312" s="6" t="str">
        <f>IF($B312=1,IF(ISNA(VLOOKUP($M312,Teams!$F$4:$H$51,2,FALSE)),"",VLOOKUP($M312,Teams!$F$4:$H$51,2,FALSE)),IF($B312=2,IF(ISNA(VLOOKUP($M312,Teams!$O$4:$Q$51,2,FALSE)),"",VLOOKUP($M312,Teams!$O$4:$Q$51,2,FALSE)),IF(ISNA(VLOOKUP($M312,Teams!$X$4:$Z$51,2,FALSE)),"",VLOOKUP($M312,Teams!$X$4:$Z$51,2,FALSE))))</f>
        <v>212104</v>
      </c>
      <c r="O312" s="47">
        <v>1</v>
      </c>
      <c r="P312" s="6" t="str">
        <f t="shared" si="26"/>
        <v>&lt;A1&gt;</v>
      </c>
      <c r="Q312" s="6" t="str">
        <f>IF($B312=1,IF(ISNA(VLOOKUP($P312,Teams!$F$4:$H$51,2,FALSE)),"",VLOOKUP($P312,Teams!$F$4:$H$51,2,FALSE)),IF($B312=2,IF(ISNA(VLOOKUP($P312,Teams!$O$4:$Q$51,2,FALSE)),"",VLOOKUP($P312,Teams!$O$4:$Q$51,2,FALSE)),IF(ISNA(VLOOKUP($P312,Teams!$X$4:$Z$51,2,FALSE)),"",VLOOKUP($P312,Teams!$X$4:$Z$51,2,FALSE))))</f>
        <v>212101</v>
      </c>
      <c r="R312" t="str">
        <f t="shared" si="29"/>
        <v>02/27/2022,15:00,02/27/2022,16:00,Week 19 - Match 191521,,Gym 2 - Court 1,,0,Game,,212104,,1,212101,,,0,,191521,1,,,,,,</v>
      </c>
    </row>
    <row r="313" spans="2:18" x14ac:dyDescent="0.2">
      <c r="B313" s="37">
        <v>2</v>
      </c>
      <c r="C313" s="9">
        <v>44619</v>
      </c>
      <c r="D313" s="10">
        <v>15</v>
      </c>
      <c r="E313" s="10" t="s">
        <v>36</v>
      </c>
      <c r="F313" s="11">
        <f t="shared" si="27"/>
        <v>16</v>
      </c>
      <c r="G313" s="11" t="str">
        <f t="shared" si="28"/>
        <v>00</v>
      </c>
      <c r="H313" s="2">
        <v>19</v>
      </c>
      <c r="I313" s="11" t="str">
        <f t="shared" si="30"/>
        <v>191522</v>
      </c>
      <c r="J313" s="2">
        <v>2</v>
      </c>
      <c r="K313" s="2">
        <v>2</v>
      </c>
      <c r="L313" s="45">
        <v>3</v>
      </c>
      <c r="M313" s="6" t="str">
        <f t="shared" si="31"/>
        <v>&lt;A3&gt;</v>
      </c>
      <c r="N313" s="6" t="str">
        <f>IF($B313=1,IF(ISNA(VLOOKUP($M313,Teams!$F$4:$H$51,2,FALSE)),"",VLOOKUP($M313,Teams!$F$4:$H$51,2,FALSE)),IF($B313=2,IF(ISNA(VLOOKUP($M313,Teams!$O$4:$Q$51,2,FALSE)),"",VLOOKUP($M313,Teams!$O$4:$Q$51,2,FALSE)),IF(ISNA(VLOOKUP($M313,Teams!$X$4:$Z$51,2,FALSE)),"",VLOOKUP($M313,Teams!$X$4:$Z$51,2,FALSE))))</f>
        <v>212103</v>
      </c>
      <c r="O313" s="47">
        <v>2</v>
      </c>
      <c r="P313" s="6" t="str">
        <f t="shared" si="26"/>
        <v>&lt;A2&gt;</v>
      </c>
      <c r="Q313" s="6" t="str">
        <f>IF($B313=1,IF(ISNA(VLOOKUP($P313,Teams!$F$4:$H$51,2,FALSE)),"",VLOOKUP($P313,Teams!$F$4:$H$51,2,FALSE)),IF($B313=2,IF(ISNA(VLOOKUP($P313,Teams!$O$4:$Q$51,2,FALSE)),"",VLOOKUP($P313,Teams!$O$4:$Q$51,2,FALSE)),IF(ISNA(VLOOKUP($P313,Teams!$X$4:$Z$51,2,FALSE)),"",VLOOKUP($P313,Teams!$X$4:$Z$51,2,FALSE))))</f>
        <v>212102</v>
      </c>
      <c r="R313" t="str">
        <f t="shared" si="29"/>
        <v>02/27/2022,15:00,02/27/2022,16:00,Week 19 - Match 191522,,Gym 2 - Court 2,,0,Game,,212103,,1,212102,,,0,,191522,1,,,,,,</v>
      </c>
    </row>
    <row r="314" spans="2:18" x14ac:dyDescent="0.2">
      <c r="B314" s="37">
        <v>2</v>
      </c>
      <c r="C314" s="9">
        <v>44619</v>
      </c>
      <c r="D314" s="10">
        <v>15</v>
      </c>
      <c r="E314" s="10" t="s">
        <v>36</v>
      </c>
      <c r="F314" s="11">
        <f t="shared" si="27"/>
        <v>16</v>
      </c>
      <c r="G314" s="11" t="str">
        <f t="shared" si="28"/>
        <v>00</v>
      </c>
      <c r="H314" s="2">
        <v>19</v>
      </c>
      <c r="I314" s="11" t="str">
        <f t="shared" si="30"/>
        <v>191523</v>
      </c>
      <c r="J314" s="2">
        <v>2</v>
      </c>
      <c r="K314" s="2">
        <v>3</v>
      </c>
      <c r="L314" s="45">
        <v>11</v>
      </c>
      <c r="M314" s="6" t="str">
        <f t="shared" si="31"/>
        <v>&lt;A11&gt;</v>
      </c>
      <c r="N314" s="6" t="str">
        <f>IF($B314=1,IF(ISNA(VLOOKUP($M314,Teams!$F$4:$H$51,2,FALSE)),"",VLOOKUP($M314,Teams!$F$4:$H$51,2,FALSE)),IF($B314=2,IF(ISNA(VLOOKUP($M314,Teams!$O$4:$Q$51,2,FALSE)),"",VLOOKUP($M314,Teams!$O$4:$Q$51,2,FALSE)),IF(ISNA(VLOOKUP($M314,Teams!$X$4:$Z$51,2,FALSE)),"",VLOOKUP($M314,Teams!$X$4:$Z$51,2,FALSE))))</f>
        <v>212111</v>
      </c>
      <c r="O314" s="47">
        <v>5</v>
      </c>
      <c r="P314" s="6" t="str">
        <f t="shared" si="26"/>
        <v>&lt;A5&gt;</v>
      </c>
      <c r="Q314" s="6" t="str">
        <f>IF($B314=1,IF(ISNA(VLOOKUP($P314,Teams!$F$4:$H$51,2,FALSE)),"",VLOOKUP($P314,Teams!$F$4:$H$51,2,FALSE)),IF($B314=2,IF(ISNA(VLOOKUP($P314,Teams!$O$4:$Q$51,2,FALSE)),"",VLOOKUP($P314,Teams!$O$4:$Q$51,2,FALSE)),IF(ISNA(VLOOKUP($P314,Teams!$X$4:$Z$51,2,FALSE)),"",VLOOKUP($P314,Teams!$X$4:$Z$51,2,FALSE))))</f>
        <v>212105</v>
      </c>
      <c r="R314" t="str">
        <f t="shared" si="29"/>
        <v>02/27/2022,15:00,02/27/2022,16:00,Week 19 - Match 191523,,Gym 2 - Court 3,,0,Game,,212111,,1,212105,,,0,,191523,1,,,,,,</v>
      </c>
    </row>
    <row r="315" spans="2:18" x14ac:dyDescent="0.2">
      <c r="B315" s="37">
        <v>2</v>
      </c>
      <c r="C315" s="9">
        <v>44626</v>
      </c>
      <c r="D315" s="10">
        <v>8</v>
      </c>
      <c r="E315" s="10" t="s">
        <v>36</v>
      </c>
      <c r="F315" s="11">
        <f t="shared" si="27"/>
        <v>9</v>
      </c>
      <c r="G315" s="11" t="str">
        <f t="shared" si="28"/>
        <v>00</v>
      </c>
      <c r="H315" s="2">
        <v>20</v>
      </c>
      <c r="I315" s="11" t="str">
        <f t="shared" si="30"/>
        <v>20811</v>
      </c>
      <c r="J315" s="2">
        <v>1</v>
      </c>
      <c r="K315" s="2">
        <v>1</v>
      </c>
      <c r="L315" s="45">
        <v>10</v>
      </c>
      <c r="M315" s="6" t="str">
        <f t="shared" si="31"/>
        <v>&lt;A10&gt;</v>
      </c>
      <c r="N315" s="6" t="str">
        <f>IF($B315=1,IF(ISNA(VLOOKUP($M315,Teams!$F$4:$H$51,2,FALSE)),"",VLOOKUP($M315,Teams!$F$4:$H$51,2,FALSE)),IF($B315=2,IF(ISNA(VLOOKUP($M315,Teams!$O$4:$Q$51,2,FALSE)),"",VLOOKUP($M315,Teams!$O$4:$Q$51,2,FALSE)),IF(ISNA(VLOOKUP($M315,Teams!$X$4:$Z$51,2,FALSE)),"",VLOOKUP($M315,Teams!$X$4:$Z$51,2,FALSE))))</f>
        <v>212110</v>
      </c>
      <c r="O315" s="47">
        <v>4</v>
      </c>
      <c r="P315" s="6" t="str">
        <f t="shared" si="26"/>
        <v>&lt;A4&gt;</v>
      </c>
      <c r="Q315" s="6" t="str">
        <f>IF($B315=1,IF(ISNA(VLOOKUP($P315,Teams!$F$4:$H$51,2,FALSE)),"",VLOOKUP($P315,Teams!$F$4:$H$51,2,FALSE)),IF($B315=2,IF(ISNA(VLOOKUP($P315,Teams!$O$4:$Q$51,2,FALSE)),"",VLOOKUP($P315,Teams!$O$4:$Q$51,2,FALSE)),IF(ISNA(VLOOKUP($P315,Teams!$X$4:$Z$51,2,FALSE)),"",VLOOKUP($P315,Teams!$X$4:$Z$51,2,FALSE))))</f>
        <v>212104</v>
      </c>
      <c r="R315" t="str">
        <f t="shared" si="29"/>
        <v>03/06/2022,8:00,03/06/2022,9:00,Week 20 - Match 20811,,Gym 1 - Court 1,,0,Game,,212110,,1,212104,,,0,,20811,1,,,,,,</v>
      </c>
    </row>
    <row r="316" spans="2:18" x14ac:dyDescent="0.2">
      <c r="B316" s="37">
        <v>2</v>
      </c>
      <c r="C316" s="9">
        <v>44626</v>
      </c>
      <c r="D316" s="10">
        <v>8</v>
      </c>
      <c r="E316" s="10" t="s">
        <v>36</v>
      </c>
      <c r="F316" s="11">
        <f t="shared" si="27"/>
        <v>9</v>
      </c>
      <c r="G316" s="11" t="str">
        <f t="shared" si="28"/>
        <v>00</v>
      </c>
      <c r="H316" s="2">
        <v>20</v>
      </c>
      <c r="I316" s="11" t="str">
        <f t="shared" si="30"/>
        <v>20812</v>
      </c>
      <c r="J316" s="2">
        <v>1</v>
      </c>
      <c r="K316" s="2">
        <v>2</v>
      </c>
      <c r="L316" s="45">
        <v>9</v>
      </c>
      <c r="M316" s="6" t="str">
        <f t="shared" si="31"/>
        <v>&lt;A9&gt;</v>
      </c>
      <c r="N316" s="6" t="str">
        <f>IF($B316=1,IF(ISNA(VLOOKUP($M316,Teams!$F$4:$H$51,2,FALSE)),"",VLOOKUP($M316,Teams!$F$4:$H$51,2,FALSE)),IF($B316=2,IF(ISNA(VLOOKUP($M316,Teams!$O$4:$Q$51,2,FALSE)),"",VLOOKUP($M316,Teams!$O$4:$Q$51,2,FALSE)),IF(ISNA(VLOOKUP($M316,Teams!$X$4:$Z$51,2,FALSE)),"",VLOOKUP($M316,Teams!$X$4:$Z$51,2,FALSE))))</f>
        <v>212109</v>
      </c>
      <c r="O316" s="47">
        <v>5</v>
      </c>
      <c r="P316" s="6" t="str">
        <f t="shared" si="26"/>
        <v>&lt;A5&gt;</v>
      </c>
      <c r="Q316" s="6" t="str">
        <f>IF($B316=1,IF(ISNA(VLOOKUP($P316,Teams!$F$4:$H$51,2,FALSE)),"",VLOOKUP($P316,Teams!$F$4:$H$51,2,FALSE)),IF($B316=2,IF(ISNA(VLOOKUP($P316,Teams!$O$4:$Q$51,2,FALSE)),"",VLOOKUP($P316,Teams!$O$4:$Q$51,2,FALSE)),IF(ISNA(VLOOKUP($P316,Teams!$X$4:$Z$51,2,FALSE)),"",VLOOKUP($P316,Teams!$X$4:$Z$51,2,FALSE))))</f>
        <v>212105</v>
      </c>
      <c r="R316" t="str">
        <f t="shared" si="29"/>
        <v>03/06/2022,8:00,03/06/2022,9:00,Week 20 - Match 20812,,Gym 1 - Court 2,,0,Game,,212109,,1,212105,,,0,,20812,1,,,,,,</v>
      </c>
    </row>
    <row r="317" spans="2:18" x14ac:dyDescent="0.2">
      <c r="B317" s="37">
        <v>2</v>
      </c>
      <c r="C317" s="9">
        <v>44626</v>
      </c>
      <c r="D317" s="10">
        <v>8</v>
      </c>
      <c r="E317" s="10" t="s">
        <v>36</v>
      </c>
      <c r="F317" s="11">
        <f t="shared" si="27"/>
        <v>9</v>
      </c>
      <c r="G317" s="11" t="str">
        <f t="shared" si="28"/>
        <v>00</v>
      </c>
      <c r="H317" s="2">
        <v>20</v>
      </c>
      <c r="I317" s="11" t="str">
        <f t="shared" si="30"/>
        <v>20813</v>
      </c>
      <c r="J317" s="2">
        <v>1</v>
      </c>
      <c r="K317" s="2">
        <v>3</v>
      </c>
      <c r="L317" s="45">
        <v>8</v>
      </c>
      <c r="M317" s="6" t="str">
        <f t="shared" si="31"/>
        <v>&lt;A8&gt;</v>
      </c>
      <c r="N317" s="6" t="str">
        <f>IF($B317=1,IF(ISNA(VLOOKUP($M317,Teams!$F$4:$H$51,2,FALSE)),"",VLOOKUP($M317,Teams!$F$4:$H$51,2,FALSE)),IF($B317=2,IF(ISNA(VLOOKUP($M317,Teams!$O$4:$Q$51,2,FALSE)),"",VLOOKUP($M317,Teams!$O$4:$Q$51,2,FALSE)),IF(ISNA(VLOOKUP($M317,Teams!$X$4:$Z$51,2,FALSE)),"",VLOOKUP($M317,Teams!$X$4:$Z$51,2,FALSE))))</f>
        <v>212108</v>
      </c>
      <c r="O317" s="47">
        <v>6</v>
      </c>
      <c r="P317" s="6" t="str">
        <f t="shared" si="26"/>
        <v>&lt;A6&gt;</v>
      </c>
      <c r="Q317" s="6" t="str">
        <f>IF($B317=1,IF(ISNA(VLOOKUP($P317,Teams!$F$4:$H$51,2,FALSE)),"",VLOOKUP($P317,Teams!$F$4:$H$51,2,FALSE)),IF($B317=2,IF(ISNA(VLOOKUP($P317,Teams!$O$4:$Q$51,2,FALSE)),"",VLOOKUP($P317,Teams!$O$4:$Q$51,2,FALSE)),IF(ISNA(VLOOKUP($P317,Teams!$X$4:$Z$51,2,FALSE)),"",VLOOKUP($P317,Teams!$X$4:$Z$51,2,FALSE))))</f>
        <v>212106</v>
      </c>
      <c r="R317" t="str">
        <f t="shared" si="29"/>
        <v>03/06/2022,8:00,03/06/2022,9:00,Week 20 - Match 20813,,Gym 1 - Court 3,,0,Game,,212108,,1,212106,,,0,,20813,1,,,,,,</v>
      </c>
    </row>
    <row r="318" spans="2:18" x14ac:dyDescent="0.2">
      <c r="B318" s="37">
        <v>2</v>
      </c>
      <c r="C318" s="9">
        <v>44626</v>
      </c>
      <c r="D318" s="10">
        <v>8</v>
      </c>
      <c r="E318" s="10" t="s">
        <v>36</v>
      </c>
      <c r="F318" s="11">
        <f t="shared" si="27"/>
        <v>9</v>
      </c>
      <c r="G318" s="11" t="str">
        <f t="shared" si="28"/>
        <v>00</v>
      </c>
      <c r="H318" s="2">
        <v>20</v>
      </c>
      <c r="I318" s="11" t="str">
        <f t="shared" si="30"/>
        <v>20821</v>
      </c>
      <c r="J318" s="2">
        <v>2</v>
      </c>
      <c r="K318" s="2">
        <v>1</v>
      </c>
      <c r="L318" s="45">
        <v>2</v>
      </c>
      <c r="M318" s="6" t="str">
        <f t="shared" si="31"/>
        <v>&lt;A2&gt;</v>
      </c>
      <c r="N318" s="6" t="str">
        <f>IF($B318=1,IF(ISNA(VLOOKUP($M318,Teams!$F$4:$H$51,2,FALSE)),"",VLOOKUP($M318,Teams!$F$4:$H$51,2,FALSE)),IF($B318=2,IF(ISNA(VLOOKUP($M318,Teams!$O$4:$Q$51,2,FALSE)),"",VLOOKUP($M318,Teams!$O$4:$Q$51,2,FALSE)),IF(ISNA(VLOOKUP($M318,Teams!$X$4:$Z$51,2,FALSE)),"",VLOOKUP($M318,Teams!$X$4:$Z$51,2,FALSE))))</f>
        <v>212102</v>
      </c>
      <c r="O318" s="47">
        <v>1</v>
      </c>
      <c r="P318" s="6" t="str">
        <f t="shared" si="26"/>
        <v>&lt;A1&gt;</v>
      </c>
      <c r="Q318" s="6" t="str">
        <f>IF($B318=1,IF(ISNA(VLOOKUP($P318,Teams!$F$4:$H$51,2,FALSE)),"",VLOOKUP($P318,Teams!$F$4:$H$51,2,FALSE)),IF($B318=2,IF(ISNA(VLOOKUP($P318,Teams!$O$4:$Q$51,2,FALSE)),"",VLOOKUP($P318,Teams!$O$4:$Q$51,2,FALSE)),IF(ISNA(VLOOKUP($P318,Teams!$X$4:$Z$51,2,FALSE)),"",VLOOKUP($P318,Teams!$X$4:$Z$51,2,FALSE))))</f>
        <v>212101</v>
      </c>
      <c r="R318" t="str">
        <f t="shared" si="29"/>
        <v>03/06/2022,8:00,03/06/2022,9:00,Week 20 - Match 20821,,Gym 2 - Court 1,,0,Game,,212102,,1,212101,,,0,,20821,1,,,,,,</v>
      </c>
    </row>
    <row r="319" spans="2:18" x14ac:dyDescent="0.2">
      <c r="B319" s="37">
        <v>2</v>
      </c>
      <c r="C319" s="9">
        <v>44626</v>
      </c>
      <c r="D319" s="10">
        <v>8</v>
      </c>
      <c r="E319" s="10" t="s">
        <v>36</v>
      </c>
      <c r="F319" s="11">
        <f t="shared" si="27"/>
        <v>9</v>
      </c>
      <c r="G319" s="11" t="str">
        <f t="shared" si="28"/>
        <v>00</v>
      </c>
      <c r="H319" s="2">
        <v>20</v>
      </c>
      <c r="I319" s="11" t="str">
        <f t="shared" si="30"/>
        <v>20822</v>
      </c>
      <c r="J319" s="2">
        <v>2</v>
      </c>
      <c r="K319" s="2">
        <v>2</v>
      </c>
      <c r="L319" s="45">
        <v>12</v>
      </c>
      <c r="M319" s="6" t="str">
        <f t="shared" si="31"/>
        <v>&lt;A12&gt;</v>
      </c>
      <c r="N319" s="6" t="str">
        <f>IF($B319=1,IF(ISNA(VLOOKUP($M319,Teams!$F$4:$H$51,2,FALSE)),"",VLOOKUP($M319,Teams!$F$4:$H$51,2,FALSE)),IF($B319=2,IF(ISNA(VLOOKUP($M319,Teams!$O$4:$Q$51,2,FALSE)),"",VLOOKUP($M319,Teams!$O$4:$Q$51,2,FALSE)),IF(ISNA(VLOOKUP($M319,Teams!$X$4:$Z$51,2,FALSE)),"",VLOOKUP($M319,Teams!$X$4:$Z$51,2,FALSE))))</f>
        <v>212112</v>
      </c>
      <c r="O319" s="47">
        <v>7</v>
      </c>
      <c r="P319" s="6" t="str">
        <f t="shared" si="26"/>
        <v>&lt;A7&gt;</v>
      </c>
      <c r="Q319" s="6" t="str">
        <f>IF($B319=1,IF(ISNA(VLOOKUP($P319,Teams!$F$4:$H$51,2,FALSE)),"",VLOOKUP($P319,Teams!$F$4:$H$51,2,FALSE)),IF($B319=2,IF(ISNA(VLOOKUP($P319,Teams!$O$4:$Q$51,2,FALSE)),"",VLOOKUP($P319,Teams!$O$4:$Q$51,2,FALSE)),IF(ISNA(VLOOKUP($P319,Teams!$X$4:$Z$51,2,FALSE)),"",VLOOKUP($P319,Teams!$X$4:$Z$51,2,FALSE))))</f>
        <v>212107</v>
      </c>
      <c r="R319" t="str">
        <f t="shared" si="29"/>
        <v>03/06/2022,8:00,03/06/2022,9:00,Week 20 - Match 20822,,Gym 2 - Court 2,,0,Game,,212112,,1,212107,,,0,,20822,1,,,,,,</v>
      </c>
    </row>
    <row r="320" spans="2:18" x14ac:dyDescent="0.2">
      <c r="B320" s="37">
        <v>2</v>
      </c>
      <c r="C320" s="9">
        <v>44626</v>
      </c>
      <c r="D320" s="10">
        <v>8</v>
      </c>
      <c r="E320" s="10" t="s">
        <v>36</v>
      </c>
      <c r="F320" s="11">
        <f t="shared" si="27"/>
        <v>9</v>
      </c>
      <c r="G320" s="11" t="str">
        <f t="shared" si="28"/>
        <v>00</v>
      </c>
      <c r="H320" s="2">
        <v>20</v>
      </c>
      <c r="I320" s="11" t="str">
        <f t="shared" si="30"/>
        <v>20823</v>
      </c>
      <c r="J320" s="2">
        <v>2</v>
      </c>
      <c r="K320" s="2">
        <v>3</v>
      </c>
      <c r="L320" s="45">
        <v>11</v>
      </c>
      <c r="M320" s="6" t="str">
        <f t="shared" si="31"/>
        <v>&lt;A11&gt;</v>
      </c>
      <c r="N320" s="6" t="str">
        <f>IF($B320=1,IF(ISNA(VLOOKUP($M320,Teams!$F$4:$H$51,2,FALSE)),"",VLOOKUP($M320,Teams!$F$4:$H$51,2,FALSE)),IF($B320=2,IF(ISNA(VLOOKUP($M320,Teams!$O$4:$Q$51,2,FALSE)),"",VLOOKUP($M320,Teams!$O$4:$Q$51,2,FALSE)),IF(ISNA(VLOOKUP($M320,Teams!$X$4:$Z$51,2,FALSE)),"",VLOOKUP($M320,Teams!$X$4:$Z$51,2,FALSE))))</f>
        <v>212111</v>
      </c>
      <c r="O320" s="47">
        <v>3</v>
      </c>
      <c r="P320" s="6" t="str">
        <f t="shared" ref="P320:P383" si="32">"&lt;"&amp;$A$3&amp;O320&amp;"&gt;"</f>
        <v>&lt;A3&gt;</v>
      </c>
      <c r="Q320" s="6" t="str">
        <f>IF($B320=1,IF(ISNA(VLOOKUP($P320,Teams!$F$4:$H$51,2,FALSE)),"",VLOOKUP($P320,Teams!$F$4:$H$51,2,FALSE)),IF($B320=2,IF(ISNA(VLOOKUP($P320,Teams!$O$4:$Q$51,2,FALSE)),"",VLOOKUP($P320,Teams!$O$4:$Q$51,2,FALSE)),IF(ISNA(VLOOKUP($P320,Teams!$X$4:$Z$51,2,FALSE)),"",VLOOKUP($P320,Teams!$X$4:$Z$51,2,FALSE))))</f>
        <v>212103</v>
      </c>
      <c r="R320" t="str">
        <f t="shared" si="29"/>
        <v>03/06/2022,8:00,03/06/2022,9:00,Week 20 - Match 20823,,Gym 2 - Court 3,,0,Game,,212111,,1,212103,,,0,,20823,1,,,,,,</v>
      </c>
    </row>
    <row r="321" spans="2:18" x14ac:dyDescent="0.2">
      <c r="B321" s="37">
        <v>2</v>
      </c>
      <c r="C321" s="9">
        <v>44626</v>
      </c>
      <c r="D321" s="10">
        <v>9</v>
      </c>
      <c r="E321" s="10" t="s">
        <v>36</v>
      </c>
      <c r="F321" s="11">
        <f t="shared" si="27"/>
        <v>10</v>
      </c>
      <c r="G321" s="11" t="str">
        <f t="shared" si="28"/>
        <v>00</v>
      </c>
      <c r="H321" s="2">
        <v>20</v>
      </c>
      <c r="I321" s="11" t="str">
        <f t="shared" si="30"/>
        <v>20911</v>
      </c>
      <c r="J321" s="2">
        <v>1</v>
      </c>
      <c r="K321" s="2">
        <v>1</v>
      </c>
      <c r="L321" s="45">
        <v>6</v>
      </c>
      <c r="M321" s="6" t="str">
        <f t="shared" si="31"/>
        <v>&lt;A6&gt;</v>
      </c>
      <c r="N321" s="6" t="str">
        <f>IF($B321=1,IF(ISNA(VLOOKUP($M321,Teams!$F$4:$H$51,2,FALSE)),"",VLOOKUP($M321,Teams!$F$4:$H$51,2,FALSE)),IF($B321=2,IF(ISNA(VLOOKUP($M321,Teams!$O$4:$Q$51,2,FALSE)),"",VLOOKUP($M321,Teams!$O$4:$Q$51,2,FALSE)),IF(ISNA(VLOOKUP($M321,Teams!$X$4:$Z$51,2,FALSE)),"",VLOOKUP($M321,Teams!$X$4:$Z$51,2,FALSE))))</f>
        <v>212106</v>
      </c>
      <c r="O321" s="47">
        <v>5</v>
      </c>
      <c r="P321" s="6" t="str">
        <f t="shared" si="32"/>
        <v>&lt;A5&gt;</v>
      </c>
      <c r="Q321" s="6" t="str">
        <f>IF($B321=1,IF(ISNA(VLOOKUP($P321,Teams!$F$4:$H$51,2,FALSE)),"",VLOOKUP($P321,Teams!$F$4:$H$51,2,FALSE)),IF($B321=2,IF(ISNA(VLOOKUP($P321,Teams!$O$4:$Q$51,2,FALSE)),"",VLOOKUP($P321,Teams!$O$4:$Q$51,2,FALSE)),IF(ISNA(VLOOKUP($P321,Teams!$X$4:$Z$51,2,FALSE)),"",VLOOKUP($P321,Teams!$X$4:$Z$51,2,FALSE))))</f>
        <v>212105</v>
      </c>
      <c r="R321" t="str">
        <f t="shared" si="29"/>
        <v>03/06/2022,9:00,03/06/2022,10:00,Week 20 - Match 20911,,Gym 1 - Court 1,,0,Game,,212106,,1,212105,,,0,,20911,1,,,,,,</v>
      </c>
    </row>
    <row r="322" spans="2:18" x14ac:dyDescent="0.2">
      <c r="B322" s="37">
        <v>2</v>
      </c>
      <c r="C322" s="9">
        <v>44626</v>
      </c>
      <c r="D322" s="10">
        <v>9</v>
      </c>
      <c r="E322" s="10" t="s">
        <v>36</v>
      </c>
      <c r="F322" s="11">
        <f t="shared" si="27"/>
        <v>10</v>
      </c>
      <c r="G322" s="11" t="str">
        <f t="shared" si="28"/>
        <v>00</v>
      </c>
      <c r="H322" s="2">
        <v>20</v>
      </c>
      <c r="I322" s="11" t="str">
        <f t="shared" si="30"/>
        <v>20912</v>
      </c>
      <c r="J322" s="2">
        <v>1</v>
      </c>
      <c r="K322" s="2">
        <v>2</v>
      </c>
      <c r="L322" s="45">
        <v>12</v>
      </c>
      <c r="M322" s="6" t="str">
        <f t="shared" si="31"/>
        <v>&lt;A12&gt;</v>
      </c>
      <c r="N322" s="6" t="str">
        <f>IF($B322=1,IF(ISNA(VLOOKUP($M322,Teams!$F$4:$H$51,2,FALSE)),"",VLOOKUP($M322,Teams!$F$4:$H$51,2,FALSE)),IF($B322=2,IF(ISNA(VLOOKUP($M322,Teams!$O$4:$Q$51,2,FALSE)),"",VLOOKUP($M322,Teams!$O$4:$Q$51,2,FALSE)),IF(ISNA(VLOOKUP($M322,Teams!$X$4:$Z$51,2,FALSE)),"",VLOOKUP($M322,Teams!$X$4:$Z$51,2,FALSE))))</f>
        <v>212112</v>
      </c>
      <c r="O322" s="47">
        <v>11</v>
      </c>
      <c r="P322" s="6" t="str">
        <f t="shared" si="32"/>
        <v>&lt;A11&gt;</v>
      </c>
      <c r="Q322" s="6" t="str">
        <f>IF($B322=1,IF(ISNA(VLOOKUP($P322,Teams!$F$4:$H$51,2,FALSE)),"",VLOOKUP($P322,Teams!$F$4:$H$51,2,FALSE)),IF($B322=2,IF(ISNA(VLOOKUP($P322,Teams!$O$4:$Q$51,2,FALSE)),"",VLOOKUP($P322,Teams!$O$4:$Q$51,2,FALSE)),IF(ISNA(VLOOKUP($P322,Teams!$X$4:$Z$51,2,FALSE)),"",VLOOKUP($P322,Teams!$X$4:$Z$51,2,FALSE))))</f>
        <v>212111</v>
      </c>
      <c r="R322" t="str">
        <f t="shared" si="29"/>
        <v>03/06/2022,9:00,03/06/2022,10:00,Week 20 - Match 20912,,Gym 1 - Court 2,,0,Game,,212112,,1,212111,,,0,,20912,1,,,,,,</v>
      </c>
    </row>
    <row r="323" spans="2:18" x14ac:dyDescent="0.2">
      <c r="B323" s="37">
        <v>2</v>
      </c>
      <c r="C323" s="9">
        <v>44626</v>
      </c>
      <c r="D323" s="10">
        <v>9</v>
      </c>
      <c r="E323" s="10" t="s">
        <v>36</v>
      </c>
      <c r="F323" s="11">
        <f t="shared" si="27"/>
        <v>10</v>
      </c>
      <c r="G323" s="11" t="str">
        <f t="shared" si="28"/>
        <v>00</v>
      </c>
      <c r="H323" s="2">
        <v>20</v>
      </c>
      <c r="I323" s="11" t="str">
        <f t="shared" si="30"/>
        <v>20913</v>
      </c>
      <c r="J323" s="2">
        <v>1</v>
      </c>
      <c r="K323" s="2">
        <v>3</v>
      </c>
      <c r="L323" s="45">
        <v>10</v>
      </c>
      <c r="M323" s="6" t="str">
        <f t="shared" si="31"/>
        <v>&lt;A10&gt;</v>
      </c>
      <c r="N323" s="6" t="str">
        <f>IF($B323=1,IF(ISNA(VLOOKUP($M323,Teams!$F$4:$H$51,2,FALSE)),"",VLOOKUP($M323,Teams!$F$4:$H$51,2,FALSE)),IF($B323=2,IF(ISNA(VLOOKUP($M323,Teams!$O$4:$Q$51,2,FALSE)),"",VLOOKUP($M323,Teams!$O$4:$Q$51,2,FALSE)),IF(ISNA(VLOOKUP($M323,Teams!$X$4:$Z$51,2,FALSE)),"",VLOOKUP($M323,Teams!$X$4:$Z$51,2,FALSE))))</f>
        <v>212110</v>
      </c>
      <c r="O323" s="47">
        <v>1</v>
      </c>
      <c r="P323" s="6" t="str">
        <f t="shared" si="32"/>
        <v>&lt;A1&gt;</v>
      </c>
      <c r="Q323" s="6" t="str">
        <f>IF($B323=1,IF(ISNA(VLOOKUP($P323,Teams!$F$4:$H$51,2,FALSE)),"",VLOOKUP($P323,Teams!$F$4:$H$51,2,FALSE)),IF($B323=2,IF(ISNA(VLOOKUP($P323,Teams!$O$4:$Q$51,2,FALSE)),"",VLOOKUP($P323,Teams!$O$4:$Q$51,2,FALSE)),IF(ISNA(VLOOKUP($P323,Teams!$X$4:$Z$51,2,FALSE)),"",VLOOKUP($P323,Teams!$X$4:$Z$51,2,FALSE))))</f>
        <v>212101</v>
      </c>
      <c r="R323" t="str">
        <f t="shared" si="29"/>
        <v>03/06/2022,9:00,03/06/2022,10:00,Week 20 - Match 20913,,Gym 1 - Court 3,,0,Game,,212110,,1,212101,,,0,,20913,1,,,,,,</v>
      </c>
    </row>
    <row r="324" spans="2:18" x14ac:dyDescent="0.2">
      <c r="B324" s="37">
        <v>2</v>
      </c>
      <c r="C324" s="9">
        <v>44626</v>
      </c>
      <c r="D324" s="10">
        <v>9</v>
      </c>
      <c r="E324" s="10" t="s">
        <v>36</v>
      </c>
      <c r="F324" s="11">
        <f t="shared" ref="F324:F387" si="33">IF(NOT(ISBLANK(D324)),D324+1,"")</f>
        <v>10</v>
      </c>
      <c r="G324" s="11" t="str">
        <f t="shared" ref="G324:G387" si="34">IF(ISBLANK(E324),"",E324)</f>
        <v>00</v>
      </c>
      <c r="H324" s="2">
        <v>20</v>
      </c>
      <c r="I324" s="11" t="str">
        <f t="shared" si="30"/>
        <v>20921</v>
      </c>
      <c r="J324" s="2">
        <v>2</v>
      </c>
      <c r="K324" s="2">
        <v>1</v>
      </c>
      <c r="L324" s="45">
        <v>9</v>
      </c>
      <c r="M324" s="6" t="str">
        <f t="shared" si="31"/>
        <v>&lt;A9&gt;</v>
      </c>
      <c r="N324" s="6" t="str">
        <f>IF($B324=1,IF(ISNA(VLOOKUP($M324,Teams!$F$4:$H$51,2,FALSE)),"",VLOOKUP($M324,Teams!$F$4:$H$51,2,FALSE)),IF($B324=2,IF(ISNA(VLOOKUP($M324,Teams!$O$4:$Q$51,2,FALSE)),"",VLOOKUP($M324,Teams!$O$4:$Q$51,2,FALSE)),IF(ISNA(VLOOKUP($M324,Teams!$X$4:$Z$51,2,FALSE)),"",VLOOKUP($M324,Teams!$X$4:$Z$51,2,FALSE))))</f>
        <v>212109</v>
      </c>
      <c r="O324" s="47">
        <v>2</v>
      </c>
      <c r="P324" s="6" t="str">
        <f t="shared" si="32"/>
        <v>&lt;A2&gt;</v>
      </c>
      <c r="Q324" s="6" t="str">
        <f>IF($B324=1,IF(ISNA(VLOOKUP($P324,Teams!$F$4:$H$51,2,FALSE)),"",VLOOKUP($P324,Teams!$F$4:$H$51,2,FALSE)),IF($B324=2,IF(ISNA(VLOOKUP($P324,Teams!$O$4:$Q$51,2,FALSE)),"",VLOOKUP($P324,Teams!$O$4:$Q$51,2,FALSE)),IF(ISNA(VLOOKUP($P324,Teams!$X$4:$Z$51,2,FALSE)),"",VLOOKUP($P324,Teams!$X$4:$Z$51,2,FALSE))))</f>
        <v>212102</v>
      </c>
      <c r="R324" t="str">
        <f t="shared" ref="R324:R387" si="35">TEXT(C324,"mm/dd/yyyy")&amp;","&amp;D324&amp;":"&amp;E324&amp;","&amp;TEXT(C324,"mm/dd/yyyy")&amp;","&amp;F324&amp;":"&amp;G324&amp;",Week "&amp;H324&amp;" - Match "&amp;I324&amp;",,Gym "&amp;J324&amp;" - Court "&amp;K324&amp;",,0,Game,,"&amp;N324&amp;",,1,"&amp;Q324&amp;",,,0,,"&amp;I324&amp;",1,,,,,,"</f>
        <v>03/06/2022,9:00,03/06/2022,10:00,Week 20 - Match 20921,,Gym 2 - Court 1,,0,Game,,212109,,1,212102,,,0,,20921,1,,,,,,</v>
      </c>
    </row>
    <row r="325" spans="2:18" x14ac:dyDescent="0.2">
      <c r="B325" s="37">
        <v>2</v>
      </c>
      <c r="C325" s="9">
        <v>44626</v>
      </c>
      <c r="D325" s="10">
        <v>9</v>
      </c>
      <c r="E325" s="10" t="s">
        <v>36</v>
      </c>
      <c r="F325" s="11">
        <f t="shared" si="33"/>
        <v>10</v>
      </c>
      <c r="G325" s="11" t="str">
        <f t="shared" si="34"/>
        <v>00</v>
      </c>
      <c r="H325" s="2">
        <v>20</v>
      </c>
      <c r="I325" s="11" t="str">
        <f t="shared" si="30"/>
        <v>20922</v>
      </c>
      <c r="J325" s="2">
        <v>2</v>
      </c>
      <c r="K325" s="2">
        <v>2</v>
      </c>
      <c r="L325" s="45">
        <v>8</v>
      </c>
      <c r="M325" s="6" t="str">
        <f t="shared" si="31"/>
        <v>&lt;A8&gt;</v>
      </c>
      <c r="N325" s="6" t="str">
        <f>IF($B325=1,IF(ISNA(VLOOKUP($M325,Teams!$F$4:$H$51,2,FALSE)),"",VLOOKUP($M325,Teams!$F$4:$H$51,2,FALSE)),IF($B325=2,IF(ISNA(VLOOKUP($M325,Teams!$O$4:$Q$51,2,FALSE)),"",VLOOKUP($M325,Teams!$O$4:$Q$51,2,FALSE)),IF(ISNA(VLOOKUP($M325,Teams!$X$4:$Z$51,2,FALSE)),"",VLOOKUP($M325,Teams!$X$4:$Z$51,2,FALSE))))</f>
        <v>212108</v>
      </c>
      <c r="O325" s="47">
        <v>3</v>
      </c>
      <c r="P325" s="6" t="str">
        <f t="shared" si="32"/>
        <v>&lt;A3&gt;</v>
      </c>
      <c r="Q325" s="6" t="str">
        <f>IF($B325=1,IF(ISNA(VLOOKUP($P325,Teams!$F$4:$H$51,2,FALSE)),"",VLOOKUP($P325,Teams!$F$4:$H$51,2,FALSE)),IF($B325=2,IF(ISNA(VLOOKUP($P325,Teams!$O$4:$Q$51,2,FALSE)),"",VLOOKUP($P325,Teams!$O$4:$Q$51,2,FALSE)),IF(ISNA(VLOOKUP($P325,Teams!$X$4:$Z$51,2,FALSE)),"",VLOOKUP($P325,Teams!$X$4:$Z$51,2,FALSE))))</f>
        <v>212103</v>
      </c>
      <c r="R325" t="str">
        <f t="shared" si="35"/>
        <v>03/06/2022,9:00,03/06/2022,10:00,Week 20 - Match 20922,,Gym 2 - Court 2,,0,Game,,212108,,1,212103,,,0,,20922,1,,,,,,</v>
      </c>
    </row>
    <row r="326" spans="2:18" x14ac:dyDescent="0.2">
      <c r="B326" s="37">
        <v>2</v>
      </c>
      <c r="C326" s="9">
        <v>44626</v>
      </c>
      <c r="D326" s="10">
        <v>9</v>
      </c>
      <c r="E326" s="10" t="s">
        <v>36</v>
      </c>
      <c r="F326" s="11">
        <f t="shared" si="33"/>
        <v>10</v>
      </c>
      <c r="G326" s="11" t="str">
        <f t="shared" si="34"/>
        <v>00</v>
      </c>
      <c r="H326" s="2">
        <v>20</v>
      </c>
      <c r="I326" s="11" t="str">
        <f t="shared" si="30"/>
        <v>20923</v>
      </c>
      <c r="J326" s="2">
        <v>2</v>
      </c>
      <c r="K326" s="2">
        <v>3</v>
      </c>
      <c r="L326" s="45">
        <v>7</v>
      </c>
      <c r="M326" s="6" t="str">
        <f t="shared" si="31"/>
        <v>&lt;A7&gt;</v>
      </c>
      <c r="N326" s="6" t="str">
        <f>IF($B326=1,IF(ISNA(VLOOKUP($M326,Teams!$F$4:$H$51,2,FALSE)),"",VLOOKUP($M326,Teams!$F$4:$H$51,2,FALSE)),IF($B326=2,IF(ISNA(VLOOKUP($M326,Teams!$O$4:$Q$51,2,FALSE)),"",VLOOKUP($M326,Teams!$O$4:$Q$51,2,FALSE)),IF(ISNA(VLOOKUP($M326,Teams!$X$4:$Z$51,2,FALSE)),"",VLOOKUP($M326,Teams!$X$4:$Z$51,2,FALSE))))</f>
        <v>212107</v>
      </c>
      <c r="O326" s="47">
        <v>4</v>
      </c>
      <c r="P326" s="6" t="str">
        <f t="shared" si="32"/>
        <v>&lt;A4&gt;</v>
      </c>
      <c r="Q326" s="6" t="str">
        <f>IF($B326=1,IF(ISNA(VLOOKUP($P326,Teams!$F$4:$H$51,2,FALSE)),"",VLOOKUP($P326,Teams!$F$4:$H$51,2,FALSE)),IF($B326=2,IF(ISNA(VLOOKUP($P326,Teams!$O$4:$Q$51,2,FALSE)),"",VLOOKUP($P326,Teams!$O$4:$Q$51,2,FALSE)),IF(ISNA(VLOOKUP($P326,Teams!$X$4:$Z$51,2,FALSE)),"",VLOOKUP($P326,Teams!$X$4:$Z$51,2,FALSE))))</f>
        <v>212104</v>
      </c>
      <c r="R326" t="str">
        <f t="shared" si="35"/>
        <v>03/06/2022,9:00,03/06/2022,10:00,Week 20 - Match 20923,,Gym 2 - Court 3,,0,Game,,212107,,1,212104,,,0,,20923,1,,,,,,</v>
      </c>
    </row>
    <row r="327" spans="2:18" x14ac:dyDescent="0.2">
      <c r="B327" s="37">
        <v>2</v>
      </c>
      <c r="C327" s="9"/>
      <c r="D327" s="10"/>
      <c r="E327" s="10" t="s">
        <v>36</v>
      </c>
      <c r="F327" s="11" t="str">
        <f t="shared" si="33"/>
        <v/>
      </c>
      <c r="G327" s="11" t="str">
        <f t="shared" si="34"/>
        <v>00</v>
      </c>
      <c r="H327" s="2">
        <v>21</v>
      </c>
      <c r="I327" s="11" t="str">
        <f t="shared" ref="I327:I390" si="36">IF(ISBLANK(D327),"",H327&amp;D327&amp;J327&amp;K327)</f>
        <v/>
      </c>
      <c r="J327" s="2">
        <v>1</v>
      </c>
      <c r="K327" s="2">
        <v>1</v>
      </c>
      <c r="L327" s="45">
        <v>6</v>
      </c>
      <c r="M327" s="6" t="str">
        <f t="shared" si="31"/>
        <v>&lt;A6&gt;</v>
      </c>
      <c r="N327" s="6" t="str">
        <f>IF($B327=1,IF(ISNA(VLOOKUP($M327,Teams!$F$4:$H$51,2,FALSE)),"",VLOOKUP($M327,Teams!$F$4:$H$51,2,FALSE)),IF($B327=2,IF(ISNA(VLOOKUP($M327,Teams!$O$4:$Q$51,2,FALSE)),"",VLOOKUP($M327,Teams!$O$4:$Q$51,2,FALSE)),IF(ISNA(VLOOKUP($M327,Teams!$X$4:$Z$51,2,FALSE)),"",VLOOKUP($M327,Teams!$X$4:$Z$51,2,FALSE))))</f>
        <v>212106</v>
      </c>
      <c r="O327" s="47">
        <v>4</v>
      </c>
      <c r="P327" s="6" t="str">
        <f t="shared" si="32"/>
        <v>&lt;A4&gt;</v>
      </c>
      <c r="Q327" s="6" t="str">
        <f>IF($B327=1,IF(ISNA(VLOOKUP($P327,Teams!$F$4:$H$51,2,FALSE)),"",VLOOKUP($P327,Teams!$F$4:$H$51,2,FALSE)),IF($B327=2,IF(ISNA(VLOOKUP($P327,Teams!$O$4:$Q$51,2,FALSE)),"",VLOOKUP($P327,Teams!$O$4:$Q$51,2,FALSE)),IF(ISNA(VLOOKUP($P327,Teams!$X$4:$Z$51,2,FALSE)),"",VLOOKUP($P327,Teams!$X$4:$Z$51,2,FALSE))))</f>
        <v>212104</v>
      </c>
      <c r="R327" t="str">
        <f t="shared" si="35"/>
        <v>01/00/1900,:00,01/00/1900,:00,Week 21 - Match ,,Gym 1 - Court 1,,0,Game,,212106,,1,212104,,,0,,,1,,,,,,</v>
      </c>
    </row>
    <row r="328" spans="2:18" x14ac:dyDescent="0.2">
      <c r="B328" s="37">
        <v>2</v>
      </c>
      <c r="C328" s="9"/>
      <c r="D328" s="10"/>
      <c r="E328" s="10" t="s">
        <v>36</v>
      </c>
      <c r="F328" s="11" t="str">
        <f t="shared" si="33"/>
        <v/>
      </c>
      <c r="G328" s="11" t="str">
        <f t="shared" si="34"/>
        <v>00</v>
      </c>
      <c r="H328" s="2">
        <v>21</v>
      </c>
      <c r="I328" s="11" t="str">
        <f t="shared" si="36"/>
        <v/>
      </c>
      <c r="J328" s="2">
        <v>1</v>
      </c>
      <c r="K328" s="2">
        <v>2</v>
      </c>
      <c r="L328" s="45">
        <v>12</v>
      </c>
      <c r="M328" s="6" t="str">
        <f t="shared" si="31"/>
        <v>&lt;A12&gt;</v>
      </c>
      <c r="N328" s="6" t="str">
        <f>IF($B328=1,IF(ISNA(VLOOKUP($M328,Teams!$F$4:$H$51,2,FALSE)),"",VLOOKUP($M328,Teams!$F$4:$H$51,2,FALSE)),IF($B328=2,IF(ISNA(VLOOKUP($M328,Teams!$O$4:$Q$51,2,FALSE)),"",VLOOKUP($M328,Teams!$O$4:$Q$51,2,FALSE)),IF(ISNA(VLOOKUP($M328,Teams!$X$4:$Z$51,2,FALSE)),"",VLOOKUP($M328,Teams!$X$4:$Z$51,2,FALSE))))</f>
        <v>212112</v>
      </c>
      <c r="O328" s="47">
        <v>5</v>
      </c>
      <c r="P328" s="6" t="str">
        <f t="shared" si="32"/>
        <v>&lt;A5&gt;</v>
      </c>
      <c r="Q328" s="6" t="str">
        <f>IF($B328=1,IF(ISNA(VLOOKUP($P328,Teams!$F$4:$H$51,2,FALSE)),"",VLOOKUP($P328,Teams!$F$4:$H$51,2,FALSE)),IF($B328=2,IF(ISNA(VLOOKUP($P328,Teams!$O$4:$Q$51,2,FALSE)),"",VLOOKUP($P328,Teams!$O$4:$Q$51,2,FALSE)),IF(ISNA(VLOOKUP($P328,Teams!$X$4:$Z$51,2,FALSE)),"",VLOOKUP($P328,Teams!$X$4:$Z$51,2,FALSE))))</f>
        <v>212105</v>
      </c>
      <c r="R328" t="str">
        <f t="shared" si="35"/>
        <v>01/00/1900,:00,01/00/1900,:00,Week 21 - Match ,,Gym 1 - Court 2,,0,Game,,212112,,1,212105,,,0,,,1,,,,,,</v>
      </c>
    </row>
    <row r="329" spans="2:18" x14ac:dyDescent="0.2">
      <c r="B329" s="37">
        <v>2</v>
      </c>
      <c r="C329" s="9"/>
      <c r="D329" s="10"/>
      <c r="E329" s="10" t="s">
        <v>36</v>
      </c>
      <c r="F329" s="11" t="str">
        <f t="shared" si="33"/>
        <v/>
      </c>
      <c r="G329" s="11" t="str">
        <f t="shared" si="34"/>
        <v>00</v>
      </c>
      <c r="H329" s="2">
        <v>21</v>
      </c>
      <c r="I329" s="11" t="str">
        <f t="shared" si="36"/>
        <v/>
      </c>
      <c r="J329" s="2">
        <v>1</v>
      </c>
      <c r="K329" s="2">
        <v>3</v>
      </c>
      <c r="L329" s="45">
        <v>11</v>
      </c>
      <c r="M329" s="6" t="str">
        <f t="shared" si="31"/>
        <v>&lt;A11&gt;</v>
      </c>
      <c r="N329" s="6" t="str">
        <f>IF($B329=1,IF(ISNA(VLOOKUP($M329,Teams!$F$4:$H$51,2,FALSE)),"",VLOOKUP($M329,Teams!$F$4:$H$51,2,FALSE)),IF($B329=2,IF(ISNA(VLOOKUP($M329,Teams!$O$4:$Q$51,2,FALSE)),"",VLOOKUP($M329,Teams!$O$4:$Q$51,2,FALSE)),IF(ISNA(VLOOKUP($M329,Teams!$X$4:$Z$51,2,FALSE)),"",VLOOKUP($M329,Teams!$X$4:$Z$51,2,FALSE))))</f>
        <v>212111</v>
      </c>
      <c r="O329" s="47">
        <v>10</v>
      </c>
      <c r="P329" s="6" t="str">
        <f t="shared" si="32"/>
        <v>&lt;A10&gt;</v>
      </c>
      <c r="Q329" s="6" t="str">
        <f>IF($B329=1,IF(ISNA(VLOOKUP($P329,Teams!$F$4:$H$51,2,FALSE)),"",VLOOKUP($P329,Teams!$F$4:$H$51,2,FALSE)),IF($B329=2,IF(ISNA(VLOOKUP($P329,Teams!$O$4:$Q$51,2,FALSE)),"",VLOOKUP($P329,Teams!$O$4:$Q$51,2,FALSE)),IF(ISNA(VLOOKUP($P329,Teams!$X$4:$Z$51,2,FALSE)),"",VLOOKUP($P329,Teams!$X$4:$Z$51,2,FALSE))))</f>
        <v>212110</v>
      </c>
      <c r="R329" t="str">
        <f t="shared" si="35"/>
        <v>01/00/1900,:00,01/00/1900,:00,Week 21 - Match ,,Gym 1 - Court 3,,0,Game,,212111,,1,212110,,,0,,,1,,,,,,</v>
      </c>
    </row>
    <row r="330" spans="2:18" x14ac:dyDescent="0.2">
      <c r="B330" s="37">
        <v>2</v>
      </c>
      <c r="C330" s="9"/>
      <c r="D330" s="10"/>
      <c r="E330" s="10" t="s">
        <v>36</v>
      </c>
      <c r="F330" s="11" t="str">
        <f t="shared" si="33"/>
        <v/>
      </c>
      <c r="G330" s="11" t="str">
        <f t="shared" si="34"/>
        <v>00</v>
      </c>
      <c r="H330" s="2">
        <v>21</v>
      </c>
      <c r="I330" s="11" t="str">
        <f t="shared" si="36"/>
        <v/>
      </c>
      <c r="J330" s="2">
        <v>2</v>
      </c>
      <c r="K330" s="2">
        <v>1</v>
      </c>
      <c r="L330" s="45">
        <v>9</v>
      </c>
      <c r="M330" s="6" t="str">
        <f t="shared" si="31"/>
        <v>&lt;A9&gt;</v>
      </c>
      <c r="N330" s="6" t="str">
        <f>IF($B330=1,IF(ISNA(VLOOKUP($M330,Teams!$F$4:$H$51,2,FALSE)),"",VLOOKUP($M330,Teams!$F$4:$H$51,2,FALSE)),IF($B330=2,IF(ISNA(VLOOKUP($M330,Teams!$O$4:$Q$51,2,FALSE)),"",VLOOKUP($M330,Teams!$O$4:$Q$51,2,FALSE)),IF(ISNA(VLOOKUP($M330,Teams!$X$4:$Z$51,2,FALSE)),"",VLOOKUP($M330,Teams!$X$4:$Z$51,2,FALSE))))</f>
        <v>212109</v>
      </c>
      <c r="O330" s="47">
        <v>1</v>
      </c>
      <c r="P330" s="6" t="str">
        <f t="shared" si="32"/>
        <v>&lt;A1&gt;</v>
      </c>
      <c r="Q330" s="6" t="str">
        <f>IF($B330=1,IF(ISNA(VLOOKUP($P330,Teams!$F$4:$H$51,2,FALSE)),"",VLOOKUP($P330,Teams!$F$4:$H$51,2,FALSE)),IF($B330=2,IF(ISNA(VLOOKUP($P330,Teams!$O$4:$Q$51,2,FALSE)),"",VLOOKUP($P330,Teams!$O$4:$Q$51,2,FALSE)),IF(ISNA(VLOOKUP($P330,Teams!$X$4:$Z$51,2,FALSE)),"",VLOOKUP($P330,Teams!$X$4:$Z$51,2,FALSE))))</f>
        <v>212101</v>
      </c>
      <c r="R330" t="str">
        <f t="shared" si="35"/>
        <v>01/00/1900,:00,01/00/1900,:00,Week 21 - Match ,,Gym 2 - Court 1,,0,Game,,212109,,1,212101,,,0,,,1,,,,,,</v>
      </c>
    </row>
    <row r="331" spans="2:18" x14ac:dyDescent="0.2">
      <c r="B331" s="37">
        <v>2</v>
      </c>
      <c r="C331" s="9"/>
      <c r="D331" s="10"/>
      <c r="E331" s="10" t="s">
        <v>36</v>
      </c>
      <c r="F331" s="11" t="str">
        <f t="shared" si="33"/>
        <v/>
      </c>
      <c r="G331" s="11" t="str">
        <f t="shared" si="34"/>
        <v>00</v>
      </c>
      <c r="H331" s="2">
        <v>21</v>
      </c>
      <c r="I331" s="11" t="str">
        <f t="shared" si="36"/>
        <v/>
      </c>
      <c r="J331" s="2">
        <v>2</v>
      </c>
      <c r="K331" s="2">
        <v>2</v>
      </c>
      <c r="L331" s="45">
        <v>8</v>
      </c>
      <c r="M331" s="6" t="str">
        <f t="shared" si="31"/>
        <v>&lt;A8&gt;</v>
      </c>
      <c r="N331" s="6" t="str">
        <f>IF($B331=1,IF(ISNA(VLOOKUP($M331,Teams!$F$4:$H$51,2,FALSE)),"",VLOOKUP($M331,Teams!$F$4:$H$51,2,FALSE)),IF($B331=2,IF(ISNA(VLOOKUP($M331,Teams!$O$4:$Q$51,2,FALSE)),"",VLOOKUP($M331,Teams!$O$4:$Q$51,2,FALSE)),IF(ISNA(VLOOKUP($M331,Teams!$X$4:$Z$51,2,FALSE)),"",VLOOKUP($M331,Teams!$X$4:$Z$51,2,FALSE))))</f>
        <v>212108</v>
      </c>
      <c r="O331" s="47">
        <v>2</v>
      </c>
      <c r="P331" s="6" t="str">
        <f t="shared" si="32"/>
        <v>&lt;A2&gt;</v>
      </c>
      <c r="Q331" s="6" t="str">
        <f>IF($B331=1,IF(ISNA(VLOOKUP($P331,Teams!$F$4:$H$51,2,FALSE)),"",VLOOKUP($P331,Teams!$F$4:$H$51,2,FALSE)),IF($B331=2,IF(ISNA(VLOOKUP($P331,Teams!$O$4:$Q$51,2,FALSE)),"",VLOOKUP($P331,Teams!$O$4:$Q$51,2,FALSE)),IF(ISNA(VLOOKUP($P331,Teams!$X$4:$Z$51,2,FALSE)),"",VLOOKUP($P331,Teams!$X$4:$Z$51,2,FALSE))))</f>
        <v>212102</v>
      </c>
      <c r="R331" t="str">
        <f t="shared" si="35"/>
        <v>01/00/1900,:00,01/00/1900,:00,Week 21 - Match ,,Gym 2 - Court 2,,0,Game,,212108,,1,212102,,,0,,,1,,,,,,</v>
      </c>
    </row>
    <row r="332" spans="2:18" x14ac:dyDescent="0.2">
      <c r="B332" s="37">
        <v>2</v>
      </c>
      <c r="C332" s="9"/>
      <c r="D332" s="10"/>
      <c r="E332" s="10" t="s">
        <v>36</v>
      </c>
      <c r="F332" s="11" t="str">
        <f t="shared" si="33"/>
        <v/>
      </c>
      <c r="G332" s="11" t="str">
        <f t="shared" si="34"/>
        <v>00</v>
      </c>
      <c r="H332" s="2">
        <v>21</v>
      </c>
      <c r="I332" s="11" t="str">
        <f t="shared" si="36"/>
        <v/>
      </c>
      <c r="J332" s="2">
        <v>2</v>
      </c>
      <c r="K332" s="2">
        <v>3</v>
      </c>
      <c r="L332" s="45">
        <v>7</v>
      </c>
      <c r="M332" s="6" t="str">
        <f t="shared" si="31"/>
        <v>&lt;A7&gt;</v>
      </c>
      <c r="N332" s="6" t="str">
        <f>IF($B332=1,IF(ISNA(VLOOKUP($M332,Teams!$F$4:$H$51,2,FALSE)),"",VLOOKUP($M332,Teams!$F$4:$H$51,2,FALSE)),IF($B332=2,IF(ISNA(VLOOKUP($M332,Teams!$O$4:$Q$51,2,FALSE)),"",VLOOKUP($M332,Teams!$O$4:$Q$51,2,FALSE)),IF(ISNA(VLOOKUP($M332,Teams!$X$4:$Z$51,2,FALSE)),"",VLOOKUP($M332,Teams!$X$4:$Z$51,2,FALSE))))</f>
        <v>212107</v>
      </c>
      <c r="O332" s="47">
        <v>3</v>
      </c>
      <c r="P332" s="6" t="str">
        <f t="shared" si="32"/>
        <v>&lt;A3&gt;</v>
      </c>
      <c r="Q332" s="6" t="str">
        <f>IF($B332=1,IF(ISNA(VLOOKUP($P332,Teams!$F$4:$H$51,2,FALSE)),"",VLOOKUP($P332,Teams!$F$4:$H$51,2,FALSE)),IF($B332=2,IF(ISNA(VLOOKUP($P332,Teams!$O$4:$Q$51,2,FALSE)),"",VLOOKUP($P332,Teams!$O$4:$Q$51,2,FALSE)),IF(ISNA(VLOOKUP($P332,Teams!$X$4:$Z$51,2,FALSE)),"",VLOOKUP($P332,Teams!$X$4:$Z$51,2,FALSE))))</f>
        <v>212103</v>
      </c>
      <c r="R332" t="str">
        <f t="shared" si="35"/>
        <v>01/00/1900,:00,01/00/1900,:00,Week 21 - Match ,,Gym 2 - Court 3,,0,Game,,212107,,1,212103,,,0,,,1,,,,,,</v>
      </c>
    </row>
    <row r="333" spans="2:18" x14ac:dyDescent="0.2">
      <c r="B333" s="37">
        <v>2</v>
      </c>
      <c r="C333" s="9"/>
      <c r="D333" s="10"/>
      <c r="E333" s="10" t="s">
        <v>36</v>
      </c>
      <c r="F333" s="11" t="str">
        <f t="shared" si="33"/>
        <v/>
      </c>
      <c r="G333" s="11" t="str">
        <f t="shared" si="34"/>
        <v>00</v>
      </c>
      <c r="H333" s="2">
        <v>21</v>
      </c>
      <c r="I333" s="11" t="str">
        <f t="shared" si="36"/>
        <v/>
      </c>
      <c r="J333" s="2">
        <v>1</v>
      </c>
      <c r="K333" s="2">
        <v>1</v>
      </c>
      <c r="L333" s="45">
        <v>12</v>
      </c>
      <c r="M333" s="6" t="str">
        <f t="shared" si="31"/>
        <v>&lt;A12&gt;</v>
      </c>
      <c r="N333" s="6" t="str">
        <f>IF($B333=1,IF(ISNA(VLOOKUP($M333,Teams!$F$4:$H$51,2,FALSE)),"",VLOOKUP($M333,Teams!$F$4:$H$51,2,FALSE)),IF($B333=2,IF(ISNA(VLOOKUP($M333,Teams!$O$4:$Q$51,2,FALSE)),"",VLOOKUP($M333,Teams!$O$4:$Q$51,2,FALSE)),IF(ISNA(VLOOKUP($M333,Teams!$X$4:$Z$51,2,FALSE)),"",VLOOKUP($M333,Teams!$X$4:$Z$51,2,FALSE))))</f>
        <v>212112</v>
      </c>
      <c r="O333" s="47">
        <v>2</v>
      </c>
      <c r="P333" s="6" t="str">
        <f t="shared" si="32"/>
        <v>&lt;A2&gt;</v>
      </c>
      <c r="Q333" s="6" t="str">
        <f>IF($B333=1,IF(ISNA(VLOOKUP($P333,Teams!$F$4:$H$51,2,FALSE)),"",VLOOKUP($P333,Teams!$F$4:$H$51,2,FALSE)),IF($B333=2,IF(ISNA(VLOOKUP($P333,Teams!$O$4:$Q$51,2,FALSE)),"",VLOOKUP($P333,Teams!$O$4:$Q$51,2,FALSE)),IF(ISNA(VLOOKUP($P333,Teams!$X$4:$Z$51,2,FALSE)),"",VLOOKUP($P333,Teams!$X$4:$Z$51,2,FALSE))))</f>
        <v>212102</v>
      </c>
      <c r="R333" t="str">
        <f t="shared" si="35"/>
        <v>01/00/1900,:00,01/00/1900,:00,Week 21 - Match ,,Gym 1 - Court 1,,0,Game,,212112,,1,212102,,,0,,,1,,,,,,</v>
      </c>
    </row>
    <row r="334" spans="2:18" x14ac:dyDescent="0.2">
      <c r="B334" s="37">
        <v>2</v>
      </c>
      <c r="C334" s="9"/>
      <c r="D334" s="10"/>
      <c r="E334" s="10" t="s">
        <v>36</v>
      </c>
      <c r="F334" s="11" t="str">
        <f t="shared" si="33"/>
        <v/>
      </c>
      <c r="G334" s="11" t="str">
        <f t="shared" si="34"/>
        <v>00</v>
      </c>
      <c r="H334" s="2">
        <v>21</v>
      </c>
      <c r="I334" s="11" t="str">
        <f t="shared" si="36"/>
        <v/>
      </c>
      <c r="J334" s="2">
        <v>1</v>
      </c>
      <c r="K334" s="2">
        <v>2</v>
      </c>
      <c r="L334" s="45">
        <v>11</v>
      </c>
      <c r="M334" s="6" t="str">
        <f t="shared" si="31"/>
        <v>&lt;A11&gt;</v>
      </c>
      <c r="N334" s="6" t="str">
        <f>IF($B334=1,IF(ISNA(VLOOKUP($M334,Teams!$F$4:$H$51,2,FALSE)),"",VLOOKUP($M334,Teams!$F$4:$H$51,2,FALSE)),IF($B334=2,IF(ISNA(VLOOKUP($M334,Teams!$O$4:$Q$51,2,FALSE)),"",VLOOKUP($M334,Teams!$O$4:$Q$51,2,FALSE)),IF(ISNA(VLOOKUP($M334,Teams!$X$4:$Z$51,2,FALSE)),"",VLOOKUP($M334,Teams!$X$4:$Z$51,2,FALSE))))</f>
        <v>212111</v>
      </c>
      <c r="O334" s="47">
        <v>4</v>
      </c>
      <c r="P334" s="6" t="str">
        <f t="shared" si="32"/>
        <v>&lt;A4&gt;</v>
      </c>
      <c r="Q334" s="6" t="str">
        <f>IF($B334=1,IF(ISNA(VLOOKUP($P334,Teams!$F$4:$H$51,2,FALSE)),"",VLOOKUP($P334,Teams!$F$4:$H$51,2,FALSE)),IF($B334=2,IF(ISNA(VLOOKUP($P334,Teams!$O$4:$Q$51,2,FALSE)),"",VLOOKUP($P334,Teams!$O$4:$Q$51,2,FALSE)),IF(ISNA(VLOOKUP($P334,Teams!$X$4:$Z$51,2,FALSE)),"",VLOOKUP($P334,Teams!$X$4:$Z$51,2,FALSE))))</f>
        <v>212104</v>
      </c>
      <c r="R334" t="str">
        <f t="shared" si="35"/>
        <v>01/00/1900,:00,01/00/1900,:00,Week 21 - Match ,,Gym 1 - Court 2,,0,Game,,212111,,1,212104,,,0,,,1,,,,,,</v>
      </c>
    </row>
    <row r="335" spans="2:18" x14ac:dyDescent="0.2">
      <c r="B335" s="37">
        <v>2</v>
      </c>
      <c r="C335" s="9"/>
      <c r="D335" s="10"/>
      <c r="E335" s="10" t="s">
        <v>36</v>
      </c>
      <c r="F335" s="11" t="str">
        <f t="shared" si="33"/>
        <v/>
      </c>
      <c r="G335" s="11" t="str">
        <f t="shared" si="34"/>
        <v>00</v>
      </c>
      <c r="H335" s="2">
        <v>21</v>
      </c>
      <c r="I335" s="11" t="str">
        <f t="shared" si="36"/>
        <v/>
      </c>
      <c r="J335" s="2">
        <v>1</v>
      </c>
      <c r="K335" s="2">
        <v>3</v>
      </c>
      <c r="L335" s="45">
        <v>10</v>
      </c>
      <c r="M335" s="6" t="str">
        <f t="shared" si="31"/>
        <v>&lt;A10&gt;</v>
      </c>
      <c r="N335" s="6" t="str">
        <f>IF($B335=1,IF(ISNA(VLOOKUP($M335,Teams!$F$4:$H$51,2,FALSE)),"",VLOOKUP($M335,Teams!$F$4:$H$51,2,FALSE)),IF($B335=2,IF(ISNA(VLOOKUP($M335,Teams!$O$4:$Q$51,2,FALSE)),"",VLOOKUP($M335,Teams!$O$4:$Q$51,2,FALSE)),IF(ISNA(VLOOKUP($M335,Teams!$X$4:$Z$51,2,FALSE)),"",VLOOKUP($M335,Teams!$X$4:$Z$51,2,FALSE))))</f>
        <v>212110</v>
      </c>
      <c r="O335" s="47">
        <v>5</v>
      </c>
      <c r="P335" s="6" t="str">
        <f t="shared" si="32"/>
        <v>&lt;A5&gt;</v>
      </c>
      <c r="Q335" s="6" t="str">
        <f>IF($B335=1,IF(ISNA(VLOOKUP($P335,Teams!$F$4:$H$51,2,FALSE)),"",VLOOKUP($P335,Teams!$F$4:$H$51,2,FALSE)),IF($B335=2,IF(ISNA(VLOOKUP($P335,Teams!$O$4:$Q$51,2,FALSE)),"",VLOOKUP($P335,Teams!$O$4:$Q$51,2,FALSE)),IF(ISNA(VLOOKUP($P335,Teams!$X$4:$Z$51,2,FALSE)),"",VLOOKUP($P335,Teams!$X$4:$Z$51,2,FALSE))))</f>
        <v>212105</v>
      </c>
      <c r="R335" t="str">
        <f t="shared" si="35"/>
        <v>01/00/1900,:00,01/00/1900,:00,Week 21 - Match ,,Gym 1 - Court 3,,0,Game,,212110,,1,212105,,,0,,,1,,,,,,</v>
      </c>
    </row>
    <row r="336" spans="2:18" x14ac:dyDescent="0.2">
      <c r="B336" s="37">
        <v>2</v>
      </c>
      <c r="C336" s="9"/>
      <c r="D336" s="10"/>
      <c r="E336" s="10" t="s">
        <v>36</v>
      </c>
      <c r="F336" s="11" t="str">
        <f t="shared" si="33"/>
        <v/>
      </c>
      <c r="G336" s="11" t="str">
        <f t="shared" si="34"/>
        <v>00</v>
      </c>
      <c r="H336" s="2">
        <v>21</v>
      </c>
      <c r="I336" s="11" t="str">
        <f t="shared" si="36"/>
        <v/>
      </c>
      <c r="J336" s="2">
        <v>2</v>
      </c>
      <c r="K336" s="2">
        <v>1</v>
      </c>
      <c r="L336" s="45">
        <v>9</v>
      </c>
      <c r="M336" s="6" t="str">
        <f t="shared" si="31"/>
        <v>&lt;A9&gt;</v>
      </c>
      <c r="N336" s="6" t="str">
        <f>IF($B336=1,IF(ISNA(VLOOKUP($M336,Teams!$F$4:$H$51,2,FALSE)),"",VLOOKUP($M336,Teams!$F$4:$H$51,2,FALSE)),IF($B336=2,IF(ISNA(VLOOKUP($M336,Teams!$O$4:$Q$51,2,FALSE)),"",VLOOKUP($M336,Teams!$O$4:$Q$51,2,FALSE)),IF(ISNA(VLOOKUP($M336,Teams!$X$4:$Z$51,2,FALSE)),"",VLOOKUP($M336,Teams!$X$4:$Z$51,2,FALSE))))</f>
        <v>212109</v>
      </c>
      <c r="O336" s="47">
        <v>6</v>
      </c>
      <c r="P336" s="6" t="str">
        <f t="shared" si="32"/>
        <v>&lt;A6&gt;</v>
      </c>
      <c r="Q336" s="6" t="str">
        <f>IF($B336=1,IF(ISNA(VLOOKUP($P336,Teams!$F$4:$H$51,2,FALSE)),"",VLOOKUP($P336,Teams!$F$4:$H$51,2,FALSE)),IF($B336=2,IF(ISNA(VLOOKUP($P336,Teams!$O$4:$Q$51,2,FALSE)),"",VLOOKUP($P336,Teams!$O$4:$Q$51,2,FALSE)),IF(ISNA(VLOOKUP($P336,Teams!$X$4:$Z$51,2,FALSE)),"",VLOOKUP($P336,Teams!$X$4:$Z$51,2,FALSE))))</f>
        <v>212106</v>
      </c>
      <c r="R336" t="str">
        <f t="shared" si="35"/>
        <v>01/00/1900,:00,01/00/1900,:00,Week 21 - Match ,,Gym 2 - Court 1,,0,Game,,212109,,1,212106,,,0,,,1,,,,,,</v>
      </c>
    </row>
    <row r="337" spans="2:18" x14ac:dyDescent="0.2">
      <c r="B337" s="37">
        <v>2</v>
      </c>
      <c r="C337" s="9"/>
      <c r="D337" s="10"/>
      <c r="E337" s="10" t="s">
        <v>36</v>
      </c>
      <c r="F337" s="11" t="str">
        <f t="shared" si="33"/>
        <v/>
      </c>
      <c r="G337" s="11" t="str">
        <f t="shared" si="34"/>
        <v>00</v>
      </c>
      <c r="H337" s="2">
        <v>21</v>
      </c>
      <c r="I337" s="11" t="str">
        <f t="shared" si="36"/>
        <v/>
      </c>
      <c r="J337" s="2">
        <v>2</v>
      </c>
      <c r="K337" s="2">
        <v>2</v>
      </c>
      <c r="L337" s="45">
        <v>8</v>
      </c>
      <c r="M337" s="6" t="str">
        <f t="shared" si="31"/>
        <v>&lt;A8&gt;</v>
      </c>
      <c r="N337" s="6" t="str">
        <f>IF($B337=1,IF(ISNA(VLOOKUP($M337,Teams!$F$4:$H$51,2,FALSE)),"",VLOOKUP($M337,Teams!$F$4:$H$51,2,FALSE)),IF($B337=2,IF(ISNA(VLOOKUP($M337,Teams!$O$4:$Q$51,2,FALSE)),"",VLOOKUP($M337,Teams!$O$4:$Q$51,2,FALSE)),IF(ISNA(VLOOKUP($M337,Teams!$X$4:$Z$51,2,FALSE)),"",VLOOKUP($M337,Teams!$X$4:$Z$51,2,FALSE))))</f>
        <v>212108</v>
      </c>
      <c r="O337" s="47">
        <v>7</v>
      </c>
      <c r="P337" s="6" t="str">
        <f t="shared" si="32"/>
        <v>&lt;A7&gt;</v>
      </c>
      <c r="Q337" s="6" t="str">
        <f>IF($B337=1,IF(ISNA(VLOOKUP($P337,Teams!$F$4:$H$51,2,FALSE)),"",VLOOKUP($P337,Teams!$F$4:$H$51,2,FALSE)),IF($B337=2,IF(ISNA(VLOOKUP($P337,Teams!$O$4:$Q$51,2,FALSE)),"",VLOOKUP($P337,Teams!$O$4:$Q$51,2,FALSE)),IF(ISNA(VLOOKUP($P337,Teams!$X$4:$Z$51,2,FALSE)),"",VLOOKUP($P337,Teams!$X$4:$Z$51,2,FALSE))))</f>
        <v>212107</v>
      </c>
      <c r="R337" t="str">
        <f t="shared" si="35"/>
        <v>01/00/1900,:00,01/00/1900,:00,Week 21 - Match ,,Gym 2 - Court 2,,0,Game,,212108,,1,212107,,,0,,,1,,,,,,</v>
      </c>
    </row>
    <row r="338" spans="2:18" x14ac:dyDescent="0.2">
      <c r="B338" s="37">
        <v>2</v>
      </c>
      <c r="C338" s="9"/>
      <c r="D338" s="10"/>
      <c r="E338" s="10" t="s">
        <v>36</v>
      </c>
      <c r="F338" s="11" t="str">
        <f t="shared" si="33"/>
        <v/>
      </c>
      <c r="G338" s="11" t="str">
        <f t="shared" si="34"/>
        <v>00</v>
      </c>
      <c r="H338" s="2">
        <v>21</v>
      </c>
      <c r="I338" s="11" t="str">
        <f t="shared" si="36"/>
        <v/>
      </c>
      <c r="J338" s="2">
        <v>2</v>
      </c>
      <c r="K338" s="2">
        <v>3</v>
      </c>
      <c r="L338" s="45">
        <v>3</v>
      </c>
      <c r="M338" s="6" t="str">
        <f t="shared" si="31"/>
        <v>&lt;A3&gt;</v>
      </c>
      <c r="N338" s="6" t="str">
        <f>IF($B338=1,IF(ISNA(VLOOKUP($M338,Teams!$F$4:$H$51,2,FALSE)),"",VLOOKUP($M338,Teams!$F$4:$H$51,2,FALSE)),IF($B338=2,IF(ISNA(VLOOKUP($M338,Teams!$O$4:$Q$51,2,FALSE)),"",VLOOKUP($M338,Teams!$O$4:$Q$51,2,FALSE)),IF(ISNA(VLOOKUP($M338,Teams!$X$4:$Z$51,2,FALSE)),"",VLOOKUP($M338,Teams!$X$4:$Z$51,2,FALSE))))</f>
        <v>212103</v>
      </c>
      <c r="O338" s="47">
        <v>1</v>
      </c>
      <c r="P338" s="6" t="str">
        <f t="shared" si="32"/>
        <v>&lt;A1&gt;</v>
      </c>
      <c r="Q338" s="6" t="str">
        <f>IF($B338=1,IF(ISNA(VLOOKUP($P338,Teams!$F$4:$H$51,2,FALSE)),"",VLOOKUP($P338,Teams!$F$4:$H$51,2,FALSE)),IF($B338=2,IF(ISNA(VLOOKUP($P338,Teams!$O$4:$Q$51,2,FALSE)),"",VLOOKUP($P338,Teams!$O$4:$Q$51,2,FALSE)),IF(ISNA(VLOOKUP($P338,Teams!$X$4:$Z$51,2,FALSE)),"",VLOOKUP($P338,Teams!$X$4:$Z$51,2,FALSE))))</f>
        <v>212101</v>
      </c>
      <c r="R338" t="str">
        <f t="shared" si="35"/>
        <v>01/00/1900,:00,01/00/1900,:00,Week 21 - Match ,,Gym 2 - Court 3,,0,Game,,212103,,1,212101,,,0,,,1,,,,,,</v>
      </c>
    </row>
    <row r="339" spans="2:18" x14ac:dyDescent="0.2">
      <c r="B339" s="37">
        <v>2</v>
      </c>
      <c r="C339" s="9"/>
      <c r="D339" s="10"/>
      <c r="E339" s="10" t="s">
        <v>36</v>
      </c>
      <c r="F339" s="11" t="str">
        <f t="shared" si="33"/>
        <v/>
      </c>
      <c r="G339" s="11" t="str">
        <f t="shared" si="34"/>
        <v>00</v>
      </c>
      <c r="H339" s="2">
        <v>22</v>
      </c>
      <c r="I339" s="11" t="str">
        <f t="shared" si="36"/>
        <v/>
      </c>
      <c r="J339" s="2">
        <v>1</v>
      </c>
      <c r="K339" s="2">
        <v>1</v>
      </c>
      <c r="L339" s="45">
        <v>10</v>
      </c>
      <c r="M339" s="6" t="str">
        <f t="shared" si="31"/>
        <v>&lt;A10&gt;</v>
      </c>
      <c r="N339" s="6" t="str">
        <f>IF($B339=1,IF(ISNA(VLOOKUP($M339,Teams!$F$4:$H$51,2,FALSE)),"",VLOOKUP($M339,Teams!$F$4:$H$51,2,FALSE)),IF($B339=2,IF(ISNA(VLOOKUP($M339,Teams!$O$4:$Q$51,2,FALSE)),"",VLOOKUP($M339,Teams!$O$4:$Q$51,2,FALSE)),IF(ISNA(VLOOKUP($M339,Teams!$X$4:$Z$51,2,FALSE)),"",VLOOKUP($M339,Teams!$X$4:$Z$51,2,FALSE))))</f>
        <v>212110</v>
      </c>
      <c r="O339" s="47">
        <v>2</v>
      </c>
      <c r="P339" s="6" t="str">
        <f t="shared" si="32"/>
        <v>&lt;A2&gt;</v>
      </c>
      <c r="Q339" s="6" t="str">
        <f>IF($B339=1,IF(ISNA(VLOOKUP($P339,Teams!$F$4:$H$51,2,FALSE)),"",VLOOKUP($P339,Teams!$F$4:$H$51,2,FALSE)),IF($B339=2,IF(ISNA(VLOOKUP($P339,Teams!$O$4:$Q$51,2,FALSE)),"",VLOOKUP($P339,Teams!$O$4:$Q$51,2,FALSE)),IF(ISNA(VLOOKUP($P339,Teams!$X$4:$Z$51,2,FALSE)),"",VLOOKUP($P339,Teams!$X$4:$Z$51,2,FALSE))))</f>
        <v>212102</v>
      </c>
      <c r="R339" t="str">
        <f t="shared" si="35"/>
        <v>01/00/1900,:00,01/00/1900,:00,Week 22 - Match ,,Gym 1 - Court 1,,0,Game,,212110,,1,212102,,,0,,,1,,,,,,</v>
      </c>
    </row>
    <row r="340" spans="2:18" x14ac:dyDescent="0.2">
      <c r="B340" s="37">
        <v>2</v>
      </c>
      <c r="C340" s="9"/>
      <c r="D340" s="10"/>
      <c r="E340" s="10" t="s">
        <v>36</v>
      </c>
      <c r="F340" s="11" t="str">
        <f t="shared" si="33"/>
        <v/>
      </c>
      <c r="G340" s="11" t="str">
        <f t="shared" si="34"/>
        <v>00</v>
      </c>
      <c r="H340" s="2">
        <v>22</v>
      </c>
      <c r="I340" s="11" t="str">
        <f t="shared" si="36"/>
        <v/>
      </c>
      <c r="J340" s="2">
        <v>1</v>
      </c>
      <c r="K340" s="2">
        <v>2</v>
      </c>
      <c r="L340" s="45">
        <v>11</v>
      </c>
      <c r="M340" s="6" t="str">
        <f t="shared" si="31"/>
        <v>&lt;A11&gt;</v>
      </c>
      <c r="N340" s="6" t="str">
        <f>IF($B340=1,IF(ISNA(VLOOKUP($M340,Teams!$F$4:$H$51,2,FALSE)),"",VLOOKUP($M340,Teams!$F$4:$H$51,2,FALSE)),IF($B340=2,IF(ISNA(VLOOKUP($M340,Teams!$O$4:$Q$51,2,FALSE)),"",VLOOKUP($M340,Teams!$O$4:$Q$51,2,FALSE)),IF(ISNA(VLOOKUP($M340,Teams!$X$4:$Z$51,2,FALSE)),"",VLOOKUP($M340,Teams!$X$4:$Z$51,2,FALSE))))</f>
        <v>212111</v>
      </c>
      <c r="O340" s="47">
        <v>1</v>
      </c>
      <c r="P340" s="6" t="str">
        <f t="shared" si="32"/>
        <v>&lt;A1&gt;</v>
      </c>
      <c r="Q340" s="6" t="str">
        <f>IF($B340=1,IF(ISNA(VLOOKUP($P340,Teams!$F$4:$H$51,2,FALSE)),"",VLOOKUP($P340,Teams!$F$4:$H$51,2,FALSE)),IF($B340=2,IF(ISNA(VLOOKUP($P340,Teams!$O$4:$Q$51,2,FALSE)),"",VLOOKUP($P340,Teams!$O$4:$Q$51,2,FALSE)),IF(ISNA(VLOOKUP($P340,Teams!$X$4:$Z$51,2,FALSE)),"",VLOOKUP($P340,Teams!$X$4:$Z$51,2,FALSE))))</f>
        <v>212101</v>
      </c>
      <c r="R340" t="str">
        <f t="shared" si="35"/>
        <v>01/00/1900,:00,01/00/1900,:00,Week 22 - Match ,,Gym 1 - Court 2,,0,Game,,212111,,1,212101,,,0,,,1,,,,,,</v>
      </c>
    </row>
    <row r="341" spans="2:18" x14ac:dyDescent="0.2">
      <c r="B341" s="37">
        <v>2</v>
      </c>
      <c r="C341" s="9"/>
      <c r="D341" s="10"/>
      <c r="E341" s="10" t="s">
        <v>36</v>
      </c>
      <c r="F341" s="11" t="str">
        <f t="shared" si="33"/>
        <v/>
      </c>
      <c r="G341" s="11" t="str">
        <f t="shared" si="34"/>
        <v>00</v>
      </c>
      <c r="H341" s="2">
        <v>22</v>
      </c>
      <c r="I341" s="11" t="str">
        <f t="shared" si="36"/>
        <v/>
      </c>
      <c r="J341" s="2">
        <v>1</v>
      </c>
      <c r="K341" s="2">
        <v>3</v>
      </c>
      <c r="L341" s="45">
        <v>7</v>
      </c>
      <c r="M341" s="6" t="str">
        <f t="shared" si="31"/>
        <v>&lt;A7&gt;</v>
      </c>
      <c r="N341" s="6" t="str">
        <f>IF($B341=1,IF(ISNA(VLOOKUP($M341,Teams!$F$4:$H$51,2,FALSE)),"",VLOOKUP($M341,Teams!$F$4:$H$51,2,FALSE)),IF($B341=2,IF(ISNA(VLOOKUP($M341,Teams!$O$4:$Q$51,2,FALSE)),"",VLOOKUP($M341,Teams!$O$4:$Q$51,2,FALSE)),IF(ISNA(VLOOKUP($M341,Teams!$X$4:$Z$51,2,FALSE)),"",VLOOKUP($M341,Teams!$X$4:$Z$51,2,FALSE))))</f>
        <v>212107</v>
      </c>
      <c r="O341" s="47">
        <v>5</v>
      </c>
      <c r="P341" s="6" t="str">
        <f t="shared" si="32"/>
        <v>&lt;A5&gt;</v>
      </c>
      <c r="Q341" s="6" t="str">
        <f>IF($B341=1,IF(ISNA(VLOOKUP($P341,Teams!$F$4:$H$51,2,FALSE)),"",VLOOKUP($P341,Teams!$F$4:$H$51,2,FALSE)),IF($B341=2,IF(ISNA(VLOOKUP($P341,Teams!$O$4:$Q$51,2,FALSE)),"",VLOOKUP($P341,Teams!$O$4:$Q$51,2,FALSE)),IF(ISNA(VLOOKUP($P341,Teams!$X$4:$Z$51,2,FALSE)),"",VLOOKUP($P341,Teams!$X$4:$Z$51,2,FALSE))))</f>
        <v>212105</v>
      </c>
      <c r="R341" t="str">
        <f t="shared" si="35"/>
        <v>01/00/1900,:00,01/00/1900,:00,Week 22 - Match ,,Gym 1 - Court 3,,0,Game,,212107,,1,212105,,,0,,,1,,,,,,</v>
      </c>
    </row>
    <row r="342" spans="2:18" x14ac:dyDescent="0.2">
      <c r="B342" s="37">
        <v>2</v>
      </c>
      <c r="C342" s="9"/>
      <c r="D342" s="10"/>
      <c r="E342" s="10" t="s">
        <v>36</v>
      </c>
      <c r="F342" s="11" t="str">
        <f t="shared" si="33"/>
        <v/>
      </c>
      <c r="G342" s="11" t="str">
        <f t="shared" si="34"/>
        <v>00</v>
      </c>
      <c r="H342" s="2">
        <v>22</v>
      </c>
      <c r="I342" s="11" t="str">
        <f t="shared" si="36"/>
        <v/>
      </c>
      <c r="J342" s="2">
        <v>2</v>
      </c>
      <c r="K342" s="2">
        <v>1</v>
      </c>
      <c r="L342" s="45">
        <v>12</v>
      </c>
      <c r="M342" s="6" t="str">
        <f t="shared" si="31"/>
        <v>&lt;A12&gt;</v>
      </c>
      <c r="N342" s="6" t="str">
        <f>IF($B342=1,IF(ISNA(VLOOKUP($M342,Teams!$F$4:$H$51,2,FALSE)),"",VLOOKUP($M342,Teams!$F$4:$H$51,2,FALSE)),IF($B342=2,IF(ISNA(VLOOKUP($M342,Teams!$O$4:$Q$51,2,FALSE)),"",VLOOKUP($M342,Teams!$O$4:$Q$51,2,FALSE)),IF(ISNA(VLOOKUP($M342,Teams!$X$4:$Z$51,2,FALSE)),"",VLOOKUP($M342,Teams!$X$4:$Z$51,2,FALSE))))</f>
        <v>212112</v>
      </c>
      <c r="O342" s="47">
        <v>6</v>
      </c>
      <c r="P342" s="6" t="str">
        <f t="shared" si="32"/>
        <v>&lt;A6&gt;</v>
      </c>
      <c r="Q342" s="6" t="str">
        <f>IF($B342=1,IF(ISNA(VLOOKUP($P342,Teams!$F$4:$H$51,2,FALSE)),"",VLOOKUP($P342,Teams!$F$4:$H$51,2,FALSE)),IF($B342=2,IF(ISNA(VLOOKUP($P342,Teams!$O$4:$Q$51,2,FALSE)),"",VLOOKUP($P342,Teams!$O$4:$Q$51,2,FALSE)),IF(ISNA(VLOOKUP($P342,Teams!$X$4:$Z$51,2,FALSE)),"",VLOOKUP($P342,Teams!$X$4:$Z$51,2,FALSE))))</f>
        <v>212106</v>
      </c>
      <c r="R342" t="str">
        <f t="shared" si="35"/>
        <v>01/00/1900,:00,01/00/1900,:00,Week 22 - Match ,,Gym 2 - Court 1,,0,Game,,212112,,1,212106,,,0,,,1,,,,,,</v>
      </c>
    </row>
    <row r="343" spans="2:18" x14ac:dyDescent="0.2">
      <c r="B343" s="37">
        <v>2</v>
      </c>
      <c r="C343" s="9"/>
      <c r="D343" s="10"/>
      <c r="E343" s="10" t="s">
        <v>36</v>
      </c>
      <c r="F343" s="11" t="str">
        <f t="shared" si="33"/>
        <v/>
      </c>
      <c r="G343" s="11" t="str">
        <f t="shared" si="34"/>
        <v>00</v>
      </c>
      <c r="H343" s="2">
        <v>22</v>
      </c>
      <c r="I343" s="11" t="str">
        <f t="shared" si="36"/>
        <v/>
      </c>
      <c r="J343" s="2">
        <v>2</v>
      </c>
      <c r="K343" s="2">
        <v>2</v>
      </c>
      <c r="L343" s="45">
        <v>8</v>
      </c>
      <c r="M343" s="6" t="str">
        <f t="shared" si="31"/>
        <v>&lt;A8&gt;</v>
      </c>
      <c r="N343" s="6" t="str">
        <f>IF($B343=1,IF(ISNA(VLOOKUP($M343,Teams!$F$4:$H$51,2,FALSE)),"",VLOOKUP($M343,Teams!$F$4:$H$51,2,FALSE)),IF($B343=2,IF(ISNA(VLOOKUP($M343,Teams!$O$4:$Q$51,2,FALSE)),"",VLOOKUP($M343,Teams!$O$4:$Q$51,2,FALSE)),IF(ISNA(VLOOKUP($M343,Teams!$X$4:$Z$51,2,FALSE)),"",VLOOKUP($M343,Teams!$X$4:$Z$51,2,FALSE))))</f>
        <v>212108</v>
      </c>
      <c r="O343" s="47">
        <v>4</v>
      </c>
      <c r="P343" s="6" t="str">
        <f t="shared" si="32"/>
        <v>&lt;A4&gt;</v>
      </c>
      <c r="Q343" s="6" t="str">
        <f>IF($B343=1,IF(ISNA(VLOOKUP($P343,Teams!$F$4:$H$51,2,FALSE)),"",VLOOKUP($P343,Teams!$F$4:$H$51,2,FALSE)),IF($B343=2,IF(ISNA(VLOOKUP($P343,Teams!$O$4:$Q$51,2,FALSE)),"",VLOOKUP($P343,Teams!$O$4:$Q$51,2,FALSE)),IF(ISNA(VLOOKUP($P343,Teams!$X$4:$Z$51,2,FALSE)),"",VLOOKUP($P343,Teams!$X$4:$Z$51,2,FALSE))))</f>
        <v>212104</v>
      </c>
      <c r="R343" t="str">
        <f t="shared" si="35"/>
        <v>01/00/1900,:00,01/00/1900,:00,Week 22 - Match ,,Gym 2 - Court 2,,0,Game,,212108,,1,212104,,,0,,,1,,,,,,</v>
      </c>
    </row>
    <row r="344" spans="2:18" x14ac:dyDescent="0.2">
      <c r="B344" s="37">
        <v>2</v>
      </c>
      <c r="C344" s="9"/>
      <c r="D344" s="10"/>
      <c r="E344" s="10" t="s">
        <v>36</v>
      </c>
      <c r="F344" s="11" t="str">
        <f t="shared" si="33"/>
        <v/>
      </c>
      <c r="G344" s="11" t="str">
        <f t="shared" si="34"/>
        <v>00</v>
      </c>
      <c r="H344" s="2">
        <v>22</v>
      </c>
      <c r="I344" s="11" t="str">
        <f t="shared" si="36"/>
        <v/>
      </c>
      <c r="J344" s="2">
        <v>2</v>
      </c>
      <c r="K344" s="2">
        <v>3</v>
      </c>
      <c r="L344" s="45">
        <v>9</v>
      </c>
      <c r="M344" s="6" t="str">
        <f t="shared" si="31"/>
        <v>&lt;A9&gt;</v>
      </c>
      <c r="N344" s="6" t="str">
        <f>IF($B344=1,IF(ISNA(VLOOKUP($M344,Teams!$F$4:$H$51,2,FALSE)),"",VLOOKUP($M344,Teams!$F$4:$H$51,2,FALSE)),IF($B344=2,IF(ISNA(VLOOKUP($M344,Teams!$O$4:$Q$51,2,FALSE)),"",VLOOKUP($M344,Teams!$O$4:$Q$51,2,FALSE)),IF(ISNA(VLOOKUP($M344,Teams!$X$4:$Z$51,2,FALSE)),"",VLOOKUP($M344,Teams!$X$4:$Z$51,2,FALSE))))</f>
        <v>212109</v>
      </c>
      <c r="O344" s="47">
        <v>3</v>
      </c>
      <c r="P344" s="6" t="str">
        <f t="shared" si="32"/>
        <v>&lt;A3&gt;</v>
      </c>
      <c r="Q344" s="6" t="str">
        <f>IF($B344=1,IF(ISNA(VLOOKUP($P344,Teams!$F$4:$H$51,2,FALSE)),"",VLOOKUP($P344,Teams!$F$4:$H$51,2,FALSE)),IF($B344=2,IF(ISNA(VLOOKUP($P344,Teams!$O$4:$Q$51,2,FALSE)),"",VLOOKUP($P344,Teams!$O$4:$Q$51,2,FALSE)),IF(ISNA(VLOOKUP($P344,Teams!$X$4:$Z$51,2,FALSE)),"",VLOOKUP($P344,Teams!$X$4:$Z$51,2,FALSE))))</f>
        <v>212103</v>
      </c>
      <c r="R344" t="str">
        <f t="shared" si="35"/>
        <v>01/00/1900,:00,01/00/1900,:00,Week 22 - Match ,,Gym 2 - Court 3,,0,Game,,212109,,1,212103,,,0,,,1,,,,,,</v>
      </c>
    </row>
    <row r="345" spans="2:18" x14ac:dyDescent="0.2">
      <c r="B345" s="37">
        <v>2</v>
      </c>
      <c r="C345" s="9"/>
      <c r="D345" s="10"/>
      <c r="E345" s="10" t="s">
        <v>36</v>
      </c>
      <c r="F345" s="11" t="str">
        <f t="shared" si="33"/>
        <v/>
      </c>
      <c r="G345" s="11" t="str">
        <f t="shared" si="34"/>
        <v>00</v>
      </c>
      <c r="H345" s="2">
        <v>22</v>
      </c>
      <c r="I345" s="11" t="str">
        <f t="shared" si="36"/>
        <v/>
      </c>
      <c r="J345" s="2">
        <v>1</v>
      </c>
      <c r="K345" s="2">
        <v>1</v>
      </c>
      <c r="L345" s="45">
        <v>12</v>
      </c>
      <c r="M345" s="6" t="str">
        <f t="shared" si="31"/>
        <v>&lt;A12&gt;</v>
      </c>
      <c r="N345" s="6" t="str">
        <f>IF($B345=1,IF(ISNA(VLOOKUP($M345,Teams!$F$4:$H$51,2,FALSE)),"",VLOOKUP($M345,Teams!$F$4:$H$51,2,FALSE)),IF($B345=2,IF(ISNA(VLOOKUP($M345,Teams!$O$4:$Q$51,2,FALSE)),"",VLOOKUP($M345,Teams!$O$4:$Q$51,2,FALSE)),IF(ISNA(VLOOKUP($M345,Teams!$X$4:$Z$51,2,FALSE)),"",VLOOKUP($M345,Teams!$X$4:$Z$51,2,FALSE))))</f>
        <v>212112</v>
      </c>
      <c r="O345" s="47">
        <v>1</v>
      </c>
      <c r="P345" s="6" t="str">
        <f t="shared" si="32"/>
        <v>&lt;A1&gt;</v>
      </c>
      <c r="Q345" s="6" t="str">
        <f>IF($B345=1,IF(ISNA(VLOOKUP($P345,Teams!$F$4:$H$51,2,FALSE)),"",VLOOKUP($P345,Teams!$F$4:$H$51,2,FALSE)),IF($B345=2,IF(ISNA(VLOOKUP($P345,Teams!$O$4:$Q$51,2,FALSE)),"",VLOOKUP($P345,Teams!$O$4:$Q$51,2,FALSE)),IF(ISNA(VLOOKUP($P345,Teams!$X$4:$Z$51,2,FALSE)),"",VLOOKUP($P345,Teams!$X$4:$Z$51,2,FALSE))))</f>
        <v>212101</v>
      </c>
      <c r="R345" t="str">
        <f t="shared" si="35"/>
        <v>01/00/1900,:00,01/00/1900,:00,Week 22 - Match ,,Gym 1 - Court 1,,0,Game,,212112,,1,212101,,,0,,,1,,,,,,</v>
      </c>
    </row>
    <row r="346" spans="2:18" x14ac:dyDescent="0.2">
      <c r="B346" s="37">
        <v>2</v>
      </c>
      <c r="C346" s="9"/>
      <c r="D346" s="10"/>
      <c r="E346" s="10" t="s">
        <v>36</v>
      </c>
      <c r="F346" s="11" t="str">
        <f t="shared" si="33"/>
        <v/>
      </c>
      <c r="G346" s="11" t="str">
        <f t="shared" si="34"/>
        <v>00</v>
      </c>
      <c r="H346" s="2">
        <v>22</v>
      </c>
      <c r="I346" s="11" t="str">
        <f t="shared" si="36"/>
        <v/>
      </c>
      <c r="J346" s="2">
        <v>1</v>
      </c>
      <c r="K346" s="2">
        <v>2</v>
      </c>
      <c r="L346" s="45">
        <v>11</v>
      </c>
      <c r="M346" s="6" t="str">
        <f t="shared" si="31"/>
        <v>&lt;A11&gt;</v>
      </c>
      <c r="N346" s="6" t="str">
        <f>IF($B346=1,IF(ISNA(VLOOKUP($M346,Teams!$F$4:$H$51,2,FALSE)),"",VLOOKUP($M346,Teams!$F$4:$H$51,2,FALSE)),IF($B346=2,IF(ISNA(VLOOKUP($M346,Teams!$O$4:$Q$51,2,FALSE)),"",VLOOKUP($M346,Teams!$O$4:$Q$51,2,FALSE)),IF(ISNA(VLOOKUP($M346,Teams!$X$4:$Z$51,2,FALSE)),"",VLOOKUP($M346,Teams!$X$4:$Z$51,2,FALSE))))</f>
        <v>212111</v>
      </c>
      <c r="O346" s="47">
        <v>2</v>
      </c>
      <c r="P346" s="6" t="str">
        <f t="shared" si="32"/>
        <v>&lt;A2&gt;</v>
      </c>
      <c r="Q346" s="6" t="str">
        <f>IF($B346=1,IF(ISNA(VLOOKUP($P346,Teams!$F$4:$H$51,2,FALSE)),"",VLOOKUP($P346,Teams!$F$4:$H$51,2,FALSE)),IF($B346=2,IF(ISNA(VLOOKUP($P346,Teams!$O$4:$Q$51,2,FALSE)),"",VLOOKUP($P346,Teams!$O$4:$Q$51,2,FALSE)),IF(ISNA(VLOOKUP($P346,Teams!$X$4:$Z$51,2,FALSE)),"",VLOOKUP($P346,Teams!$X$4:$Z$51,2,FALSE))))</f>
        <v>212102</v>
      </c>
      <c r="R346" t="str">
        <f t="shared" si="35"/>
        <v>01/00/1900,:00,01/00/1900,:00,Week 22 - Match ,,Gym 1 - Court 2,,0,Game,,212111,,1,212102,,,0,,,1,,,,,,</v>
      </c>
    </row>
    <row r="347" spans="2:18" x14ac:dyDescent="0.2">
      <c r="B347" s="37">
        <v>2</v>
      </c>
      <c r="C347" s="9"/>
      <c r="D347" s="10"/>
      <c r="E347" s="10" t="s">
        <v>36</v>
      </c>
      <c r="F347" s="11" t="str">
        <f t="shared" si="33"/>
        <v/>
      </c>
      <c r="G347" s="11" t="str">
        <f t="shared" si="34"/>
        <v>00</v>
      </c>
      <c r="H347" s="2">
        <v>22</v>
      </c>
      <c r="I347" s="11" t="str">
        <f t="shared" si="36"/>
        <v/>
      </c>
      <c r="J347" s="2">
        <v>1</v>
      </c>
      <c r="K347" s="2">
        <v>3</v>
      </c>
      <c r="L347" s="45">
        <v>10</v>
      </c>
      <c r="M347" s="6" t="str">
        <f t="shared" si="31"/>
        <v>&lt;A10&gt;</v>
      </c>
      <c r="N347" s="6" t="str">
        <f>IF($B347=1,IF(ISNA(VLOOKUP($M347,Teams!$F$4:$H$51,2,FALSE)),"",VLOOKUP($M347,Teams!$F$4:$H$51,2,FALSE)),IF($B347=2,IF(ISNA(VLOOKUP($M347,Teams!$O$4:$Q$51,2,FALSE)),"",VLOOKUP($M347,Teams!$O$4:$Q$51,2,FALSE)),IF(ISNA(VLOOKUP($M347,Teams!$X$4:$Z$51,2,FALSE)),"",VLOOKUP($M347,Teams!$X$4:$Z$51,2,FALSE))))</f>
        <v>212110</v>
      </c>
      <c r="O347" s="47">
        <v>3</v>
      </c>
      <c r="P347" s="6" t="str">
        <f t="shared" si="32"/>
        <v>&lt;A3&gt;</v>
      </c>
      <c r="Q347" s="6" t="str">
        <f>IF($B347=1,IF(ISNA(VLOOKUP($P347,Teams!$F$4:$H$51,2,FALSE)),"",VLOOKUP($P347,Teams!$F$4:$H$51,2,FALSE)),IF($B347=2,IF(ISNA(VLOOKUP($P347,Teams!$O$4:$Q$51,2,FALSE)),"",VLOOKUP($P347,Teams!$O$4:$Q$51,2,FALSE)),IF(ISNA(VLOOKUP($P347,Teams!$X$4:$Z$51,2,FALSE)),"",VLOOKUP($P347,Teams!$X$4:$Z$51,2,FALSE))))</f>
        <v>212103</v>
      </c>
      <c r="R347" t="str">
        <f t="shared" si="35"/>
        <v>01/00/1900,:00,01/00/1900,:00,Week 22 - Match ,,Gym 1 - Court 3,,0,Game,,212110,,1,212103,,,0,,,1,,,,,,</v>
      </c>
    </row>
    <row r="348" spans="2:18" x14ac:dyDescent="0.2">
      <c r="B348" s="37">
        <v>2</v>
      </c>
      <c r="C348" s="9"/>
      <c r="D348" s="10"/>
      <c r="E348" s="10" t="s">
        <v>36</v>
      </c>
      <c r="F348" s="11" t="str">
        <f t="shared" si="33"/>
        <v/>
      </c>
      <c r="G348" s="11" t="str">
        <f t="shared" si="34"/>
        <v>00</v>
      </c>
      <c r="H348" s="2">
        <v>22</v>
      </c>
      <c r="I348" s="11" t="str">
        <f t="shared" si="36"/>
        <v/>
      </c>
      <c r="J348" s="2">
        <v>2</v>
      </c>
      <c r="K348" s="2">
        <v>1</v>
      </c>
      <c r="L348" s="45">
        <v>9</v>
      </c>
      <c r="M348" s="6" t="str">
        <f t="shared" si="31"/>
        <v>&lt;A9&gt;</v>
      </c>
      <c r="N348" s="6" t="str">
        <f>IF($B348=1,IF(ISNA(VLOOKUP($M348,Teams!$F$4:$H$51,2,FALSE)),"",VLOOKUP($M348,Teams!$F$4:$H$51,2,FALSE)),IF($B348=2,IF(ISNA(VLOOKUP($M348,Teams!$O$4:$Q$51,2,FALSE)),"",VLOOKUP($M348,Teams!$O$4:$Q$51,2,FALSE)),IF(ISNA(VLOOKUP($M348,Teams!$X$4:$Z$51,2,FALSE)),"",VLOOKUP($M348,Teams!$X$4:$Z$51,2,FALSE))))</f>
        <v>212109</v>
      </c>
      <c r="O348" s="47">
        <v>4</v>
      </c>
      <c r="P348" s="6" t="str">
        <f t="shared" si="32"/>
        <v>&lt;A4&gt;</v>
      </c>
      <c r="Q348" s="6" t="str">
        <f>IF($B348=1,IF(ISNA(VLOOKUP($P348,Teams!$F$4:$H$51,2,FALSE)),"",VLOOKUP($P348,Teams!$F$4:$H$51,2,FALSE)),IF($B348=2,IF(ISNA(VLOOKUP($P348,Teams!$O$4:$Q$51,2,FALSE)),"",VLOOKUP($P348,Teams!$O$4:$Q$51,2,FALSE)),IF(ISNA(VLOOKUP($P348,Teams!$X$4:$Z$51,2,FALSE)),"",VLOOKUP($P348,Teams!$X$4:$Z$51,2,FALSE))))</f>
        <v>212104</v>
      </c>
      <c r="R348" t="str">
        <f t="shared" si="35"/>
        <v>01/00/1900,:00,01/00/1900,:00,Week 22 - Match ,,Gym 2 - Court 1,,0,Game,,212109,,1,212104,,,0,,,1,,,,,,</v>
      </c>
    </row>
    <row r="349" spans="2:18" x14ac:dyDescent="0.2">
      <c r="B349" s="37">
        <v>2</v>
      </c>
      <c r="C349" s="9"/>
      <c r="D349" s="10"/>
      <c r="E349" s="10" t="s">
        <v>36</v>
      </c>
      <c r="F349" s="11" t="str">
        <f t="shared" si="33"/>
        <v/>
      </c>
      <c r="G349" s="11" t="str">
        <f t="shared" si="34"/>
        <v>00</v>
      </c>
      <c r="H349" s="2">
        <v>22</v>
      </c>
      <c r="I349" s="11" t="str">
        <f t="shared" si="36"/>
        <v/>
      </c>
      <c r="J349" s="2">
        <v>2</v>
      </c>
      <c r="K349" s="2">
        <v>2</v>
      </c>
      <c r="L349" s="45">
        <v>8</v>
      </c>
      <c r="M349" s="6" t="str">
        <f t="shared" si="31"/>
        <v>&lt;A8&gt;</v>
      </c>
      <c r="N349" s="6" t="str">
        <f>IF($B349=1,IF(ISNA(VLOOKUP($M349,Teams!$F$4:$H$51,2,FALSE)),"",VLOOKUP($M349,Teams!$F$4:$H$51,2,FALSE)),IF($B349=2,IF(ISNA(VLOOKUP($M349,Teams!$O$4:$Q$51,2,FALSE)),"",VLOOKUP($M349,Teams!$O$4:$Q$51,2,FALSE)),IF(ISNA(VLOOKUP($M349,Teams!$X$4:$Z$51,2,FALSE)),"",VLOOKUP($M349,Teams!$X$4:$Z$51,2,FALSE))))</f>
        <v>212108</v>
      </c>
      <c r="O349" s="47">
        <v>5</v>
      </c>
      <c r="P349" s="6" t="str">
        <f t="shared" si="32"/>
        <v>&lt;A5&gt;</v>
      </c>
      <c r="Q349" s="6" t="str">
        <f>IF($B349=1,IF(ISNA(VLOOKUP($P349,Teams!$F$4:$H$51,2,FALSE)),"",VLOOKUP($P349,Teams!$F$4:$H$51,2,FALSE)),IF($B349=2,IF(ISNA(VLOOKUP($P349,Teams!$O$4:$Q$51,2,FALSE)),"",VLOOKUP($P349,Teams!$O$4:$Q$51,2,FALSE)),IF(ISNA(VLOOKUP($P349,Teams!$X$4:$Z$51,2,FALSE)),"",VLOOKUP($P349,Teams!$X$4:$Z$51,2,FALSE))))</f>
        <v>212105</v>
      </c>
      <c r="R349" t="str">
        <f t="shared" si="35"/>
        <v>01/00/1900,:00,01/00/1900,:00,Week 22 - Match ,,Gym 2 - Court 2,,0,Game,,212108,,1,212105,,,0,,,1,,,,,,</v>
      </c>
    </row>
    <row r="350" spans="2:18" x14ac:dyDescent="0.2">
      <c r="B350" s="37">
        <v>2</v>
      </c>
      <c r="C350" s="9"/>
      <c r="D350" s="10"/>
      <c r="E350" s="10" t="s">
        <v>36</v>
      </c>
      <c r="F350" s="11" t="str">
        <f t="shared" si="33"/>
        <v/>
      </c>
      <c r="G350" s="11" t="str">
        <f t="shared" si="34"/>
        <v>00</v>
      </c>
      <c r="H350" s="2">
        <v>22</v>
      </c>
      <c r="I350" s="11" t="str">
        <f t="shared" si="36"/>
        <v/>
      </c>
      <c r="J350" s="2">
        <v>2</v>
      </c>
      <c r="K350" s="2">
        <v>3</v>
      </c>
      <c r="L350" s="45">
        <v>7</v>
      </c>
      <c r="M350" s="6" t="str">
        <f t="shared" si="31"/>
        <v>&lt;A7&gt;</v>
      </c>
      <c r="N350" s="6" t="str">
        <f>IF($B350=1,IF(ISNA(VLOOKUP($M350,Teams!$F$4:$H$51,2,FALSE)),"",VLOOKUP($M350,Teams!$F$4:$H$51,2,FALSE)),IF($B350=2,IF(ISNA(VLOOKUP($M350,Teams!$O$4:$Q$51,2,FALSE)),"",VLOOKUP($M350,Teams!$O$4:$Q$51,2,FALSE)),IF(ISNA(VLOOKUP($M350,Teams!$X$4:$Z$51,2,FALSE)),"",VLOOKUP($M350,Teams!$X$4:$Z$51,2,FALSE))))</f>
        <v>212107</v>
      </c>
      <c r="O350" s="47">
        <v>6</v>
      </c>
      <c r="P350" s="6" t="str">
        <f t="shared" si="32"/>
        <v>&lt;A6&gt;</v>
      </c>
      <c r="Q350" s="6" t="str">
        <f>IF($B350=1,IF(ISNA(VLOOKUP($P350,Teams!$F$4:$H$51,2,FALSE)),"",VLOOKUP($P350,Teams!$F$4:$H$51,2,FALSE)),IF($B350=2,IF(ISNA(VLOOKUP($P350,Teams!$O$4:$Q$51,2,FALSE)),"",VLOOKUP($P350,Teams!$O$4:$Q$51,2,FALSE)),IF(ISNA(VLOOKUP($P350,Teams!$X$4:$Z$51,2,FALSE)),"",VLOOKUP($P350,Teams!$X$4:$Z$51,2,FALSE))))</f>
        <v>212106</v>
      </c>
      <c r="R350" t="str">
        <f t="shared" si="35"/>
        <v>01/00/1900,:00,01/00/1900,:00,Week 22 - Match ,,Gym 2 - Court 3,,0,Game,,212107,,1,212106,,,0,,,1,,,,,,</v>
      </c>
    </row>
    <row r="351" spans="2:18" x14ac:dyDescent="0.2">
      <c r="B351" s="37">
        <v>2</v>
      </c>
      <c r="C351" s="9"/>
      <c r="D351" s="10"/>
      <c r="E351" s="10" t="s">
        <v>36</v>
      </c>
      <c r="F351" s="11" t="str">
        <f t="shared" si="33"/>
        <v/>
      </c>
      <c r="G351" s="11" t="str">
        <f t="shared" si="34"/>
        <v>00</v>
      </c>
      <c r="H351" s="2">
        <v>30</v>
      </c>
      <c r="I351" s="11" t="str">
        <f t="shared" si="36"/>
        <v/>
      </c>
      <c r="J351" s="2">
        <v>1</v>
      </c>
      <c r="K351" s="2">
        <v>1</v>
      </c>
      <c r="L351" s="45">
        <v>8</v>
      </c>
      <c r="M351" s="6" t="str">
        <f t="shared" si="31"/>
        <v>&lt;A8&gt;</v>
      </c>
      <c r="N351" s="6" t="str">
        <f>IF($B351=1,IF(ISNA(VLOOKUP($M351,Teams!$F$4:$H$51,2,FALSE)),"",VLOOKUP($M351,Teams!$F$4:$H$51,2,FALSE)),IF($B351=2,IF(ISNA(VLOOKUP($M351,Teams!$O$4:$Q$51,2,FALSE)),"",VLOOKUP($M351,Teams!$O$4:$Q$51,2,FALSE)),IF(ISNA(VLOOKUP($M351,Teams!$X$4:$Z$51,2,FALSE)),"",VLOOKUP($M351,Teams!$X$4:$Z$51,2,FALSE))))</f>
        <v>212108</v>
      </c>
      <c r="O351" s="47">
        <v>10</v>
      </c>
      <c r="P351" s="6" t="str">
        <f t="shared" si="32"/>
        <v>&lt;A10&gt;</v>
      </c>
      <c r="Q351" s="6" t="str">
        <f>IF($B351=1,IF(ISNA(VLOOKUP($P351,Teams!$F$4:$H$51,2,FALSE)),"",VLOOKUP($P351,Teams!$F$4:$H$51,2,FALSE)),IF($B351=2,IF(ISNA(VLOOKUP($P351,Teams!$O$4:$Q$51,2,FALSE)),"",VLOOKUP($P351,Teams!$O$4:$Q$51,2,FALSE)),IF(ISNA(VLOOKUP($P351,Teams!$X$4:$Z$51,2,FALSE)),"",VLOOKUP($P351,Teams!$X$4:$Z$51,2,FALSE))))</f>
        <v>212110</v>
      </c>
      <c r="R351" t="str">
        <f t="shared" si="35"/>
        <v>01/00/1900,:00,01/00/1900,:00,Week 30 - Match ,,Gym 1 - Court 1,,0,Game,,212108,,1,212110,,,0,,,1,,,,,,</v>
      </c>
    </row>
    <row r="352" spans="2:18" x14ac:dyDescent="0.2">
      <c r="B352" s="37">
        <v>2</v>
      </c>
      <c r="C352" s="9"/>
      <c r="D352" s="10"/>
      <c r="E352" s="10" t="s">
        <v>36</v>
      </c>
      <c r="F352" s="11" t="str">
        <f t="shared" si="33"/>
        <v/>
      </c>
      <c r="G352" s="11" t="str">
        <f t="shared" si="34"/>
        <v>00</v>
      </c>
      <c r="H352" s="2">
        <v>30</v>
      </c>
      <c r="I352" s="11" t="str">
        <f t="shared" si="36"/>
        <v/>
      </c>
      <c r="J352" s="2">
        <v>1</v>
      </c>
      <c r="K352" s="2">
        <v>2</v>
      </c>
      <c r="L352" s="45">
        <v>9</v>
      </c>
      <c r="M352" s="6" t="str">
        <f t="shared" si="31"/>
        <v>&lt;A9&gt;</v>
      </c>
      <c r="N352" s="6" t="str">
        <f>IF($B352=1,IF(ISNA(VLOOKUP($M352,Teams!$F$4:$H$51,2,FALSE)),"",VLOOKUP($M352,Teams!$F$4:$H$51,2,FALSE)),IF($B352=2,IF(ISNA(VLOOKUP($M352,Teams!$O$4:$Q$51,2,FALSE)),"",VLOOKUP($M352,Teams!$O$4:$Q$51,2,FALSE)),IF(ISNA(VLOOKUP($M352,Teams!$X$4:$Z$51,2,FALSE)),"",VLOOKUP($M352,Teams!$X$4:$Z$51,2,FALSE))))</f>
        <v>212109</v>
      </c>
      <c r="O352" s="47">
        <v>12</v>
      </c>
      <c r="P352" s="6" t="str">
        <f t="shared" si="32"/>
        <v>&lt;A12&gt;</v>
      </c>
      <c r="Q352" s="6" t="str">
        <f>IF($B352=1,IF(ISNA(VLOOKUP($P352,Teams!$F$4:$H$51,2,FALSE)),"",VLOOKUP($P352,Teams!$F$4:$H$51,2,FALSE)),IF($B352=2,IF(ISNA(VLOOKUP($P352,Teams!$O$4:$Q$51,2,FALSE)),"",VLOOKUP($P352,Teams!$O$4:$Q$51,2,FALSE)),IF(ISNA(VLOOKUP($P352,Teams!$X$4:$Z$51,2,FALSE)),"",VLOOKUP($P352,Teams!$X$4:$Z$51,2,FALSE))))</f>
        <v>212112</v>
      </c>
      <c r="R352" t="str">
        <f t="shared" si="35"/>
        <v>01/00/1900,:00,01/00/1900,:00,Week 30 - Match ,,Gym 1 - Court 2,,0,Game,,212109,,1,212112,,,0,,,1,,,,,,</v>
      </c>
    </row>
    <row r="353" spans="2:18" x14ac:dyDescent="0.2">
      <c r="B353" s="37">
        <v>2</v>
      </c>
      <c r="C353" s="9"/>
      <c r="D353" s="10"/>
      <c r="E353" s="10" t="s">
        <v>36</v>
      </c>
      <c r="F353" s="11" t="str">
        <f t="shared" si="33"/>
        <v/>
      </c>
      <c r="G353" s="11" t="str">
        <f t="shared" si="34"/>
        <v>00</v>
      </c>
      <c r="H353" s="2">
        <v>30</v>
      </c>
      <c r="I353" s="11" t="str">
        <f t="shared" si="36"/>
        <v/>
      </c>
      <c r="J353" s="2">
        <v>1</v>
      </c>
      <c r="K353" s="2">
        <v>3</v>
      </c>
      <c r="L353" s="45">
        <v>1</v>
      </c>
      <c r="M353" s="6" t="str">
        <f t="shared" si="31"/>
        <v>&lt;A1&gt;</v>
      </c>
      <c r="N353" s="6" t="str">
        <f>IF($B353=1,IF(ISNA(VLOOKUP($M353,Teams!$F$4:$H$51,2,FALSE)),"",VLOOKUP($M353,Teams!$F$4:$H$51,2,FALSE)),IF($B353=2,IF(ISNA(VLOOKUP($M353,Teams!$O$4:$Q$51,2,FALSE)),"",VLOOKUP($M353,Teams!$O$4:$Q$51,2,FALSE)),IF(ISNA(VLOOKUP($M353,Teams!$X$4:$Z$51,2,FALSE)),"",VLOOKUP($M353,Teams!$X$4:$Z$51,2,FALSE))))</f>
        <v>212101</v>
      </c>
      <c r="O353" s="47">
        <v>6</v>
      </c>
      <c r="P353" s="6" t="str">
        <f t="shared" si="32"/>
        <v>&lt;A6&gt;</v>
      </c>
      <c r="Q353" s="6" t="str">
        <f>IF($B353=1,IF(ISNA(VLOOKUP($P353,Teams!$F$4:$H$51,2,FALSE)),"",VLOOKUP($P353,Teams!$F$4:$H$51,2,FALSE)),IF($B353=2,IF(ISNA(VLOOKUP($P353,Teams!$O$4:$Q$51,2,FALSE)),"",VLOOKUP($P353,Teams!$O$4:$Q$51,2,FALSE)),IF(ISNA(VLOOKUP($P353,Teams!$X$4:$Z$51,2,FALSE)),"",VLOOKUP($P353,Teams!$X$4:$Z$51,2,FALSE))))</f>
        <v>212106</v>
      </c>
      <c r="R353" t="str">
        <f t="shared" si="35"/>
        <v>01/00/1900,:00,01/00/1900,:00,Week 30 - Match ,,Gym 1 - Court 3,,0,Game,,212101,,1,212106,,,0,,,1,,,,,,</v>
      </c>
    </row>
    <row r="354" spans="2:18" x14ac:dyDescent="0.2">
      <c r="B354" s="37">
        <v>2</v>
      </c>
      <c r="C354" s="9"/>
      <c r="D354" s="10"/>
      <c r="E354" s="10" t="s">
        <v>36</v>
      </c>
      <c r="F354" s="11" t="str">
        <f t="shared" si="33"/>
        <v/>
      </c>
      <c r="G354" s="11" t="str">
        <f t="shared" si="34"/>
        <v>00</v>
      </c>
      <c r="H354" s="2">
        <v>30</v>
      </c>
      <c r="I354" s="11" t="str">
        <f t="shared" si="36"/>
        <v/>
      </c>
      <c r="J354" s="2">
        <v>2</v>
      </c>
      <c r="K354" s="2">
        <v>1</v>
      </c>
      <c r="L354" s="45">
        <v>2</v>
      </c>
      <c r="M354" s="6" t="str">
        <f t="shared" si="31"/>
        <v>&lt;A2&gt;</v>
      </c>
      <c r="N354" s="6" t="str">
        <f>IF($B354=1,IF(ISNA(VLOOKUP($M354,Teams!$F$4:$H$51,2,FALSE)),"",VLOOKUP($M354,Teams!$F$4:$H$51,2,FALSE)),IF($B354=2,IF(ISNA(VLOOKUP($M354,Teams!$O$4:$Q$51,2,FALSE)),"",VLOOKUP($M354,Teams!$O$4:$Q$51,2,FALSE)),IF(ISNA(VLOOKUP($M354,Teams!$X$4:$Z$51,2,FALSE)),"",VLOOKUP($M354,Teams!$X$4:$Z$51,2,FALSE))))</f>
        <v>212102</v>
      </c>
      <c r="O354" s="47">
        <v>5</v>
      </c>
      <c r="P354" s="6" t="str">
        <f t="shared" si="32"/>
        <v>&lt;A5&gt;</v>
      </c>
      <c r="Q354" s="6" t="str">
        <f>IF($B354=1,IF(ISNA(VLOOKUP($P354,Teams!$F$4:$H$51,2,FALSE)),"",VLOOKUP($P354,Teams!$F$4:$H$51,2,FALSE)),IF($B354=2,IF(ISNA(VLOOKUP($P354,Teams!$O$4:$Q$51,2,FALSE)),"",VLOOKUP($P354,Teams!$O$4:$Q$51,2,FALSE)),IF(ISNA(VLOOKUP($P354,Teams!$X$4:$Z$51,2,FALSE)),"",VLOOKUP($P354,Teams!$X$4:$Z$51,2,FALSE))))</f>
        <v>212105</v>
      </c>
      <c r="R354" t="str">
        <f t="shared" si="35"/>
        <v>01/00/1900,:00,01/00/1900,:00,Week 30 - Match ,,Gym 2 - Court 1,,0,Game,,212102,,1,212105,,,0,,,1,,,,,,</v>
      </c>
    </row>
    <row r="355" spans="2:18" x14ac:dyDescent="0.2">
      <c r="B355" s="37">
        <v>2</v>
      </c>
      <c r="C355" s="9"/>
      <c r="D355" s="10"/>
      <c r="E355" s="10" t="s">
        <v>36</v>
      </c>
      <c r="F355" s="11" t="str">
        <f t="shared" si="33"/>
        <v/>
      </c>
      <c r="G355" s="11" t="str">
        <f t="shared" si="34"/>
        <v>00</v>
      </c>
      <c r="H355" s="2">
        <v>30</v>
      </c>
      <c r="I355" s="11" t="str">
        <f t="shared" si="36"/>
        <v/>
      </c>
      <c r="J355" s="2">
        <v>2</v>
      </c>
      <c r="K355" s="2">
        <v>2</v>
      </c>
      <c r="L355" s="45">
        <v>3</v>
      </c>
      <c r="M355" s="6" t="str">
        <f t="shared" si="31"/>
        <v>&lt;A3&gt;</v>
      </c>
      <c r="N355" s="6" t="str">
        <f>IF($B355=1,IF(ISNA(VLOOKUP($M355,Teams!$F$4:$H$51,2,FALSE)),"",VLOOKUP($M355,Teams!$F$4:$H$51,2,FALSE)),IF($B355=2,IF(ISNA(VLOOKUP($M355,Teams!$O$4:$Q$51,2,FALSE)),"",VLOOKUP($M355,Teams!$O$4:$Q$51,2,FALSE)),IF(ISNA(VLOOKUP($M355,Teams!$X$4:$Z$51,2,FALSE)),"",VLOOKUP($M355,Teams!$X$4:$Z$51,2,FALSE))))</f>
        <v>212103</v>
      </c>
      <c r="O355" s="47">
        <v>4</v>
      </c>
      <c r="P355" s="6" t="str">
        <f t="shared" si="32"/>
        <v>&lt;A4&gt;</v>
      </c>
      <c r="Q355" s="6" t="str">
        <f>IF($B355=1,IF(ISNA(VLOOKUP($P355,Teams!$F$4:$H$51,2,FALSE)),"",VLOOKUP($P355,Teams!$F$4:$H$51,2,FALSE)),IF($B355=2,IF(ISNA(VLOOKUP($P355,Teams!$O$4:$Q$51,2,FALSE)),"",VLOOKUP($P355,Teams!$O$4:$Q$51,2,FALSE)),IF(ISNA(VLOOKUP($P355,Teams!$X$4:$Z$51,2,FALSE)),"",VLOOKUP($P355,Teams!$X$4:$Z$51,2,FALSE))))</f>
        <v>212104</v>
      </c>
      <c r="R355" t="str">
        <f t="shared" si="35"/>
        <v>01/00/1900,:00,01/00/1900,:00,Week 30 - Match ,,Gym 2 - Court 2,,0,Game,,212103,,1,212104,,,0,,,1,,,,,,</v>
      </c>
    </row>
    <row r="356" spans="2:18" x14ac:dyDescent="0.2">
      <c r="B356" s="37">
        <v>2</v>
      </c>
      <c r="C356" s="9"/>
      <c r="D356" s="10"/>
      <c r="E356" s="10" t="s">
        <v>36</v>
      </c>
      <c r="F356" s="11" t="str">
        <f t="shared" si="33"/>
        <v/>
      </c>
      <c r="G356" s="11" t="str">
        <f t="shared" si="34"/>
        <v>00</v>
      </c>
      <c r="H356" s="2">
        <v>30</v>
      </c>
      <c r="I356" s="11" t="str">
        <f t="shared" si="36"/>
        <v/>
      </c>
      <c r="J356" s="2">
        <v>2</v>
      </c>
      <c r="K356" s="2">
        <v>3</v>
      </c>
      <c r="L356" s="45">
        <v>7</v>
      </c>
      <c r="M356" s="6" t="str">
        <f t="shared" si="31"/>
        <v>&lt;A7&gt;</v>
      </c>
      <c r="N356" s="6" t="str">
        <f>IF($B356=1,IF(ISNA(VLOOKUP($M356,Teams!$F$4:$H$51,2,FALSE)),"",VLOOKUP($M356,Teams!$F$4:$H$51,2,FALSE)),IF($B356=2,IF(ISNA(VLOOKUP($M356,Teams!$O$4:$Q$51,2,FALSE)),"",VLOOKUP($M356,Teams!$O$4:$Q$51,2,FALSE)),IF(ISNA(VLOOKUP($M356,Teams!$X$4:$Z$51,2,FALSE)),"",VLOOKUP($M356,Teams!$X$4:$Z$51,2,FALSE))))</f>
        <v>212107</v>
      </c>
      <c r="O356" s="47">
        <v>11</v>
      </c>
      <c r="P356" s="6" t="str">
        <f t="shared" si="32"/>
        <v>&lt;A11&gt;</v>
      </c>
      <c r="Q356" s="6" t="str">
        <f>IF($B356=1,IF(ISNA(VLOOKUP($P356,Teams!$F$4:$H$51,2,FALSE)),"",VLOOKUP($P356,Teams!$F$4:$H$51,2,FALSE)),IF($B356=2,IF(ISNA(VLOOKUP($P356,Teams!$O$4:$Q$51,2,FALSE)),"",VLOOKUP($P356,Teams!$O$4:$Q$51,2,FALSE)),IF(ISNA(VLOOKUP($P356,Teams!$X$4:$Z$51,2,FALSE)),"",VLOOKUP($P356,Teams!$X$4:$Z$51,2,FALSE))))</f>
        <v>212111</v>
      </c>
      <c r="R356" t="str">
        <f t="shared" si="35"/>
        <v>01/00/1900,:00,01/00/1900,:00,Week 30 - Match ,,Gym 2 - Court 3,,0,Game,,212107,,1,212111,,,0,,,1,,,,,,</v>
      </c>
    </row>
    <row r="357" spans="2:18" x14ac:dyDescent="0.2">
      <c r="B357" s="37">
        <v>2</v>
      </c>
      <c r="C357" s="9"/>
      <c r="D357" s="10"/>
      <c r="E357" s="10" t="s">
        <v>36</v>
      </c>
      <c r="F357" s="11" t="str">
        <f t="shared" si="33"/>
        <v/>
      </c>
      <c r="G357" s="11" t="str">
        <f t="shared" si="34"/>
        <v>00</v>
      </c>
      <c r="H357" s="2">
        <v>30</v>
      </c>
      <c r="I357" s="11" t="str">
        <f t="shared" si="36"/>
        <v/>
      </c>
      <c r="J357" s="2">
        <v>1</v>
      </c>
      <c r="K357" s="2">
        <v>1</v>
      </c>
      <c r="L357" s="45">
        <v>10</v>
      </c>
      <c r="M357" s="6" t="str">
        <f t="shared" si="31"/>
        <v>&lt;A10&gt;</v>
      </c>
      <c r="N357" s="6" t="str">
        <f>IF($B357=1,IF(ISNA(VLOOKUP($M357,Teams!$F$4:$H$51,2,FALSE)),"",VLOOKUP($M357,Teams!$F$4:$H$51,2,FALSE)),IF($B357=2,IF(ISNA(VLOOKUP($M357,Teams!$O$4:$Q$51,2,FALSE)),"",VLOOKUP($M357,Teams!$O$4:$Q$51,2,FALSE)),IF(ISNA(VLOOKUP($M357,Teams!$X$4:$Z$51,2,FALSE)),"",VLOOKUP($M357,Teams!$X$4:$Z$51,2,FALSE))))</f>
        <v>212110</v>
      </c>
      <c r="O357" s="47">
        <v>12</v>
      </c>
      <c r="P357" s="6" t="str">
        <f t="shared" si="32"/>
        <v>&lt;A12&gt;</v>
      </c>
      <c r="Q357" s="6" t="str">
        <f>IF($B357=1,IF(ISNA(VLOOKUP($P357,Teams!$F$4:$H$51,2,FALSE)),"",VLOOKUP($P357,Teams!$F$4:$H$51,2,FALSE)),IF($B357=2,IF(ISNA(VLOOKUP($P357,Teams!$O$4:$Q$51,2,FALSE)),"",VLOOKUP($P357,Teams!$O$4:$Q$51,2,FALSE)),IF(ISNA(VLOOKUP($P357,Teams!$X$4:$Z$51,2,FALSE)),"",VLOOKUP($P357,Teams!$X$4:$Z$51,2,FALSE))))</f>
        <v>212112</v>
      </c>
      <c r="R357" t="str">
        <f t="shared" si="35"/>
        <v>01/00/1900,:00,01/00/1900,:00,Week 30 - Match ,,Gym 1 - Court 1,,0,Game,,212110,,1,212112,,,0,,,1,,,,,,</v>
      </c>
    </row>
    <row r="358" spans="2:18" x14ac:dyDescent="0.2">
      <c r="B358" s="37">
        <v>2</v>
      </c>
      <c r="C358" s="9"/>
      <c r="D358" s="10"/>
      <c r="E358" s="10" t="s">
        <v>36</v>
      </c>
      <c r="F358" s="11" t="str">
        <f t="shared" si="33"/>
        <v/>
      </c>
      <c r="G358" s="11" t="str">
        <f t="shared" si="34"/>
        <v>00</v>
      </c>
      <c r="H358" s="2">
        <v>30</v>
      </c>
      <c r="I358" s="11" t="str">
        <f t="shared" si="36"/>
        <v/>
      </c>
      <c r="J358" s="2">
        <v>1</v>
      </c>
      <c r="K358" s="2">
        <v>2</v>
      </c>
      <c r="L358" s="45">
        <v>2</v>
      </c>
      <c r="M358" s="6" t="str">
        <f t="shared" si="31"/>
        <v>&lt;A2&gt;</v>
      </c>
      <c r="N358" s="6" t="str">
        <f>IF($B358=1,IF(ISNA(VLOOKUP($M358,Teams!$F$4:$H$51,2,FALSE)),"",VLOOKUP($M358,Teams!$F$4:$H$51,2,FALSE)),IF($B358=2,IF(ISNA(VLOOKUP($M358,Teams!$O$4:$Q$51,2,FALSE)),"",VLOOKUP($M358,Teams!$O$4:$Q$51,2,FALSE)),IF(ISNA(VLOOKUP($M358,Teams!$X$4:$Z$51,2,FALSE)),"",VLOOKUP($M358,Teams!$X$4:$Z$51,2,FALSE))))</f>
        <v>212102</v>
      </c>
      <c r="O358" s="47">
        <v>7</v>
      </c>
      <c r="P358" s="6" t="str">
        <f t="shared" si="32"/>
        <v>&lt;A7&gt;</v>
      </c>
      <c r="Q358" s="6" t="str">
        <f>IF($B358=1,IF(ISNA(VLOOKUP($P358,Teams!$F$4:$H$51,2,FALSE)),"",VLOOKUP($P358,Teams!$F$4:$H$51,2,FALSE)),IF($B358=2,IF(ISNA(VLOOKUP($P358,Teams!$O$4:$Q$51,2,FALSE)),"",VLOOKUP($P358,Teams!$O$4:$Q$51,2,FALSE)),IF(ISNA(VLOOKUP($P358,Teams!$X$4:$Z$51,2,FALSE)),"",VLOOKUP($P358,Teams!$X$4:$Z$51,2,FALSE))))</f>
        <v>212107</v>
      </c>
      <c r="R358" t="str">
        <f t="shared" si="35"/>
        <v>01/00/1900,:00,01/00/1900,:00,Week 30 - Match ,,Gym 1 - Court 2,,0,Game,,212102,,1,212107,,,0,,,1,,,,,,</v>
      </c>
    </row>
    <row r="359" spans="2:18" x14ac:dyDescent="0.2">
      <c r="B359" s="37">
        <v>2</v>
      </c>
      <c r="C359" s="9"/>
      <c r="D359" s="10"/>
      <c r="E359" s="10" t="s">
        <v>36</v>
      </c>
      <c r="F359" s="11" t="str">
        <f t="shared" si="33"/>
        <v/>
      </c>
      <c r="G359" s="11" t="str">
        <f t="shared" si="34"/>
        <v>00</v>
      </c>
      <c r="H359" s="2">
        <v>30</v>
      </c>
      <c r="I359" s="11" t="str">
        <f t="shared" si="36"/>
        <v/>
      </c>
      <c r="J359" s="2">
        <v>1</v>
      </c>
      <c r="K359" s="2">
        <v>3</v>
      </c>
      <c r="L359" s="45">
        <v>1</v>
      </c>
      <c r="M359" s="6" t="str">
        <f t="shared" si="31"/>
        <v>&lt;A1&gt;</v>
      </c>
      <c r="N359" s="6" t="str">
        <f>IF($B359=1,IF(ISNA(VLOOKUP($M359,Teams!$F$4:$H$51,2,FALSE)),"",VLOOKUP($M359,Teams!$F$4:$H$51,2,FALSE)),IF($B359=2,IF(ISNA(VLOOKUP($M359,Teams!$O$4:$Q$51,2,FALSE)),"",VLOOKUP($M359,Teams!$O$4:$Q$51,2,FALSE)),IF(ISNA(VLOOKUP($M359,Teams!$X$4:$Z$51,2,FALSE)),"",VLOOKUP($M359,Teams!$X$4:$Z$51,2,FALSE))))</f>
        <v>212101</v>
      </c>
      <c r="O359" s="47">
        <v>8</v>
      </c>
      <c r="P359" s="6" t="str">
        <f t="shared" si="32"/>
        <v>&lt;A8&gt;</v>
      </c>
      <c r="Q359" s="6" t="str">
        <f>IF($B359=1,IF(ISNA(VLOOKUP($P359,Teams!$F$4:$H$51,2,FALSE)),"",VLOOKUP($P359,Teams!$F$4:$H$51,2,FALSE)),IF($B359=2,IF(ISNA(VLOOKUP($P359,Teams!$O$4:$Q$51,2,FALSE)),"",VLOOKUP($P359,Teams!$O$4:$Q$51,2,FALSE)),IF(ISNA(VLOOKUP($P359,Teams!$X$4:$Z$51,2,FALSE)),"",VLOOKUP($P359,Teams!$X$4:$Z$51,2,FALSE))))</f>
        <v>212108</v>
      </c>
      <c r="R359" t="str">
        <f t="shared" si="35"/>
        <v>01/00/1900,:00,01/00/1900,:00,Week 30 - Match ,,Gym 1 - Court 3,,0,Game,,212101,,1,212108,,,0,,,1,,,,,,</v>
      </c>
    </row>
    <row r="360" spans="2:18" x14ac:dyDescent="0.2">
      <c r="B360" s="37">
        <v>2</v>
      </c>
      <c r="C360" s="9"/>
      <c r="D360" s="10"/>
      <c r="E360" s="10" t="s">
        <v>36</v>
      </c>
      <c r="F360" s="11" t="str">
        <f t="shared" si="33"/>
        <v/>
      </c>
      <c r="G360" s="11" t="str">
        <f t="shared" si="34"/>
        <v>00</v>
      </c>
      <c r="H360" s="2">
        <v>30</v>
      </c>
      <c r="I360" s="11" t="str">
        <f t="shared" si="36"/>
        <v/>
      </c>
      <c r="J360" s="2">
        <v>2</v>
      </c>
      <c r="K360" s="2">
        <v>1</v>
      </c>
      <c r="L360" s="45">
        <v>3</v>
      </c>
      <c r="M360" s="6" t="str">
        <f t="shared" si="31"/>
        <v>&lt;A3&gt;</v>
      </c>
      <c r="N360" s="6" t="str">
        <f>IF($B360=1,IF(ISNA(VLOOKUP($M360,Teams!$F$4:$H$51,2,FALSE)),"",VLOOKUP($M360,Teams!$F$4:$H$51,2,FALSE)),IF($B360=2,IF(ISNA(VLOOKUP($M360,Teams!$O$4:$Q$51,2,FALSE)),"",VLOOKUP($M360,Teams!$O$4:$Q$51,2,FALSE)),IF(ISNA(VLOOKUP($M360,Teams!$X$4:$Z$51,2,FALSE)),"",VLOOKUP($M360,Teams!$X$4:$Z$51,2,FALSE))))</f>
        <v>212103</v>
      </c>
      <c r="O360" s="47">
        <v>6</v>
      </c>
      <c r="P360" s="6" t="str">
        <f t="shared" si="32"/>
        <v>&lt;A6&gt;</v>
      </c>
      <c r="Q360" s="6" t="str">
        <f>IF($B360=1,IF(ISNA(VLOOKUP($P360,Teams!$F$4:$H$51,2,FALSE)),"",VLOOKUP($P360,Teams!$F$4:$H$51,2,FALSE)),IF($B360=2,IF(ISNA(VLOOKUP($P360,Teams!$O$4:$Q$51,2,FALSE)),"",VLOOKUP($P360,Teams!$O$4:$Q$51,2,FALSE)),IF(ISNA(VLOOKUP($P360,Teams!$X$4:$Z$51,2,FALSE)),"",VLOOKUP($P360,Teams!$X$4:$Z$51,2,FALSE))))</f>
        <v>212106</v>
      </c>
      <c r="R360" t="str">
        <f t="shared" si="35"/>
        <v>01/00/1900,:00,01/00/1900,:00,Week 30 - Match ,,Gym 2 - Court 1,,0,Game,,212103,,1,212106,,,0,,,1,,,,,,</v>
      </c>
    </row>
    <row r="361" spans="2:18" x14ac:dyDescent="0.2">
      <c r="B361" s="37">
        <v>2</v>
      </c>
      <c r="C361" s="9"/>
      <c r="D361" s="10"/>
      <c r="E361" s="10" t="s">
        <v>36</v>
      </c>
      <c r="F361" s="11" t="str">
        <f t="shared" si="33"/>
        <v/>
      </c>
      <c r="G361" s="11" t="str">
        <f t="shared" si="34"/>
        <v>00</v>
      </c>
      <c r="H361" s="2">
        <v>30</v>
      </c>
      <c r="I361" s="11" t="str">
        <f t="shared" si="36"/>
        <v/>
      </c>
      <c r="J361" s="2">
        <v>2</v>
      </c>
      <c r="K361" s="2">
        <v>2</v>
      </c>
      <c r="L361" s="45">
        <v>4</v>
      </c>
      <c r="M361" s="6" t="str">
        <f t="shared" si="31"/>
        <v>&lt;A4&gt;</v>
      </c>
      <c r="N361" s="6" t="str">
        <f>IF($B361=1,IF(ISNA(VLOOKUP($M361,Teams!$F$4:$H$51,2,FALSE)),"",VLOOKUP($M361,Teams!$F$4:$H$51,2,FALSE)),IF($B361=2,IF(ISNA(VLOOKUP($M361,Teams!$O$4:$Q$51,2,FALSE)),"",VLOOKUP($M361,Teams!$O$4:$Q$51,2,FALSE)),IF(ISNA(VLOOKUP($M361,Teams!$X$4:$Z$51,2,FALSE)),"",VLOOKUP($M361,Teams!$X$4:$Z$51,2,FALSE))))</f>
        <v>212104</v>
      </c>
      <c r="O361" s="47">
        <v>5</v>
      </c>
      <c r="P361" s="6" t="str">
        <f t="shared" si="32"/>
        <v>&lt;A5&gt;</v>
      </c>
      <c r="Q361" s="6" t="str">
        <f>IF($B361=1,IF(ISNA(VLOOKUP($P361,Teams!$F$4:$H$51,2,FALSE)),"",VLOOKUP($P361,Teams!$F$4:$H$51,2,FALSE)),IF($B361=2,IF(ISNA(VLOOKUP($P361,Teams!$O$4:$Q$51,2,FALSE)),"",VLOOKUP($P361,Teams!$O$4:$Q$51,2,FALSE)),IF(ISNA(VLOOKUP($P361,Teams!$X$4:$Z$51,2,FALSE)),"",VLOOKUP($P361,Teams!$X$4:$Z$51,2,FALSE))))</f>
        <v>212105</v>
      </c>
      <c r="R361" t="str">
        <f t="shared" si="35"/>
        <v>01/00/1900,:00,01/00/1900,:00,Week 30 - Match ,,Gym 2 - Court 2,,0,Game,,212104,,1,212105,,,0,,,1,,,,,,</v>
      </c>
    </row>
    <row r="362" spans="2:18" x14ac:dyDescent="0.2">
      <c r="B362" s="37">
        <v>2</v>
      </c>
      <c r="C362" s="9"/>
      <c r="D362" s="10"/>
      <c r="E362" s="10" t="s">
        <v>36</v>
      </c>
      <c r="F362" s="11" t="str">
        <f t="shared" si="33"/>
        <v/>
      </c>
      <c r="G362" s="11" t="str">
        <f t="shared" si="34"/>
        <v>00</v>
      </c>
      <c r="H362" s="2">
        <v>30</v>
      </c>
      <c r="I362" s="11" t="str">
        <f t="shared" si="36"/>
        <v/>
      </c>
      <c r="J362" s="2">
        <v>2</v>
      </c>
      <c r="K362" s="2">
        <v>3</v>
      </c>
      <c r="L362" s="45">
        <v>9</v>
      </c>
      <c r="M362" s="6" t="str">
        <f t="shared" si="31"/>
        <v>&lt;A9&gt;</v>
      </c>
      <c r="N362" s="6" t="str">
        <f>IF($B362=1,IF(ISNA(VLOOKUP($M362,Teams!$F$4:$H$51,2,FALSE)),"",VLOOKUP($M362,Teams!$F$4:$H$51,2,FALSE)),IF($B362=2,IF(ISNA(VLOOKUP($M362,Teams!$O$4:$Q$51,2,FALSE)),"",VLOOKUP($M362,Teams!$O$4:$Q$51,2,FALSE)),IF(ISNA(VLOOKUP($M362,Teams!$X$4:$Z$51,2,FALSE)),"",VLOOKUP($M362,Teams!$X$4:$Z$51,2,FALSE))))</f>
        <v>212109</v>
      </c>
      <c r="O362" s="47">
        <v>11</v>
      </c>
      <c r="P362" s="6" t="str">
        <f t="shared" si="32"/>
        <v>&lt;A11&gt;</v>
      </c>
      <c r="Q362" s="6" t="str">
        <f>IF($B362=1,IF(ISNA(VLOOKUP($P362,Teams!$F$4:$H$51,2,FALSE)),"",VLOOKUP($P362,Teams!$F$4:$H$51,2,FALSE)),IF($B362=2,IF(ISNA(VLOOKUP($P362,Teams!$O$4:$Q$51,2,FALSE)),"",VLOOKUP($P362,Teams!$O$4:$Q$51,2,FALSE)),IF(ISNA(VLOOKUP($P362,Teams!$X$4:$Z$51,2,FALSE)),"",VLOOKUP($P362,Teams!$X$4:$Z$51,2,FALSE))))</f>
        <v>212111</v>
      </c>
      <c r="R362" t="str">
        <f t="shared" si="35"/>
        <v>01/00/1900,:00,01/00/1900,:00,Week 30 - Match ,,Gym 2 - Court 3,,0,Game,,212109,,1,212111,,,0,,,1,,,,,,</v>
      </c>
    </row>
    <row r="363" spans="2:18" x14ac:dyDescent="0.2">
      <c r="B363" s="37">
        <v>2</v>
      </c>
      <c r="C363" s="9"/>
      <c r="D363" s="10"/>
      <c r="E363" s="10" t="s">
        <v>36</v>
      </c>
      <c r="F363" s="11" t="str">
        <f t="shared" si="33"/>
        <v/>
      </c>
      <c r="G363" s="11" t="str">
        <f t="shared" si="34"/>
        <v>00</v>
      </c>
      <c r="H363" s="2">
        <v>31</v>
      </c>
      <c r="I363" s="11" t="str">
        <f t="shared" si="36"/>
        <v/>
      </c>
      <c r="J363" s="2">
        <v>1</v>
      </c>
      <c r="K363" s="2">
        <v>1</v>
      </c>
      <c r="L363" s="45">
        <v>1</v>
      </c>
      <c r="M363" s="6" t="str">
        <f t="shared" si="31"/>
        <v>&lt;A1&gt;</v>
      </c>
      <c r="N363" s="6" t="str">
        <f>IF($B363=1,IF(ISNA(VLOOKUP($M363,Teams!$F$4:$H$51,2,FALSE)),"",VLOOKUP($M363,Teams!$F$4:$H$51,2,FALSE)),IF($B363=2,IF(ISNA(VLOOKUP($M363,Teams!$O$4:$Q$51,2,FALSE)),"",VLOOKUP($M363,Teams!$O$4:$Q$51,2,FALSE)),IF(ISNA(VLOOKUP($M363,Teams!$X$4:$Z$51,2,FALSE)),"",VLOOKUP($M363,Teams!$X$4:$Z$51,2,FALSE))))</f>
        <v>212101</v>
      </c>
      <c r="O363" s="47">
        <v>5</v>
      </c>
      <c r="P363" s="6" t="str">
        <f t="shared" si="32"/>
        <v>&lt;A5&gt;</v>
      </c>
      <c r="Q363" s="6" t="str">
        <f>IF($B363=1,IF(ISNA(VLOOKUP($P363,Teams!$F$4:$H$51,2,FALSE)),"",VLOOKUP($P363,Teams!$F$4:$H$51,2,FALSE)),IF($B363=2,IF(ISNA(VLOOKUP($P363,Teams!$O$4:$Q$51,2,FALSE)),"",VLOOKUP($P363,Teams!$O$4:$Q$51,2,FALSE)),IF(ISNA(VLOOKUP($P363,Teams!$X$4:$Z$51,2,FALSE)),"",VLOOKUP($P363,Teams!$X$4:$Z$51,2,FALSE))))</f>
        <v>212105</v>
      </c>
      <c r="R363" t="str">
        <f t="shared" si="35"/>
        <v>01/00/1900,:00,01/00/1900,:00,Week 31 - Match ,,Gym 1 - Court 1,,0,Game,,212101,,1,212105,,,0,,,1,,,,,,</v>
      </c>
    </row>
    <row r="364" spans="2:18" x14ac:dyDescent="0.2">
      <c r="B364" s="37">
        <v>2</v>
      </c>
      <c r="C364" s="9"/>
      <c r="D364" s="10"/>
      <c r="E364" s="10" t="s">
        <v>36</v>
      </c>
      <c r="F364" s="11" t="str">
        <f t="shared" si="33"/>
        <v/>
      </c>
      <c r="G364" s="11" t="str">
        <f t="shared" si="34"/>
        <v>00</v>
      </c>
      <c r="H364" s="2">
        <v>31</v>
      </c>
      <c r="I364" s="11" t="str">
        <f t="shared" si="36"/>
        <v/>
      </c>
      <c r="J364" s="2">
        <v>1</v>
      </c>
      <c r="K364" s="2">
        <v>2</v>
      </c>
      <c r="L364" s="45">
        <v>2</v>
      </c>
      <c r="M364" s="6" t="str">
        <f t="shared" si="31"/>
        <v>&lt;A2&gt;</v>
      </c>
      <c r="N364" s="6" t="str">
        <f>IF($B364=1,IF(ISNA(VLOOKUP($M364,Teams!$F$4:$H$51,2,FALSE)),"",VLOOKUP($M364,Teams!$F$4:$H$51,2,FALSE)),IF($B364=2,IF(ISNA(VLOOKUP($M364,Teams!$O$4:$Q$51,2,FALSE)),"",VLOOKUP($M364,Teams!$O$4:$Q$51,2,FALSE)),IF(ISNA(VLOOKUP($M364,Teams!$X$4:$Z$51,2,FALSE)),"",VLOOKUP($M364,Teams!$X$4:$Z$51,2,FALSE))))</f>
        <v>212102</v>
      </c>
      <c r="O364" s="47">
        <v>4</v>
      </c>
      <c r="P364" s="6" t="str">
        <f t="shared" si="32"/>
        <v>&lt;A4&gt;</v>
      </c>
      <c r="Q364" s="6" t="str">
        <f>IF($B364=1,IF(ISNA(VLOOKUP($P364,Teams!$F$4:$H$51,2,FALSE)),"",VLOOKUP($P364,Teams!$F$4:$H$51,2,FALSE)),IF($B364=2,IF(ISNA(VLOOKUP($P364,Teams!$O$4:$Q$51,2,FALSE)),"",VLOOKUP($P364,Teams!$O$4:$Q$51,2,FALSE)),IF(ISNA(VLOOKUP($P364,Teams!$X$4:$Z$51,2,FALSE)),"",VLOOKUP($P364,Teams!$X$4:$Z$51,2,FALSE))))</f>
        <v>212104</v>
      </c>
      <c r="R364" t="str">
        <f t="shared" si="35"/>
        <v>01/00/1900,:00,01/00/1900,:00,Week 31 - Match ,,Gym 1 - Court 2,,0,Game,,212102,,1,212104,,,0,,,1,,,,,,</v>
      </c>
    </row>
    <row r="365" spans="2:18" x14ac:dyDescent="0.2">
      <c r="B365" s="37">
        <v>2</v>
      </c>
      <c r="C365" s="9"/>
      <c r="D365" s="10"/>
      <c r="E365" s="10" t="s">
        <v>36</v>
      </c>
      <c r="F365" s="11" t="str">
        <f t="shared" si="33"/>
        <v/>
      </c>
      <c r="G365" s="11" t="str">
        <f t="shared" si="34"/>
        <v>00</v>
      </c>
      <c r="H365" s="2">
        <v>31</v>
      </c>
      <c r="I365" s="11" t="str">
        <f t="shared" si="36"/>
        <v/>
      </c>
      <c r="J365" s="2">
        <v>1</v>
      </c>
      <c r="K365" s="2">
        <v>3</v>
      </c>
      <c r="L365" s="45">
        <v>3</v>
      </c>
      <c r="M365" s="6" t="str">
        <f t="shared" si="31"/>
        <v>&lt;A3&gt;</v>
      </c>
      <c r="N365" s="6" t="str">
        <f>IF($B365=1,IF(ISNA(VLOOKUP($M365,Teams!$F$4:$H$51,2,FALSE)),"",VLOOKUP($M365,Teams!$F$4:$H$51,2,FALSE)),IF($B365=2,IF(ISNA(VLOOKUP($M365,Teams!$O$4:$Q$51,2,FALSE)),"",VLOOKUP($M365,Teams!$O$4:$Q$51,2,FALSE)),IF(ISNA(VLOOKUP($M365,Teams!$X$4:$Z$51,2,FALSE)),"",VLOOKUP($M365,Teams!$X$4:$Z$51,2,FALSE))))</f>
        <v>212103</v>
      </c>
      <c r="O365" s="47">
        <v>12</v>
      </c>
      <c r="P365" s="6" t="str">
        <f t="shared" si="32"/>
        <v>&lt;A12&gt;</v>
      </c>
      <c r="Q365" s="6" t="str">
        <f>IF($B365=1,IF(ISNA(VLOOKUP($P365,Teams!$F$4:$H$51,2,FALSE)),"",VLOOKUP($P365,Teams!$F$4:$H$51,2,FALSE)),IF($B365=2,IF(ISNA(VLOOKUP($P365,Teams!$O$4:$Q$51,2,FALSE)),"",VLOOKUP($P365,Teams!$O$4:$Q$51,2,FALSE)),IF(ISNA(VLOOKUP($P365,Teams!$X$4:$Z$51,2,FALSE)),"",VLOOKUP($P365,Teams!$X$4:$Z$51,2,FALSE))))</f>
        <v>212112</v>
      </c>
      <c r="R365" t="str">
        <f t="shared" si="35"/>
        <v>01/00/1900,:00,01/00/1900,:00,Week 31 - Match ,,Gym 1 - Court 3,,0,Game,,212103,,1,212112,,,0,,,1,,,,,,</v>
      </c>
    </row>
    <row r="366" spans="2:18" x14ac:dyDescent="0.2">
      <c r="B366" s="37">
        <v>2</v>
      </c>
      <c r="C366" s="9"/>
      <c r="D366" s="10"/>
      <c r="E366" s="10" t="s">
        <v>36</v>
      </c>
      <c r="F366" s="11" t="str">
        <f t="shared" si="33"/>
        <v/>
      </c>
      <c r="G366" s="11" t="str">
        <f t="shared" si="34"/>
        <v>00</v>
      </c>
      <c r="H366" s="2">
        <v>31</v>
      </c>
      <c r="I366" s="11" t="str">
        <f t="shared" si="36"/>
        <v/>
      </c>
      <c r="J366" s="2">
        <v>2</v>
      </c>
      <c r="K366" s="2">
        <v>1</v>
      </c>
      <c r="L366" s="45">
        <v>6</v>
      </c>
      <c r="M366" s="6" t="str">
        <f t="shared" si="31"/>
        <v>&lt;A6&gt;</v>
      </c>
      <c r="N366" s="6" t="str">
        <f>IF($B366=1,IF(ISNA(VLOOKUP($M366,Teams!$F$4:$H$51,2,FALSE)),"",VLOOKUP($M366,Teams!$F$4:$H$51,2,FALSE)),IF($B366=2,IF(ISNA(VLOOKUP($M366,Teams!$O$4:$Q$51,2,FALSE)),"",VLOOKUP($M366,Teams!$O$4:$Q$51,2,FALSE)),IF(ISNA(VLOOKUP($M366,Teams!$X$4:$Z$51,2,FALSE)),"",VLOOKUP($M366,Teams!$X$4:$Z$51,2,FALSE))))</f>
        <v>212106</v>
      </c>
      <c r="O366" s="47">
        <v>11</v>
      </c>
      <c r="P366" s="6" t="str">
        <f t="shared" si="32"/>
        <v>&lt;A11&gt;</v>
      </c>
      <c r="Q366" s="6" t="str">
        <f>IF($B366=1,IF(ISNA(VLOOKUP($P366,Teams!$F$4:$H$51,2,FALSE)),"",VLOOKUP($P366,Teams!$F$4:$H$51,2,FALSE)),IF($B366=2,IF(ISNA(VLOOKUP($P366,Teams!$O$4:$Q$51,2,FALSE)),"",VLOOKUP($P366,Teams!$O$4:$Q$51,2,FALSE)),IF(ISNA(VLOOKUP($P366,Teams!$X$4:$Z$51,2,FALSE)),"",VLOOKUP($P366,Teams!$X$4:$Z$51,2,FALSE))))</f>
        <v>212111</v>
      </c>
      <c r="R366" t="str">
        <f t="shared" si="35"/>
        <v>01/00/1900,:00,01/00/1900,:00,Week 31 - Match ,,Gym 2 - Court 1,,0,Game,,212106,,1,212111,,,0,,,1,,,,,,</v>
      </c>
    </row>
    <row r="367" spans="2:18" x14ac:dyDescent="0.2">
      <c r="B367" s="37">
        <v>2</v>
      </c>
      <c r="C367" s="9"/>
      <c r="D367" s="10"/>
      <c r="E367" s="10" t="s">
        <v>36</v>
      </c>
      <c r="F367" s="11" t="str">
        <f t="shared" si="33"/>
        <v/>
      </c>
      <c r="G367" s="11" t="str">
        <f t="shared" si="34"/>
        <v>00</v>
      </c>
      <c r="H367" s="2">
        <v>31</v>
      </c>
      <c r="I367" s="11" t="str">
        <f t="shared" si="36"/>
        <v/>
      </c>
      <c r="J367" s="2">
        <v>2</v>
      </c>
      <c r="K367" s="2">
        <v>2</v>
      </c>
      <c r="L367" s="45">
        <v>7</v>
      </c>
      <c r="M367" s="6" t="str">
        <f t="shared" si="31"/>
        <v>&lt;A7&gt;</v>
      </c>
      <c r="N367" s="6" t="str">
        <f>IF($B367=1,IF(ISNA(VLOOKUP($M367,Teams!$F$4:$H$51,2,FALSE)),"",VLOOKUP($M367,Teams!$F$4:$H$51,2,FALSE)),IF($B367=2,IF(ISNA(VLOOKUP($M367,Teams!$O$4:$Q$51,2,FALSE)),"",VLOOKUP($M367,Teams!$O$4:$Q$51,2,FALSE)),IF(ISNA(VLOOKUP($M367,Teams!$X$4:$Z$51,2,FALSE)),"",VLOOKUP($M367,Teams!$X$4:$Z$51,2,FALSE))))</f>
        <v>212107</v>
      </c>
      <c r="O367" s="47">
        <v>10</v>
      </c>
      <c r="P367" s="6" t="str">
        <f t="shared" si="32"/>
        <v>&lt;A10&gt;</v>
      </c>
      <c r="Q367" s="6" t="str">
        <f>IF($B367=1,IF(ISNA(VLOOKUP($P367,Teams!$F$4:$H$51,2,FALSE)),"",VLOOKUP($P367,Teams!$F$4:$H$51,2,FALSE)),IF($B367=2,IF(ISNA(VLOOKUP($P367,Teams!$O$4:$Q$51,2,FALSE)),"",VLOOKUP($P367,Teams!$O$4:$Q$51,2,FALSE)),IF(ISNA(VLOOKUP($P367,Teams!$X$4:$Z$51,2,FALSE)),"",VLOOKUP($P367,Teams!$X$4:$Z$51,2,FALSE))))</f>
        <v>212110</v>
      </c>
      <c r="R367" t="str">
        <f t="shared" si="35"/>
        <v>01/00/1900,:00,01/00/1900,:00,Week 31 - Match ,,Gym 2 - Court 2,,0,Game,,212107,,1,212110,,,0,,,1,,,,,,</v>
      </c>
    </row>
    <row r="368" spans="2:18" x14ac:dyDescent="0.2">
      <c r="B368" s="37">
        <v>2</v>
      </c>
      <c r="C368" s="9"/>
      <c r="D368" s="10"/>
      <c r="E368" s="10" t="s">
        <v>36</v>
      </c>
      <c r="F368" s="11" t="str">
        <f t="shared" si="33"/>
        <v/>
      </c>
      <c r="G368" s="11" t="str">
        <f t="shared" si="34"/>
        <v>00</v>
      </c>
      <c r="H368" s="2">
        <v>31</v>
      </c>
      <c r="I368" s="11" t="str">
        <f t="shared" si="36"/>
        <v/>
      </c>
      <c r="J368" s="2">
        <v>2</v>
      </c>
      <c r="K368" s="2">
        <v>3</v>
      </c>
      <c r="L368" s="45">
        <v>8</v>
      </c>
      <c r="M368" s="6" t="str">
        <f t="shared" si="31"/>
        <v>&lt;A8&gt;</v>
      </c>
      <c r="N368" s="6" t="str">
        <f>IF($B368=1,IF(ISNA(VLOOKUP($M368,Teams!$F$4:$H$51,2,FALSE)),"",VLOOKUP($M368,Teams!$F$4:$H$51,2,FALSE)),IF($B368=2,IF(ISNA(VLOOKUP($M368,Teams!$O$4:$Q$51,2,FALSE)),"",VLOOKUP($M368,Teams!$O$4:$Q$51,2,FALSE)),IF(ISNA(VLOOKUP($M368,Teams!$X$4:$Z$51,2,FALSE)),"",VLOOKUP($M368,Teams!$X$4:$Z$51,2,FALSE))))</f>
        <v>212108</v>
      </c>
      <c r="O368" s="47">
        <v>9</v>
      </c>
      <c r="P368" s="6" t="str">
        <f t="shared" si="32"/>
        <v>&lt;A9&gt;</v>
      </c>
      <c r="Q368" s="6" t="str">
        <f>IF($B368=1,IF(ISNA(VLOOKUP($P368,Teams!$F$4:$H$51,2,FALSE)),"",VLOOKUP($P368,Teams!$F$4:$H$51,2,FALSE)),IF($B368=2,IF(ISNA(VLOOKUP($P368,Teams!$O$4:$Q$51,2,FALSE)),"",VLOOKUP($P368,Teams!$O$4:$Q$51,2,FALSE)),IF(ISNA(VLOOKUP($P368,Teams!$X$4:$Z$51,2,FALSE)),"",VLOOKUP($P368,Teams!$X$4:$Z$51,2,FALSE))))</f>
        <v>212109</v>
      </c>
      <c r="R368" t="str">
        <f t="shared" si="35"/>
        <v>01/00/1900,:00,01/00/1900,:00,Week 31 - Match ,,Gym 2 - Court 3,,0,Game,,212108,,1,212109,,,0,,,1,,,,,,</v>
      </c>
    </row>
    <row r="369" spans="2:18" x14ac:dyDescent="0.2">
      <c r="B369" s="37">
        <v>2</v>
      </c>
      <c r="C369" s="9"/>
      <c r="D369" s="10"/>
      <c r="E369" s="10" t="s">
        <v>36</v>
      </c>
      <c r="F369" s="11" t="str">
        <f t="shared" si="33"/>
        <v/>
      </c>
      <c r="G369" s="11" t="str">
        <f t="shared" si="34"/>
        <v>00</v>
      </c>
      <c r="H369" s="2">
        <v>31</v>
      </c>
      <c r="I369" s="11" t="str">
        <f t="shared" si="36"/>
        <v/>
      </c>
      <c r="J369" s="2">
        <v>1</v>
      </c>
      <c r="K369" s="2">
        <v>1</v>
      </c>
      <c r="L369" s="45">
        <v>3</v>
      </c>
      <c r="M369" s="6" t="str">
        <f t="shared" si="31"/>
        <v>&lt;A3&gt;</v>
      </c>
      <c r="N369" s="6" t="str">
        <f>IF($B369=1,IF(ISNA(VLOOKUP($M369,Teams!$F$4:$H$51,2,FALSE)),"",VLOOKUP($M369,Teams!$F$4:$H$51,2,FALSE)),IF($B369=2,IF(ISNA(VLOOKUP($M369,Teams!$O$4:$Q$51,2,FALSE)),"",VLOOKUP($M369,Teams!$O$4:$Q$51,2,FALSE)),IF(ISNA(VLOOKUP($M369,Teams!$X$4:$Z$51,2,FALSE)),"",VLOOKUP($M369,Teams!$X$4:$Z$51,2,FALSE))))</f>
        <v>212103</v>
      </c>
      <c r="O369" s="47">
        <v>5</v>
      </c>
      <c r="P369" s="6" t="str">
        <f t="shared" si="32"/>
        <v>&lt;A5&gt;</v>
      </c>
      <c r="Q369" s="6" t="str">
        <f>IF($B369=1,IF(ISNA(VLOOKUP($P369,Teams!$F$4:$H$51,2,FALSE)),"",VLOOKUP($P369,Teams!$F$4:$H$51,2,FALSE)),IF($B369=2,IF(ISNA(VLOOKUP($P369,Teams!$O$4:$Q$51,2,FALSE)),"",VLOOKUP($P369,Teams!$O$4:$Q$51,2,FALSE)),IF(ISNA(VLOOKUP($P369,Teams!$X$4:$Z$51,2,FALSE)),"",VLOOKUP($P369,Teams!$X$4:$Z$51,2,FALSE))))</f>
        <v>212105</v>
      </c>
      <c r="R369" t="str">
        <f t="shared" si="35"/>
        <v>01/00/1900,:00,01/00/1900,:00,Week 31 - Match ,,Gym 1 - Court 1,,0,Game,,212103,,1,212105,,,0,,,1,,,,,,</v>
      </c>
    </row>
    <row r="370" spans="2:18" x14ac:dyDescent="0.2">
      <c r="B370" s="37">
        <v>2</v>
      </c>
      <c r="C370" s="9"/>
      <c r="D370" s="10"/>
      <c r="E370" s="10" t="s">
        <v>36</v>
      </c>
      <c r="F370" s="11" t="str">
        <f t="shared" si="33"/>
        <v/>
      </c>
      <c r="G370" s="11" t="str">
        <f t="shared" si="34"/>
        <v>00</v>
      </c>
      <c r="H370" s="2">
        <v>31</v>
      </c>
      <c r="I370" s="11" t="str">
        <f t="shared" si="36"/>
        <v/>
      </c>
      <c r="J370" s="2">
        <v>1</v>
      </c>
      <c r="K370" s="2">
        <v>2</v>
      </c>
      <c r="L370" s="45">
        <v>2</v>
      </c>
      <c r="M370" s="6" t="str">
        <f t="shared" si="31"/>
        <v>&lt;A2&gt;</v>
      </c>
      <c r="N370" s="6" t="str">
        <f>IF($B370=1,IF(ISNA(VLOOKUP($M370,Teams!$F$4:$H$51,2,FALSE)),"",VLOOKUP($M370,Teams!$F$4:$H$51,2,FALSE)),IF($B370=2,IF(ISNA(VLOOKUP($M370,Teams!$O$4:$Q$51,2,FALSE)),"",VLOOKUP($M370,Teams!$O$4:$Q$51,2,FALSE)),IF(ISNA(VLOOKUP($M370,Teams!$X$4:$Z$51,2,FALSE)),"",VLOOKUP($M370,Teams!$X$4:$Z$51,2,FALSE))))</f>
        <v>212102</v>
      </c>
      <c r="O370" s="47">
        <v>6</v>
      </c>
      <c r="P370" s="6" t="str">
        <f t="shared" si="32"/>
        <v>&lt;A6&gt;</v>
      </c>
      <c r="Q370" s="6" t="str">
        <f>IF($B370=1,IF(ISNA(VLOOKUP($P370,Teams!$F$4:$H$51,2,FALSE)),"",VLOOKUP($P370,Teams!$F$4:$H$51,2,FALSE)),IF($B370=2,IF(ISNA(VLOOKUP($P370,Teams!$O$4:$Q$51,2,FALSE)),"",VLOOKUP($P370,Teams!$O$4:$Q$51,2,FALSE)),IF(ISNA(VLOOKUP($P370,Teams!$X$4:$Z$51,2,FALSE)),"",VLOOKUP($P370,Teams!$X$4:$Z$51,2,FALSE))))</f>
        <v>212106</v>
      </c>
      <c r="R370" t="str">
        <f t="shared" si="35"/>
        <v>01/00/1900,:00,01/00/1900,:00,Week 31 - Match ,,Gym 1 - Court 2,,0,Game,,212102,,1,212106,,,0,,,1,,,,,,</v>
      </c>
    </row>
    <row r="371" spans="2:18" x14ac:dyDescent="0.2">
      <c r="B371" s="37">
        <v>2</v>
      </c>
      <c r="C371" s="9"/>
      <c r="D371" s="10"/>
      <c r="E371" s="10" t="s">
        <v>36</v>
      </c>
      <c r="F371" s="11" t="str">
        <f t="shared" si="33"/>
        <v/>
      </c>
      <c r="G371" s="11" t="str">
        <f t="shared" si="34"/>
        <v>00</v>
      </c>
      <c r="H371" s="2">
        <v>31</v>
      </c>
      <c r="I371" s="11" t="str">
        <f t="shared" si="36"/>
        <v/>
      </c>
      <c r="J371" s="2">
        <v>1</v>
      </c>
      <c r="K371" s="2">
        <v>3</v>
      </c>
      <c r="L371" s="45">
        <v>4</v>
      </c>
      <c r="M371" s="6" t="str">
        <f t="shared" si="31"/>
        <v>&lt;A4&gt;</v>
      </c>
      <c r="N371" s="6" t="str">
        <f>IF($B371=1,IF(ISNA(VLOOKUP($M371,Teams!$F$4:$H$51,2,FALSE)),"",VLOOKUP($M371,Teams!$F$4:$H$51,2,FALSE)),IF($B371=2,IF(ISNA(VLOOKUP($M371,Teams!$O$4:$Q$51,2,FALSE)),"",VLOOKUP($M371,Teams!$O$4:$Q$51,2,FALSE)),IF(ISNA(VLOOKUP($M371,Teams!$X$4:$Z$51,2,FALSE)),"",VLOOKUP($M371,Teams!$X$4:$Z$51,2,FALSE))))</f>
        <v>212104</v>
      </c>
      <c r="O371" s="47">
        <v>12</v>
      </c>
      <c r="P371" s="6" t="str">
        <f t="shared" si="32"/>
        <v>&lt;A12&gt;</v>
      </c>
      <c r="Q371" s="6" t="str">
        <f>IF($B371=1,IF(ISNA(VLOOKUP($P371,Teams!$F$4:$H$51,2,FALSE)),"",VLOOKUP($P371,Teams!$F$4:$H$51,2,FALSE)),IF($B371=2,IF(ISNA(VLOOKUP($P371,Teams!$O$4:$Q$51,2,FALSE)),"",VLOOKUP($P371,Teams!$O$4:$Q$51,2,FALSE)),IF(ISNA(VLOOKUP($P371,Teams!$X$4:$Z$51,2,FALSE)),"",VLOOKUP($P371,Teams!$X$4:$Z$51,2,FALSE))))</f>
        <v>212112</v>
      </c>
      <c r="R371" t="str">
        <f t="shared" si="35"/>
        <v>01/00/1900,:00,01/00/1900,:00,Week 31 - Match ,,Gym 1 - Court 3,,0,Game,,212104,,1,212112,,,0,,,1,,,,,,</v>
      </c>
    </row>
    <row r="372" spans="2:18" x14ac:dyDescent="0.2">
      <c r="B372" s="37">
        <v>2</v>
      </c>
      <c r="C372" s="9"/>
      <c r="D372" s="10"/>
      <c r="E372" s="10" t="s">
        <v>36</v>
      </c>
      <c r="F372" s="11" t="str">
        <f t="shared" si="33"/>
        <v/>
      </c>
      <c r="G372" s="11" t="str">
        <f t="shared" si="34"/>
        <v>00</v>
      </c>
      <c r="H372" s="2">
        <v>31</v>
      </c>
      <c r="I372" s="11" t="str">
        <f t="shared" si="36"/>
        <v/>
      </c>
      <c r="J372" s="2">
        <v>2</v>
      </c>
      <c r="K372" s="2">
        <v>1</v>
      </c>
      <c r="L372" s="45">
        <v>8</v>
      </c>
      <c r="M372" s="6" t="str">
        <f t="shared" si="31"/>
        <v>&lt;A8&gt;</v>
      </c>
      <c r="N372" s="6" t="str">
        <f>IF($B372=1,IF(ISNA(VLOOKUP($M372,Teams!$F$4:$H$51,2,FALSE)),"",VLOOKUP($M372,Teams!$F$4:$H$51,2,FALSE)),IF($B372=2,IF(ISNA(VLOOKUP($M372,Teams!$O$4:$Q$51,2,FALSE)),"",VLOOKUP($M372,Teams!$O$4:$Q$51,2,FALSE)),IF(ISNA(VLOOKUP($M372,Teams!$X$4:$Z$51,2,FALSE)),"",VLOOKUP($M372,Teams!$X$4:$Z$51,2,FALSE))))</f>
        <v>212108</v>
      </c>
      <c r="O372" s="47">
        <v>11</v>
      </c>
      <c r="P372" s="6" t="str">
        <f t="shared" si="32"/>
        <v>&lt;A11&gt;</v>
      </c>
      <c r="Q372" s="6" t="str">
        <f>IF($B372=1,IF(ISNA(VLOOKUP($P372,Teams!$F$4:$H$51,2,FALSE)),"",VLOOKUP($P372,Teams!$F$4:$H$51,2,FALSE)),IF($B372=2,IF(ISNA(VLOOKUP($P372,Teams!$O$4:$Q$51,2,FALSE)),"",VLOOKUP($P372,Teams!$O$4:$Q$51,2,FALSE)),IF(ISNA(VLOOKUP($P372,Teams!$X$4:$Z$51,2,FALSE)),"",VLOOKUP($P372,Teams!$X$4:$Z$51,2,FALSE))))</f>
        <v>212111</v>
      </c>
      <c r="R372" t="str">
        <f t="shared" si="35"/>
        <v>01/00/1900,:00,01/00/1900,:00,Week 31 - Match ,,Gym 2 - Court 1,,0,Game,,212108,,1,212111,,,0,,,1,,,,,,</v>
      </c>
    </row>
    <row r="373" spans="2:18" x14ac:dyDescent="0.2">
      <c r="B373" s="37">
        <v>2</v>
      </c>
      <c r="C373" s="9"/>
      <c r="D373" s="10"/>
      <c r="E373" s="10" t="s">
        <v>36</v>
      </c>
      <c r="F373" s="11" t="str">
        <f t="shared" si="33"/>
        <v/>
      </c>
      <c r="G373" s="11" t="str">
        <f t="shared" si="34"/>
        <v>00</v>
      </c>
      <c r="H373" s="2">
        <v>31</v>
      </c>
      <c r="I373" s="11" t="str">
        <f t="shared" si="36"/>
        <v/>
      </c>
      <c r="J373" s="2">
        <v>2</v>
      </c>
      <c r="K373" s="2">
        <v>2</v>
      </c>
      <c r="L373" s="45">
        <v>9</v>
      </c>
      <c r="M373" s="6" t="str">
        <f t="shared" ref="M373:M398" si="37">"&lt;"&amp;$A$3&amp;L373&amp;"&gt;"</f>
        <v>&lt;A9&gt;</v>
      </c>
      <c r="N373" s="6" t="str">
        <f>IF($B373=1,IF(ISNA(VLOOKUP($M373,Teams!$F$4:$H$51,2,FALSE)),"",VLOOKUP($M373,Teams!$F$4:$H$51,2,FALSE)),IF($B373=2,IF(ISNA(VLOOKUP($M373,Teams!$O$4:$Q$51,2,FALSE)),"",VLOOKUP($M373,Teams!$O$4:$Q$51,2,FALSE)),IF(ISNA(VLOOKUP($M373,Teams!$X$4:$Z$51,2,FALSE)),"",VLOOKUP($M373,Teams!$X$4:$Z$51,2,FALSE))))</f>
        <v>212109</v>
      </c>
      <c r="O373" s="47">
        <v>10</v>
      </c>
      <c r="P373" s="6" t="str">
        <f t="shared" si="32"/>
        <v>&lt;A10&gt;</v>
      </c>
      <c r="Q373" s="6" t="str">
        <f>IF($B373=1,IF(ISNA(VLOOKUP($P373,Teams!$F$4:$H$51,2,FALSE)),"",VLOOKUP($P373,Teams!$F$4:$H$51,2,FALSE)),IF($B373=2,IF(ISNA(VLOOKUP($P373,Teams!$O$4:$Q$51,2,FALSE)),"",VLOOKUP($P373,Teams!$O$4:$Q$51,2,FALSE)),IF(ISNA(VLOOKUP($P373,Teams!$X$4:$Z$51,2,FALSE)),"",VLOOKUP($P373,Teams!$X$4:$Z$51,2,FALSE))))</f>
        <v>212110</v>
      </c>
      <c r="R373" t="str">
        <f t="shared" si="35"/>
        <v>01/00/1900,:00,01/00/1900,:00,Week 31 - Match ,,Gym 2 - Court 2,,0,Game,,212109,,1,212110,,,0,,,1,,,,,,</v>
      </c>
    </row>
    <row r="374" spans="2:18" x14ac:dyDescent="0.2">
      <c r="B374" s="37">
        <v>2</v>
      </c>
      <c r="C374" s="9"/>
      <c r="D374" s="10"/>
      <c r="E374" s="10" t="s">
        <v>36</v>
      </c>
      <c r="F374" s="11" t="str">
        <f t="shared" si="33"/>
        <v/>
      </c>
      <c r="G374" s="11" t="str">
        <f t="shared" si="34"/>
        <v>00</v>
      </c>
      <c r="H374" s="2">
        <v>31</v>
      </c>
      <c r="I374" s="11" t="str">
        <f t="shared" si="36"/>
        <v/>
      </c>
      <c r="J374" s="2">
        <v>2</v>
      </c>
      <c r="K374" s="2">
        <v>3</v>
      </c>
      <c r="L374" s="45">
        <v>1</v>
      </c>
      <c r="M374" s="6" t="str">
        <f t="shared" si="37"/>
        <v>&lt;A1&gt;</v>
      </c>
      <c r="N374" s="6" t="str">
        <f>IF($B374=1,IF(ISNA(VLOOKUP($M374,Teams!$F$4:$H$51,2,FALSE)),"",VLOOKUP($M374,Teams!$F$4:$H$51,2,FALSE)),IF($B374=2,IF(ISNA(VLOOKUP($M374,Teams!$O$4:$Q$51,2,FALSE)),"",VLOOKUP($M374,Teams!$O$4:$Q$51,2,FALSE)),IF(ISNA(VLOOKUP($M374,Teams!$X$4:$Z$51,2,FALSE)),"",VLOOKUP($M374,Teams!$X$4:$Z$51,2,FALSE))))</f>
        <v>212101</v>
      </c>
      <c r="O374" s="47">
        <v>7</v>
      </c>
      <c r="P374" s="6" t="str">
        <f t="shared" si="32"/>
        <v>&lt;A7&gt;</v>
      </c>
      <c r="Q374" s="6" t="str">
        <f>IF($B374=1,IF(ISNA(VLOOKUP($P374,Teams!$F$4:$H$51,2,FALSE)),"",VLOOKUP($P374,Teams!$F$4:$H$51,2,FALSE)),IF($B374=2,IF(ISNA(VLOOKUP($P374,Teams!$O$4:$Q$51,2,FALSE)),"",VLOOKUP($P374,Teams!$O$4:$Q$51,2,FALSE)),IF(ISNA(VLOOKUP($P374,Teams!$X$4:$Z$51,2,FALSE)),"",VLOOKUP($P374,Teams!$X$4:$Z$51,2,FALSE))))</f>
        <v>212107</v>
      </c>
      <c r="R374" t="str">
        <f t="shared" si="35"/>
        <v>01/00/1900,:00,01/00/1900,:00,Week 31 - Match ,,Gym 2 - Court 3,,0,Game,,212101,,1,212107,,,0,,,1,,,,,,</v>
      </c>
    </row>
    <row r="375" spans="2:18" x14ac:dyDescent="0.2">
      <c r="B375" s="37">
        <v>2</v>
      </c>
      <c r="C375" s="9"/>
      <c r="D375" s="10"/>
      <c r="E375" s="10" t="s">
        <v>36</v>
      </c>
      <c r="F375" s="11" t="str">
        <f t="shared" si="33"/>
        <v/>
      </c>
      <c r="G375" s="11" t="str">
        <f t="shared" si="34"/>
        <v>00</v>
      </c>
      <c r="H375" s="2">
        <v>32</v>
      </c>
      <c r="I375" s="11" t="str">
        <f t="shared" si="36"/>
        <v/>
      </c>
      <c r="J375" s="2">
        <v>1</v>
      </c>
      <c r="K375" s="2">
        <v>1</v>
      </c>
      <c r="L375" s="45">
        <v>6</v>
      </c>
      <c r="M375" s="6" t="str">
        <f t="shared" si="37"/>
        <v>&lt;A6&gt;</v>
      </c>
      <c r="N375" s="6" t="str">
        <f>IF($B375=1,IF(ISNA(VLOOKUP($M375,Teams!$F$4:$H$51,2,FALSE)),"",VLOOKUP($M375,Teams!$F$4:$H$51,2,FALSE)),IF($B375=2,IF(ISNA(VLOOKUP($M375,Teams!$O$4:$Q$51,2,FALSE)),"",VLOOKUP($M375,Teams!$O$4:$Q$51,2,FALSE)),IF(ISNA(VLOOKUP($M375,Teams!$X$4:$Z$51,2,FALSE)),"",VLOOKUP($M375,Teams!$X$4:$Z$51,2,FALSE))))</f>
        <v>212106</v>
      </c>
      <c r="O375" s="47">
        <v>10</v>
      </c>
      <c r="P375" s="6" t="str">
        <f t="shared" si="32"/>
        <v>&lt;A10&gt;</v>
      </c>
      <c r="Q375" s="6" t="str">
        <f>IF($B375=1,IF(ISNA(VLOOKUP($P375,Teams!$F$4:$H$51,2,FALSE)),"",VLOOKUP($P375,Teams!$F$4:$H$51,2,FALSE)),IF($B375=2,IF(ISNA(VLOOKUP($P375,Teams!$O$4:$Q$51,2,FALSE)),"",VLOOKUP($P375,Teams!$O$4:$Q$51,2,FALSE)),IF(ISNA(VLOOKUP($P375,Teams!$X$4:$Z$51,2,FALSE)),"",VLOOKUP($P375,Teams!$X$4:$Z$51,2,FALSE))))</f>
        <v>212110</v>
      </c>
      <c r="R375" t="str">
        <f t="shared" si="35"/>
        <v>01/00/1900,:00,01/00/1900,:00,Week 32 - Match ,,Gym 1 - Court 1,,0,Game,,212106,,1,212110,,,0,,,1,,,,,,</v>
      </c>
    </row>
    <row r="376" spans="2:18" x14ac:dyDescent="0.2">
      <c r="B376" s="37">
        <v>2</v>
      </c>
      <c r="C376" s="9"/>
      <c r="D376" s="10"/>
      <c r="E376" s="10" t="s">
        <v>36</v>
      </c>
      <c r="F376" s="11" t="str">
        <f t="shared" si="33"/>
        <v/>
      </c>
      <c r="G376" s="11" t="str">
        <f t="shared" si="34"/>
        <v>00</v>
      </c>
      <c r="H376" s="2">
        <v>32</v>
      </c>
      <c r="I376" s="11" t="str">
        <f t="shared" si="36"/>
        <v/>
      </c>
      <c r="J376" s="2">
        <v>1</v>
      </c>
      <c r="K376" s="2">
        <v>2</v>
      </c>
      <c r="L376" s="45">
        <v>7</v>
      </c>
      <c r="M376" s="6" t="str">
        <f t="shared" si="37"/>
        <v>&lt;A7&gt;</v>
      </c>
      <c r="N376" s="6" t="str">
        <f>IF($B376=1,IF(ISNA(VLOOKUP($M376,Teams!$F$4:$H$51,2,FALSE)),"",VLOOKUP($M376,Teams!$F$4:$H$51,2,FALSE)),IF($B376=2,IF(ISNA(VLOOKUP($M376,Teams!$O$4:$Q$51,2,FALSE)),"",VLOOKUP($M376,Teams!$O$4:$Q$51,2,FALSE)),IF(ISNA(VLOOKUP($M376,Teams!$X$4:$Z$51,2,FALSE)),"",VLOOKUP($M376,Teams!$X$4:$Z$51,2,FALSE))))</f>
        <v>212107</v>
      </c>
      <c r="O376" s="47">
        <v>9</v>
      </c>
      <c r="P376" s="6" t="str">
        <f t="shared" si="32"/>
        <v>&lt;A9&gt;</v>
      </c>
      <c r="Q376" s="6" t="str">
        <f>IF($B376=1,IF(ISNA(VLOOKUP($P376,Teams!$F$4:$H$51,2,FALSE)),"",VLOOKUP($P376,Teams!$F$4:$H$51,2,FALSE)),IF($B376=2,IF(ISNA(VLOOKUP($P376,Teams!$O$4:$Q$51,2,FALSE)),"",VLOOKUP($P376,Teams!$O$4:$Q$51,2,FALSE)),IF(ISNA(VLOOKUP($P376,Teams!$X$4:$Z$51,2,FALSE)),"",VLOOKUP($P376,Teams!$X$4:$Z$51,2,FALSE))))</f>
        <v>212109</v>
      </c>
      <c r="R376" t="str">
        <f t="shared" si="35"/>
        <v>01/00/1900,:00,01/00/1900,:00,Week 32 - Match ,,Gym 1 - Court 2,,0,Game,,212107,,1,212109,,,0,,,1,,,,,,</v>
      </c>
    </row>
    <row r="377" spans="2:18" x14ac:dyDescent="0.2">
      <c r="B377" s="37">
        <v>2</v>
      </c>
      <c r="C377" s="9"/>
      <c r="D377" s="10"/>
      <c r="E377" s="10" t="s">
        <v>36</v>
      </c>
      <c r="F377" s="11" t="str">
        <f t="shared" si="33"/>
        <v/>
      </c>
      <c r="G377" s="11" t="str">
        <f t="shared" si="34"/>
        <v>00</v>
      </c>
      <c r="H377" s="2">
        <v>32</v>
      </c>
      <c r="I377" s="11" t="str">
        <f t="shared" si="36"/>
        <v/>
      </c>
      <c r="J377" s="2">
        <v>1</v>
      </c>
      <c r="K377" s="2">
        <v>3</v>
      </c>
      <c r="L377" s="45">
        <v>8</v>
      </c>
      <c r="M377" s="6" t="str">
        <f t="shared" si="37"/>
        <v>&lt;A8&gt;</v>
      </c>
      <c r="N377" s="6" t="str">
        <f>IF($B377=1,IF(ISNA(VLOOKUP($M377,Teams!$F$4:$H$51,2,FALSE)),"",VLOOKUP($M377,Teams!$F$4:$H$51,2,FALSE)),IF($B377=2,IF(ISNA(VLOOKUP($M377,Teams!$O$4:$Q$51,2,FALSE)),"",VLOOKUP($M377,Teams!$O$4:$Q$51,2,FALSE)),IF(ISNA(VLOOKUP($M377,Teams!$X$4:$Z$51,2,FALSE)),"",VLOOKUP($M377,Teams!$X$4:$Z$51,2,FALSE))))</f>
        <v>212108</v>
      </c>
      <c r="O377" s="47">
        <v>12</v>
      </c>
      <c r="P377" s="6" t="str">
        <f t="shared" si="32"/>
        <v>&lt;A12&gt;</v>
      </c>
      <c r="Q377" s="6" t="str">
        <f>IF($B377=1,IF(ISNA(VLOOKUP($P377,Teams!$F$4:$H$51,2,FALSE)),"",VLOOKUP($P377,Teams!$F$4:$H$51,2,FALSE)),IF($B377=2,IF(ISNA(VLOOKUP($P377,Teams!$O$4:$Q$51,2,FALSE)),"",VLOOKUP($P377,Teams!$O$4:$Q$51,2,FALSE)),IF(ISNA(VLOOKUP($P377,Teams!$X$4:$Z$51,2,FALSE)),"",VLOOKUP($P377,Teams!$X$4:$Z$51,2,FALSE))))</f>
        <v>212112</v>
      </c>
      <c r="R377" t="str">
        <f t="shared" si="35"/>
        <v>01/00/1900,:00,01/00/1900,:00,Week 32 - Match ,,Gym 1 - Court 3,,0,Game,,212108,,1,212112,,,0,,,1,,,,,,</v>
      </c>
    </row>
    <row r="378" spans="2:18" x14ac:dyDescent="0.2">
      <c r="B378" s="37">
        <v>2</v>
      </c>
      <c r="C378" s="9"/>
      <c r="D378" s="10"/>
      <c r="E378" s="10" t="s">
        <v>36</v>
      </c>
      <c r="F378" s="11" t="str">
        <f t="shared" si="33"/>
        <v/>
      </c>
      <c r="G378" s="11" t="str">
        <f t="shared" si="34"/>
        <v>00</v>
      </c>
      <c r="H378" s="2">
        <v>32</v>
      </c>
      <c r="I378" s="11" t="str">
        <f t="shared" si="36"/>
        <v/>
      </c>
      <c r="J378" s="2">
        <v>2</v>
      </c>
      <c r="K378" s="2">
        <v>1</v>
      </c>
      <c r="L378" s="45">
        <v>1</v>
      </c>
      <c r="M378" s="6" t="str">
        <f t="shared" si="37"/>
        <v>&lt;A1&gt;</v>
      </c>
      <c r="N378" s="6" t="str">
        <f>IF($B378=1,IF(ISNA(VLOOKUP($M378,Teams!$F$4:$H$51,2,FALSE)),"",VLOOKUP($M378,Teams!$F$4:$H$51,2,FALSE)),IF($B378=2,IF(ISNA(VLOOKUP($M378,Teams!$O$4:$Q$51,2,FALSE)),"",VLOOKUP($M378,Teams!$O$4:$Q$51,2,FALSE)),IF(ISNA(VLOOKUP($M378,Teams!$X$4:$Z$51,2,FALSE)),"",VLOOKUP($M378,Teams!$X$4:$Z$51,2,FALSE))))</f>
        <v>212101</v>
      </c>
      <c r="O378" s="47">
        <v>4</v>
      </c>
      <c r="P378" s="6" t="str">
        <f t="shared" si="32"/>
        <v>&lt;A4&gt;</v>
      </c>
      <c r="Q378" s="6" t="str">
        <f>IF($B378=1,IF(ISNA(VLOOKUP($P378,Teams!$F$4:$H$51,2,FALSE)),"",VLOOKUP($P378,Teams!$F$4:$H$51,2,FALSE)),IF($B378=2,IF(ISNA(VLOOKUP($P378,Teams!$O$4:$Q$51,2,FALSE)),"",VLOOKUP($P378,Teams!$O$4:$Q$51,2,FALSE)),IF(ISNA(VLOOKUP($P378,Teams!$X$4:$Z$51,2,FALSE)),"",VLOOKUP($P378,Teams!$X$4:$Z$51,2,FALSE))))</f>
        <v>212104</v>
      </c>
      <c r="R378" t="str">
        <f t="shared" si="35"/>
        <v>01/00/1900,:00,01/00/1900,:00,Week 32 - Match ,,Gym 2 - Court 1,,0,Game,,212101,,1,212104,,,0,,,1,,,,,,</v>
      </c>
    </row>
    <row r="379" spans="2:18" x14ac:dyDescent="0.2">
      <c r="B379" s="37">
        <v>2</v>
      </c>
      <c r="C379" s="9"/>
      <c r="D379" s="10"/>
      <c r="E379" s="10" t="s">
        <v>36</v>
      </c>
      <c r="F379" s="11" t="str">
        <f t="shared" si="33"/>
        <v/>
      </c>
      <c r="G379" s="11" t="str">
        <f t="shared" si="34"/>
        <v>00</v>
      </c>
      <c r="H379" s="2">
        <v>32</v>
      </c>
      <c r="I379" s="11" t="str">
        <f t="shared" si="36"/>
        <v/>
      </c>
      <c r="J379" s="2">
        <v>2</v>
      </c>
      <c r="K379" s="2">
        <v>2</v>
      </c>
      <c r="L379" s="45">
        <v>2</v>
      </c>
      <c r="M379" s="6" t="str">
        <f t="shared" si="37"/>
        <v>&lt;A2&gt;</v>
      </c>
      <c r="N379" s="6" t="str">
        <f>IF($B379=1,IF(ISNA(VLOOKUP($M379,Teams!$F$4:$H$51,2,FALSE)),"",VLOOKUP($M379,Teams!$F$4:$H$51,2,FALSE)),IF($B379=2,IF(ISNA(VLOOKUP($M379,Teams!$O$4:$Q$51,2,FALSE)),"",VLOOKUP($M379,Teams!$O$4:$Q$51,2,FALSE)),IF(ISNA(VLOOKUP($M379,Teams!$X$4:$Z$51,2,FALSE)),"",VLOOKUP($M379,Teams!$X$4:$Z$51,2,FALSE))))</f>
        <v>212102</v>
      </c>
      <c r="O379" s="47">
        <v>3</v>
      </c>
      <c r="P379" s="6" t="str">
        <f t="shared" si="32"/>
        <v>&lt;A3&gt;</v>
      </c>
      <c r="Q379" s="6" t="str">
        <f>IF($B379=1,IF(ISNA(VLOOKUP($P379,Teams!$F$4:$H$51,2,FALSE)),"",VLOOKUP($P379,Teams!$F$4:$H$51,2,FALSE)),IF($B379=2,IF(ISNA(VLOOKUP($P379,Teams!$O$4:$Q$51,2,FALSE)),"",VLOOKUP($P379,Teams!$O$4:$Q$51,2,FALSE)),IF(ISNA(VLOOKUP($P379,Teams!$X$4:$Z$51,2,FALSE)),"",VLOOKUP($P379,Teams!$X$4:$Z$51,2,FALSE))))</f>
        <v>212103</v>
      </c>
      <c r="R379" t="str">
        <f t="shared" si="35"/>
        <v>01/00/1900,:00,01/00/1900,:00,Week 32 - Match ,,Gym 2 - Court 2,,0,Game,,212102,,1,212103,,,0,,,1,,,,,,</v>
      </c>
    </row>
    <row r="380" spans="2:18" x14ac:dyDescent="0.2">
      <c r="B380" s="37">
        <v>2</v>
      </c>
      <c r="C380" s="9"/>
      <c r="D380" s="10"/>
      <c r="E380" s="10" t="s">
        <v>36</v>
      </c>
      <c r="F380" s="11" t="str">
        <f t="shared" si="33"/>
        <v/>
      </c>
      <c r="G380" s="11" t="str">
        <f t="shared" si="34"/>
        <v>00</v>
      </c>
      <c r="H380" s="2">
        <v>32</v>
      </c>
      <c r="I380" s="11" t="str">
        <f t="shared" si="36"/>
        <v/>
      </c>
      <c r="J380" s="2">
        <v>2</v>
      </c>
      <c r="K380" s="2">
        <v>3</v>
      </c>
      <c r="L380" s="45">
        <v>5</v>
      </c>
      <c r="M380" s="6" t="str">
        <f t="shared" si="37"/>
        <v>&lt;A5&gt;</v>
      </c>
      <c r="N380" s="6" t="str">
        <f>IF($B380=1,IF(ISNA(VLOOKUP($M380,Teams!$F$4:$H$51,2,FALSE)),"",VLOOKUP($M380,Teams!$F$4:$H$51,2,FALSE)),IF($B380=2,IF(ISNA(VLOOKUP($M380,Teams!$O$4:$Q$51,2,FALSE)),"",VLOOKUP($M380,Teams!$O$4:$Q$51,2,FALSE)),IF(ISNA(VLOOKUP($M380,Teams!$X$4:$Z$51,2,FALSE)),"",VLOOKUP($M380,Teams!$X$4:$Z$51,2,FALSE))))</f>
        <v>212105</v>
      </c>
      <c r="O380" s="47">
        <v>11</v>
      </c>
      <c r="P380" s="6" t="str">
        <f t="shared" si="32"/>
        <v>&lt;A11&gt;</v>
      </c>
      <c r="Q380" s="6" t="str">
        <f>IF($B380=1,IF(ISNA(VLOOKUP($P380,Teams!$F$4:$H$51,2,FALSE)),"",VLOOKUP($P380,Teams!$F$4:$H$51,2,FALSE)),IF($B380=2,IF(ISNA(VLOOKUP($P380,Teams!$O$4:$Q$51,2,FALSE)),"",VLOOKUP($P380,Teams!$O$4:$Q$51,2,FALSE)),IF(ISNA(VLOOKUP($P380,Teams!$X$4:$Z$51,2,FALSE)),"",VLOOKUP($P380,Teams!$X$4:$Z$51,2,FALSE))))</f>
        <v>212111</v>
      </c>
      <c r="R380" t="str">
        <f t="shared" si="35"/>
        <v>01/00/1900,:00,01/00/1900,:00,Week 32 - Match ,,Gym 2 - Court 3,,0,Game,,212105,,1,212111,,,0,,,1,,,,,,</v>
      </c>
    </row>
    <row r="381" spans="2:18" x14ac:dyDescent="0.2">
      <c r="B381" s="37">
        <v>2</v>
      </c>
      <c r="C381" s="9"/>
      <c r="D381" s="10"/>
      <c r="E381" s="10" t="s">
        <v>36</v>
      </c>
      <c r="F381" s="11" t="str">
        <f t="shared" si="33"/>
        <v/>
      </c>
      <c r="G381" s="11" t="str">
        <f t="shared" si="34"/>
        <v>00</v>
      </c>
      <c r="H381" s="2">
        <v>32</v>
      </c>
      <c r="I381" s="11" t="str">
        <f t="shared" si="36"/>
        <v/>
      </c>
      <c r="J381" s="2">
        <v>1</v>
      </c>
      <c r="K381" s="2">
        <v>1</v>
      </c>
      <c r="L381" s="45">
        <v>4</v>
      </c>
      <c r="M381" s="6" t="str">
        <f t="shared" si="37"/>
        <v>&lt;A4&gt;</v>
      </c>
      <c r="N381" s="6" t="str">
        <f>IF($B381=1,IF(ISNA(VLOOKUP($M381,Teams!$F$4:$H$51,2,FALSE)),"",VLOOKUP($M381,Teams!$F$4:$H$51,2,FALSE)),IF($B381=2,IF(ISNA(VLOOKUP($M381,Teams!$O$4:$Q$51,2,FALSE)),"",VLOOKUP($M381,Teams!$O$4:$Q$51,2,FALSE)),IF(ISNA(VLOOKUP($M381,Teams!$X$4:$Z$51,2,FALSE)),"",VLOOKUP($M381,Teams!$X$4:$Z$51,2,FALSE))))</f>
        <v>212104</v>
      </c>
      <c r="O381" s="47">
        <v>10</v>
      </c>
      <c r="P381" s="6" t="str">
        <f t="shared" si="32"/>
        <v>&lt;A10&gt;</v>
      </c>
      <c r="Q381" s="6" t="str">
        <f>IF($B381=1,IF(ISNA(VLOOKUP($P381,Teams!$F$4:$H$51,2,FALSE)),"",VLOOKUP($P381,Teams!$F$4:$H$51,2,FALSE)),IF($B381=2,IF(ISNA(VLOOKUP($P381,Teams!$O$4:$Q$51,2,FALSE)),"",VLOOKUP($P381,Teams!$O$4:$Q$51,2,FALSE)),IF(ISNA(VLOOKUP($P381,Teams!$X$4:$Z$51,2,FALSE)),"",VLOOKUP($P381,Teams!$X$4:$Z$51,2,FALSE))))</f>
        <v>212110</v>
      </c>
      <c r="R381" t="str">
        <f t="shared" si="35"/>
        <v>01/00/1900,:00,01/00/1900,:00,Week 32 - Match ,,Gym 1 - Court 1,,0,Game,,212104,,1,212110,,,0,,,1,,,,,,</v>
      </c>
    </row>
    <row r="382" spans="2:18" x14ac:dyDescent="0.2">
      <c r="B382" s="37">
        <v>2</v>
      </c>
      <c r="C382" s="9"/>
      <c r="D382" s="10"/>
      <c r="E382" s="10" t="s">
        <v>36</v>
      </c>
      <c r="F382" s="11" t="str">
        <f t="shared" si="33"/>
        <v/>
      </c>
      <c r="G382" s="11" t="str">
        <f t="shared" si="34"/>
        <v>00</v>
      </c>
      <c r="H382" s="2">
        <v>32</v>
      </c>
      <c r="I382" s="11" t="str">
        <f t="shared" si="36"/>
        <v/>
      </c>
      <c r="J382" s="2">
        <v>1</v>
      </c>
      <c r="K382" s="2">
        <v>2</v>
      </c>
      <c r="L382" s="45">
        <v>5</v>
      </c>
      <c r="M382" s="6" t="str">
        <f t="shared" si="37"/>
        <v>&lt;A5&gt;</v>
      </c>
      <c r="N382" s="6" t="str">
        <f>IF($B382=1,IF(ISNA(VLOOKUP($M382,Teams!$F$4:$H$51,2,FALSE)),"",VLOOKUP($M382,Teams!$F$4:$H$51,2,FALSE)),IF($B382=2,IF(ISNA(VLOOKUP($M382,Teams!$O$4:$Q$51,2,FALSE)),"",VLOOKUP($M382,Teams!$O$4:$Q$51,2,FALSE)),IF(ISNA(VLOOKUP($M382,Teams!$X$4:$Z$51,2,FALSE)),"",VLOOKUP($M382,Teams!$X$4:$Z$51,2,FALSE))))</f>
        <v>212105</v>
      </c>
      <c r="O382" s="47">
        <v>9</v>
      </c>
      <c r="P382" s="6" t="str">
        <f t="shared" si="32"/>
        <v>&lt;A9&gt;</v>
      </c>
      <c r="Q382" s="6" t="str">
        <f>IF($B382=1,IF(ISNA(VLOOKUP($P382,Teams!$F$4:$H$51,2,FALSE)),"",VLOOKUP($P382,Teams!$F$4:$H$51,2,FALSE)),IF($B382=2,IF(ISNA(VLOOKUP($P382,Teams!$O$4:$Q$51,2,FALSE)),"",VLOOKUP($P382,Teams!$O$4:$Q$51,2,FALSE)),IF(ISNA(VLOOKUP($P382,Teams!$X$4:$Z$51,2,FALSE)),"",VLOOKUP($P382,Teams!$X$4:$Z$51,2,FALSE))))</f>
        <v>212109</v>
      </c>
      <c r="R382" t="str">
        <f t="shared" si="35"/>
        <v>01/00/1900,:00,01/00/1900,:00,Week 32 - Match ,,Gym 1 - Court 2,,0,Game,,212105,,1,212109,,,0,,,1,,,,,,</v>
      </c>
    </row>
    <row r="383" spans="2:18" x14ac:dyDescent="0.2">
      <c r="B383" s="37">
        <v>2</v>
      </c>
      <c r="C383" s="9"/>
      <c r="D383" s="10"/>
      <c r="E383" s="10" t="s">
        <v>36</v>
      </c>
      <c r="F383" s="11" t="str">
        <f t="shared" si="33"/>
        <v/>
      </c>
      <c r="G383" s="11" t="str">
        <f t="shared" si="34"/>
        <v>00</v>
      </c>
      <c r="H383" s="2">
        <v>32</v>
      </c>
      <c r="I383" s="11" t="str">
        <f t="shared" si="36"/>
        <v/>
      </c>
      <c r="J383" s="2">
        <v>1</v>
      </c>
      <c r="K383" s="2">
        <v>3</v>
      </c>
      <c r="L383" s="45">
        <v>6</v>
      </c>
      <c r="M383" s="6" t="str">
        <f t="shared" si="37"/>
        <v>&lt;A6&gt;</v>
      </c>
      <c r="N383" s="6" t="str">
        <f>IF($B383=1,IF(ISNA(VLOOKUP($M383,Teams!$F$4:$H$51,2,FALSE)),"",VLOOKUP($M383,Teams!$F$4:$H$51,2,FALSE)),IF($B383=2,IF(ISNA(VLOOKUP($M383,Teams!$O$4:$Q$51,2,FALSE)),"",VLOOKUP($M383,Teams!$O$4:$Q$51,2,FALSE)),IF(ISNA(VLOOKUP($M383,Teams!$X$4:$Z$51,2,FALSE)),"",VLOOKUP($M383,Teams!$X$4:$Z$51,2,FALSE))))</f>
        <v>212106</v>
      </c>
      <c r="O383" s="47">
        <v>8</v>
      </c>
      <c r="P383" s="6" t="str">
        <f t="shared" si="32"/>
        <v>&lt;A8&gt;</v>
      </c>
      <c r="Q383" s="6" t="str">
        <f>IF($B383=1,IF(ISNA(VLOOKUP($P383,Teams!$F$4:$H$51,2,FALSE)),"",VLOOKUP($P383,Teams!$F$4:$H$51,2,FALSE)),IF($B383=2,IF(ISNA(VLOOKUP($P383,Teams!$O$4:$Q$51,2,FALSE)),"",VLOOKUP($P383,Teams!$O$4:$Q$51,2,FALSE)),IF(ISNA(VLOOKUP($P383,Teams!$X$4:$Z$51,2,FALSE)),"",VLOOKUP($P383,Teams!$X$4:$Z$51,2,FALSE))))</f>
        <v>212108</v>
      </c>
      <c r="R383" t="str">
        <f t="shared" si="35"/>
        <v>01/00/1900,:00,01/00/1900,:00,Week 32 - Match ,,Gym 1 - Court 3,,0,Game,,212106,,1,212108,,,0,,,1,,,,,,</v>
      </c>
    </row>
    <row r="384" spans="2:18" x14ac:dyDescent="0.2">
      <c r="B384" s="37">
        <v>2</v>
      </c>
      <c r="C384" s="9"/>
      <c r="D384" s="10"/>
      <c r="E384" s="10" t="s">
        <v>36</v>
      </c>
      <c r="F384" s="11" t="str">
        <f t="shared" si="33"/>
        <v/>
      </c>
      <c r="G384" s="11" t="str">
        <f t="shared" si="34"/>
        <v>00</v>
      </c>
      <c r="H384" s="2">
        <v>32</v>
      </c>
      <c r="I384" s="11" t="str">
        <f t="shared" si="36"/>
        <v/>
      </c>
      <c r="J384" s="2">
        <v>2</v>
      </c>
      <c r="K384" s="2">
        <v>1</v>
      </c>
      <c r="L384" s="45">
        <v>1</v>
      </c>
      <c r="M384" s="6" t="str">
        <f t="shared" si="37"/>
        <v>&lt;A1&gt;</v>
      </c>
      <c r="N384" s="6" t="str">
        <f>IF($B384=1,IF(ISNA(VLOOKUP($M384,Teams!$F$4:$H$51,2,FALSE)),"",VLOOKUP($M384,Teams!$F$4:$H$51,2,FALSE)),IF($B384=2,IF(ISNA(VLOOKUP($M384,Teams!$O$4:$Q$51,2,FALSE)),"",VLOOKUP($M384,Teams!$O$4:$Q$51,2,FALSE)),IF(ISNA(VLOOKUP($M384,Teams!$X$4:$Z$51,2,FALSE)),"",VLOOKUP($M384,Teams!$X$4:$Z$51,2,FALSE))))</f>
        <v>212101</v>
      </c>
      <c r="O384" s="47">
        <v>2</v>
      </c>
      <c r="P384" s="6" t="str">
        <f t="shared" ref="P384:P398" si="38">"&lt;"&amp;$A$3&amp;O384&amp;"&gt;"</f>
        <v>&lt;A2&gt;</v>
      </c>
      <c r="Q384" s="6" t="str">
        <f>IF($B384=1,IF(ISNA(VLOOKUP($P384,Teams!$F$4:$H$51,2,FALSE)),"",VLOOKUP($P384,Teams!$F$4:$H$51,2,FALSE)),IF($B384=2,IF(ISNA(VLOOKUP($P384,Teams!$O$4:$Q$51,2,FALSE)),"",VLOOKUP($P384,Teams!$O$4:$Q$51,2,FALSE)),IF(ISNA(VLOOKUP($P384,Teams!$X$4:$Z$51,2,FALSE)),"",VLOOKUP($P384,Teams!$X$4:$Z$51,2,FALSE))))</f>
        <v>212102</v>
      </c>
      <c r="R384" t="str">
        <f t="shared" si="35"/>
        <v>01/00/1900,:00,01/00/1900,:00,Week 32 - Match ,,Gym 2 - Court 1,,0,Game,,212101,,1,212102,,,0,,,1,,,,,,</v>
      </c>
    </row>
    <row r="385" spans="2:18" x14ac:dyDescent="0.2">
      <c r="B385" s="37">
        <v>2</v>
      </c>
      <c r="C385" s="9"/>
      <c r="D385" s="10"/>
      <c r="E385" s="10" t="s">
        <v>36</v>
      </c>
      <c r="F385" s="11" t="str">
        <f t="shared" si="33"/>
        <v/>
      </c>
      <c r="G385" s="11" t="str">
        <f t="shared" si="34"/>
        <v>00</v>
      </c>
      <c r="H385" s="2">
        <v>32</v>
      </c>
      <c r="I385" s="11" t="str">
        <f t="shared" si="36"/>
        <v/>
      </c>
      <c r="J385" s="2">
        <v>2</v>
      </c>
      <c r="K385" s="2">
        <v>2</v>
      </c>
      <c r="L385" s="45">
        <v>7</v>
      </c>
      <c r="M385" s="6" t="str">
        <f t="shared" si="37"/>
        <v>&lt;A7&gt;</v>
      </c>
      <c r="N385" s="6" t="str">
        <f>IF($B385=1,IF(ISNA(VLOOKUP($M385,Teams!$F$4:$H$51,2,FALSE)),"",VLOOKUP($M385,Teams!$F$4:$H$51,2,FALSE)),IF($B385=2,IF(ISNA(VLOOKUP($M385,Teams!$O$4:$Q$51,2,FALSE)),"",VLOOKUP($M385,Teams!$O$4:$Q$51,2,FALSE)),IF(ISNA(VLOOKUP($M385,Teams!$X$4:$Z$51,2,FALSE)),"",VLOOKUP($M385,Teams!$X$4:$Z$51,2,FALSE))))</f>
        <v>212107</v>
      </c>
      <c r="O385" s="47">
        <v>12</v>
      </c>
      <c r="P385" s="6" t="str">
        <f t="shared" si="38"/>
        <v>&lt;A12&gt;</v>
      </c>
      <c r="Q385" s="6" t="str">
        <f>IF($B385=1,IF(ISNA(VLOOKUP($P385,Teams!$F$4:$H$51,2,FALSE)),"",VLOOKUP($P385,Teams!$F$4:$H$51,2,FALSE)),IF($B385=2,IF(ISNA(VLOOKUP($P385,Teams!$O$4:$Q$51,2,FALSE)),"",VLOOKUP($P385,Teams!$O$4:$Q$51,2,FALSE)),IF(ISNA(VLOOKUP($P385,Teams!$X$4:$Z$51,2,FALSE)),"",VLOOKUP($P385,Teams!$X$4:$Z$51,2,FALSE))))</f>
        <v>212112</v>
      </c>
      <c r="R385" t="str">
        <f t="shared" si="35"/>
        <v>01/00/1900,:00,01/00/1900,:00,Week 32 - Match ,,Gym 2 - Court 2,,0,Game,,212107,,1,212112,,,0,,,1,,,,,,</v>
      </c>
    </row>
    <row r="386" spans="2:18" x14ac:dyDescent="0.2">
      <c r="B386" s="37">
        <v>2</v>
      </c>
      <c r="C386" s="9"/>
      <c r="D386" s="10"/>
      <c r="E386" s="10" t="s">
        <v>36</v>
      </c>
      <c r="F386" s="11" t="str">
        <f t="shared" si="33"/>
        <v/>
      </c>
      <c r="G386" s="11" t="str">
        <f t="shared" si="34"/>
        <v>00</v>
      </c>
      <c r="H386" s="2">
        <v>32</v>
      </c>
      <c r="I386" s="11" t="str">
        <f t="shared" si="36"/>
        <v/>
      </c>
      <c r="J386" s="2">
        <v>2</v>
      </c>
      <c r="K386" s="2">
        <v>3</v>
      </c>
      <c r="L386" s="45">
        <v>3</v>
      </c>
      <c r="M386" s="6" t="str">
        <f t="shared" si="37"/>
        <v>&lt;A3&gt;</v>
      </c>
      <c r="N386" s="6" t="str">
        <f>IF($B386=1,IF(ISNA(VLOOKUP($M386,Teams!$F$4:$H$51,2,FALSE)),"",VLOOKUP($M386,Teams!$F$4:$H$51,2,FALSE)),IF($B386=2,IF(ISNA(VLOOKUP($M386,Teams!$O$4:$Q$51,2,FALSE)),"",VLOOKUP($M386,Teams!$O$4:$Q$51,2,FALSE)),IF(ISNA(VLOOKUP($M386,Teams!$X$4:$Z$51,2,FALSE)),"",VLOOKUP($M386,Teams!$X$4:$Z$51,2,FALSE))))</f>
        <v>212103</v>
      </c>
      <c r="O386" s="47">
        <v>11</v>
      </c>
      <c r="P386" s="6" t="str">
        <f t="shared" si="38"/>
        <v>&lt;A11&gt;</v>
      </c>
      <c r="Q386" s="6" t="str">
        <f>IF($B386=1,IF(ISNA(VLOOKUP($P386,Teams!$F$4:$H$51,2,FALSE)),"",VLOOKUP($P386,Teams!$F$4:$H$51,2,FALSE)),IF($B386=2,IF(ISNA(VLOOKUP($P386,Teams!$O$4:$Q$51,2,FALSE)),"",VLOOKUP($P386,Teams!$O$4:$Q$51,2,FALSE)),IF(ISNA(VLOOKUP($P386,Teams!$X$4:$Z$51,2,FALSE)),"",VLOOKUP($P386,Teams!$X$4:$Z$51,2,FALSE))))</f>
        <v>212111</v>
      </c>
      <c r="R386" t="str">
        <f t="shared" si="35"/>
        <v>01/00/1900,:00,01/00/1900,:00,Week 32 - Match ,,Gym 2 - Court 3,,0,Game,,212103,,1,212111,,,0,,,1,,,,,,</v>
      </c>
    </row>
    <row r="387" spans="2:18" x14ac:dyDescent="0.2">
      <c r="B387" s="37">
        <v>2</v>
      </c>
      <c r="C387" s="9"/>
      <c r="D387" s="10"/>
      <c r="E387" s="10" t="s">
        <v>36</v>
      </c>
      <c r="F387" s="11" t="str">
        <f t="shared" si="33"/>
        <v/>
      </c>
      <c r="G387" s="11" t="str">
        <f t="shared" si="34"/>
        <v>00</v>
      </c>
      <c r="H387" s="2">
        <v>33</v>
      </c>
      <c r="I387" s="11" t="str">
        <f t="shared" si="36"/>
        <v/>
      </c>
      <c r="J387" s="2">
        <v>1</v>
      </c>
      <c r="K387" s="2">
        <v>1</v>
      </c>
      <c r="L387" s="45">
        <v>5</v>
      </c>
      <c r="M387" s="6" t="str">
        <f t="shared" si="37"/>
        <v>&lt;A5&gt;</v>
      </c>
      <c r="N387" s="6" t="str">
        <f>IF($B387=1,IF(ISNA(VLOOKUP($M387,Teams!$F$4:$H$51,2,FALSE)),"",VLOOKUP($M387,Teams!$F$4:$H$51,2,FALSE)),IF($B387=2,IF(ISNA(VLOOKUP($M387,Teams!$O$4:$Q$51,2,FALSE)),"",VLOOKUP($M387,Teams!$O$4:$Q$51,2,FALSE)),IF(ISNA(VLOOKUP($M387,Teams!$X$4:$Z$51,2,FALSE)),"",VLOOKUP($M387,Teams!$X$4:$Z$51,2,FALSE))))</f>
        <v>212105</v>
      </c>
      <c r="O387" s="47">
        <v>6</v>
      </c>
      <c r="P387" s="6" t="str">
        <f t="shared" si="38"/>
        <v>&lt;A6&gt;</v>
      </c>
      <c r="Q387" s="6" t="str">
        <f>IF($B387=1,IF(ISNA(VLOOKUP($P387,Teams!$F$4:$H$51,2,FALSE)),"",VLOOKUP($P387,Teams!$F$4:$H$51,2,FALSE)),IF($B387=2,IF(ISNA(VLOOKUP($P387,Teams!$O$4:$Q$51,2,FALSE)),"",VLOOKUP($P387,Teams!$O$4:$Q$51,2,FALSE)),IF(ISNA(VLOOKUP($P387,Teams!$X$4:$Z$51,2,FALSE)),"",VLOOKUP($P387,Teams!$X$4:$Z$51,2,FALSE))))</f>
        <v>212106</v>
      </c>
      <c r="R387" t="str">
        <f t="shared" si="35"/>
        <v>01/00/1900,:00,01/00/1900,:00,Week 33 - Match ,,Gym 1 - Court 1,,0,Game,,212105,,1,212106,,,0,,,1,,,,,,</v>
      </c>
    </row>
    <row r="388" spans="2:18" x14ac:dyDescent="0.2">
      <c r="B388" s="37">
        <v>2</v>
      </c>
      <c r="C388" s="9"/>
      <c r="D388" s="10"/>
      <c r="E388" s="10" t="s">
        <v>36</v>
      </c>
      <c r="F388" s="11" t="str">
        <f t="shared" ref="F388:F399" si="39">IF(NOT(ISBLANK(D388)),D388+1,"")</f>
        <v/>
      </c>
      <c r="G388" s="11" t="str">
        <f t="shared" ref="G388:G399" si="40">IF(ISBLANK(E388),"",E388)</f>
        <v>00</v>
      </c>
      <c r="H388" s="2">
        <v>33</v>
      </c>
      <c r="I388" s="11" t="str">
        <f t="shared" si="36"/>
        <v/>
      </c>
      <c r="J388" s="2">
        <v>1</v>
      </c>
      <c r="K388" s="2">
        <v>2</v>
      </c>
      <c r="L388" s="45">
        <v>11</v>
      </c>
      <c r="M388" s="6" t="str">
        <f t="shared" si="37"/>
        <v>&lt;A11&gt;</v>
      </c>
      <c r="N388" s="6" t="str">
        <f>IF($B388=1,IF(ISNA(VLOOKUP($M388,Teams!$F$4:$H$51,2,FALSE)),"",VLOOKUP($M388,Teams!$F$4:$H$51,2,FALSE)),IF($B388=2,IF(ISNA(VLOOKUP($M388,Teams!$O$4:$Q$51,2,FALSE)),"",VLOOKUP($M388,Teams!$O$4:$Q$51,2,FALSE)),IF(ISNA(VLOOKUP($M388,Teams!$X$4:$Z$51,2,FALSE)),"",VLOOKUP($M388,Teams!$X$4:$Z$51,2,FALSE))))</f>
        <v>212111</v>
      </c>
      <c r="O388" s="47">
        <v>12</v>
      </c>
      <c r="P388" s="6" t="str">
        <f t="shared" si="38"/>
        <v>&lt;A12&gt;</v>
      </c>
      <c r="Q388" s="6" t="str">
        <f>IF($B388=1,IF(ISNA(VLOOKUP($P388,Teams!$F$4:$H$51,2,FALSE)),"",VLOOKUP($P388,Teams!$F$4:$H$51,2,FALSE)),IF($B388=2,IF(ISNA(VLOOKUP($P388,Teams!$O$4:$Q$51,2,FALSE)),"",VLOOKUP($P388,Teams!$O$4:$Q$51,2,FALSE)),IF(ISNA(VLOOKUP($P388,Teams!$X$4:$Z$51,2,FALSE)),"",VLOOKUP($P388,Teams!$X$4:$Z$51,2,FALSE))))</f>
        <v>212112</v>
      </c>
      <c r="R388" t="str">
        <f t="shared" ref="R388:R451" si="41">TEXT(C388,"mm/dd/yyyy")&amp;","&amp;D388&amp;":"&amp;E388&amp;","&amp;TEXT(C388,"mm/dd/yyyy")&amp;","&amp;F388&amp;":"&amp;G388&amp;",Week "&amp;H388&amp;" - Match "&amp;I388&amp;",,Gym "&amp;J388&amp;" - Court "&amp;K388&amp;",,0,Game,,"&amp;N388&amp;",,1,"&amp;Q388&amp;",,,0,,"&amp;I388&amp;",1,,,,,,"</f>
        <v>01/00/1900,:00,01/00/1900,:00,Week 33 - Match ,,Gym 1 - Court 2,,0,Game,,212111,,1,212112,,,0,,,1,,,,,,</v>
      </c>
    </row>
    <row r="389" spans="2:18" x14ac:dyDescent="0.2">
      <c r="B389" s="37">
        <v>2</v>
      </c>
      <c r="C389" s="9"/>
      <c r="D389" s="10"/>
      <c r="E389" s="10" t="s">
        <v>36</v>
      </c>
      <c r="F389" s="11" t="str">
        <f t="shared" si="39"/>
        <v/>
      </c>
      <c r="G389" s="11" t="str">
        <f t="shared" si="40"/>
        <v>00</v>
      </c>
      <c r="H389" s="2">
        <v>33</v>
      </c>
      <c r="I389" s="11" t="str">
        <f t="shared" si="36"/>
        <v/>
      </c>
      <c r="J389" s="2">
        <v>1</v>
      </c>
      <c r="K389" s="2">
        <v>3</v>
      </c>
      <c r="L389" s="45">
        <v>1</v>
      </c>
      <c r="M389" s="6" t="str">
        <f t="shared" si="37"/>
        <v>&lt;A1&gt;</v>
      </c>
      <c r="N389" s="6" t="str">
        <f>IF($B389=1,IF(ISNA(VLOOKUP($M389,Teams!$F$4:$H$51,2,FALSE)),"",VLOOKUP($M389,Teams!$F$4:$H$51,2,FALSE)),IF($B389=2,IF(ISNA(VLOOKUP($M389,Teams!$O$4:$Q$51,2,FALSE)),"",VLOOKUP($M389,Teams!$O$4:$Q$51,2,FALSE)),IF(ISNA(VLOOKUP($M389,Teams!$X$4:$Z$51,2,FALSE)),"",VLOOKUP($M389,Teams!$X$4:$Z$51,2,FALSE))))</f>
        <v>212101</v>
      </c>
      <c r="O389" s="47">
        <v>10</v>
      </c>
      <c r="P389" s="6" t="str">
        <f t="shared" si="38"/>
        <v>&lt;A10&gt;</v>
      </c>
      <c r="Q389" s="6" t="str">
        <f>IF($B389=1,IF(ISNA(VLOOKUP($P389,Teams!$F$4:$H$51,2,FALSE)),"",VLOOKUP($P389,Teams!$F$4:$H$51,2,FALSE)),IF($B389=2,IF(ISNA(VLOOKUP($P389,Teams!$O$4:$Q$51,2,FALSE)),"",VLOOKUP($P389,Teams!$O$4:$Q$51,2,FALSE)),IF(ISNA(VLOOKUP($P389,Teams!$X$4:$Z$51,2,FALSE)),"",VLOOKUP($P389,Teams!$X$4:$Z$51,2,FALSE))))</f>
        <v>212110</v>
      </c>
      <c r="R389" t="str">
        <f t="shared" si="41"/>
        <v>01/00/1900,:00,01/00/1900,:00,Week 33 - Match ,,Gym 1 - Court 3,,0,Game,,212101,,1,212110,,,0,,,1,,,,,,</v>
      </c>
    </row>
    <row r="390" spans="2:18" x14ac:dyDescent="0.2">
      <c r="B390" s="37">
        <v>2</v>
      </c>
      <c r="C390" s="9"/>
      <c r="D390" s="10"/>
      <c r="E390" s="10" t="s">
        <v>36</v>
      </c>
      <c r="F390" s="11" t="str">
        <f t="shared" si="39"/>
        <v/>
      </c>
      <c r="G390" s="11" t="str">
        <f t="shared" si="40"/>
        <v>00</v>
      </c>
      <c r="H390" s="2">
        <v>33</v>
      </c>
      <c r="I390" s="11" t="str">
        <f t="shared" si="36"/>
        <v/>
      </c>
      <c r="J390" s="2">
        <v>2</v>
      </c>
      <c r="K390" s="2">
        <v>1</v>
      </c>
      <c r="L390" s="45">
        <v>2</v>
      </c>
      <c r="M390" s="6" t="str">
        <f t="shared" si="37"/>
        <v>&lt;A2&gt;</v>
      </c>
      <c r="N390" s="6" t="str">
        <f>IF($B390=1,IF(ISNA(VLOOKUP($M390,Teams!$F$4:$H$51,2,FALSE)),"",VLOOKUP($M390,Teams!$F$4:$H$51,2,FALSE)),IF($B390=2,IF(ISNA(VLOOKUP($M390,Teams!$O$4:$Q$51,2,FALSE)),"",VLOOKUP($M390,Teams!$O$4:$Q$51,2,FALSE)),IF(ISNA(VLOOKUP($M390,Teams!$X$4:$Z$51,2,FALSE)),"",VLOOKUP($M390,Teams!$X$4:$Z$51,2,FALSE))))</f>
        <v>212102</v>
      </c>
      <c r="O390" s="47">
        <v>9</v>
      </c>
      <c r="P390" s="6" t="str">
        <f t="shared" si="38"/>
        <v>&lt;A9&gt;</v>
      </c>
      <c r="Q390" s="6" t="str">
        <f>IF($B390=1,IF(ISNA(VLOOKUP($P390,Teams!$F$4:$H$51,2,FALSE)),"",VLOOKUP($P390,Teams!$F$4:$H$51,2,FALSE)),IF($B390=2,IF(ISNA(VLOOKUP($P390,Teams!$O$4:$Q$51,2,FALSE)),"",VLOOKUP($P390,Teams!$O$4:$Q$51,2,FALSE)),IF(ISNA(VLOOKUP($P390,Teams!$X$4:$Z$51,2,FALSE)),"",VLOOKUP($P390,Teams!$X$4:$Z$51,2,FALSE))))</f>
        <v>212109</v>
      </c>
      <c r="R390" t="str">
        <f t="shared" si="41"/>
        <v>01/00/1900,:00,01/00/1900,:00,Week 33 - Match ,,Gym 2 - Court 1,,0,Game,,212102,,1,212109,,,0,,,1,,,,,,</v>
      </c>
    </row>
    <row r="391" spans="2:18" x14ac:dyDescent="0.2">
      <c r="B391" s="37">
        <v>2</v>
      </c>
      <c r="C391" s="9"/>
      <c r="D391" s="10"/>
      <c r="E391" s="10" t="s">
        <v>36</v>
      </c>
      <c r="F391" s="11" t="str">
        <f t="shared" si="39"/>
        <v/>
      </c>
      <c r="G391" s="11" t="str">
        <f t="shared" si="40"/>
        <v>00</v>
      </c>
      <c r="H391" s="2">
        <v>33</v>
      </c>
      <c r="I391" s="11" t="str">
        <f t="shared" ref="I391:I402" si="42">IF(ISBLANK(D391),"",H391&amp;D391&amp;J391&amp;K391)</f>
        <v/>
      </c>
      <c r="J391" s="2">
        <v>2</v>
      </c>
      <c r="K391" s="2">
        <v>2</v>
      </c>
      <c r="L391" s="45">
        <v>3</v>
      </c>
      <c r="M391" s="6" t="str">
        <f t="shared" si="37"/>
        <v>&lt;A3&gt;</v>
      </c>
      <c r="N391" s="6" t="str">
        <f>IF($B391=1,IF(ISNA(VLOOKUP($M391,Teams!$F$4:$H$51,2,FALSE)),"",VLOOKUP($M391,Teams!$F$4:$H$51,2,FALSE)),IF($B391=2,IF(ISNA(VLOOKUP($M391,Teams!$O$4:$Q$51,2,FALSE)),"",VLOOKUP($M391,Teams!$O$4:$Q$51,2,FALSE)),IF(ISNA(VLOOKUP($M391,Teams!$X$4:$Z$51,2,FALSE)),"",VLOOKUP($M391,Teams!$X$4:$Z$51,2,FALSE))))</f>
        <v>212103</v>
      </c>
      <c r="O391" s="47">
        <v>8</v>
      </c>
      <c r="P391" s="6" t="str">
        <f t="shared" si="38"/>
        <v>&lt;A8&gt;</v>
      </c>
      <c r="Q391" s="6" t="str">
        <f>IF($B391=1,IF(ISNA(VLOOKUP($P391,Teams!$F$4:$H$51,2,FALSE)),"",VLOOKUP($P391,Teams!$F$4:$H$51,2,FALSE)),IF($B391=2,IF(ISNA(VLOOKUP($P391,Teams!$O$4:$Q$51,2,FALSE)),"",VLOOKUP($P391,Teams!$O$4:$Q$51,2,FALSE)),IF(ISNA(VLOOKUP($P391,Teams!$X$4:$Z$51,2,FALSE)),"",VLOOKUP($P391,Teams!$X$4:$Z$51,2,FALSE))))</f>
        <v>212108</v>
      </c>
      <c r="R391" t="str">
        <f t="shared" si="41"/>
        <v>01/00/1900,:00,01/00/1900,:00,Week 33 - Match ,,Gym 2 - Court 2,,0,Game,,212103,,1,212108,,,0,,,1,,,,,,</v>
      </c>
    </row>
    <row r="392" spans="2:18" x14ac:dyDescent="0.2">
      <c r="B392" s="37">
        <v>2</v>
      </c>
      <c r="C392" s="9"/>
      <c r="D392" s="10"/>
      <c r="E392" s="10" t="s">
        <v>36</v>
      </c>
      <c r="F392" s="11" t="str">
        <f t="shared" si="39"/>
        <v/>
      </c>
      <c r="G392" s="11" t="str">
        <f t="shared" si="40"/>
        <v>00</v>
      </c>
      <c r="H392" s="2">
        <v>33</v>
      </c>
      <c r="I392" s="11" t="str">
        <f t="shared" si="42"/>
        <v/>
      </c>
      <c r="J392" s="2">
        <v>2</v>
      </c>
      <c r="K392" s="2">
        <v>3</v>
      </c>
      <c r="L392" s="45">
        <v>4</v>
      </c>
      <c r="M392" s="6" t="str">
        <f t="shared" si="37"/>
        <v>&lt;A4&gt;</v>
      </c>
      <c r="N392" s="6" t="str">
        <f>IF($B392=1,IF(ISNA(VLOOKUP($M392,Teams!$F$4:$H$51,2,FALSE)),"",VLOOKUP($M392,Teams!$F$4:$H$51,2,FALSE)),IF($B392=2,IF(ISNA(VLOOKUP($M392,Teams!$O$4:$Q$51,2,FALSE)),"",VLOOKUP($M392,Teams!$O$4:$Q$51,2,FALSE)),IF(ISNA(VLOOKUP($M392,Teams!$X$4:$Z$51,2,FALSE)),"",VLOOKUP($M392,Teams!$X$4:$Z$51,2,FALSE))))</f>
        <v>212104</v>
      </c>
      <c r="O392" s="47">
        <v>7</v>
      </c>
      <c r="P392" s="6" t="str">
        <f t="shared" si="38"/>
        <v>&lt;A7&gt;</v>
      </c>
      <c r="Q392" s="6" t="str">
        <f>IF($B392=1,IF(ISNA(VLOOKUP($P392,Teams!$F$4:$H$51,2,FALSE)),"",VLOOKUP($P392,Teams!$F$4:$H$51,2,FALSE)),IF($B392=2,IF(ISNA(VLOOKUP($P392,Teams!$O$4:$Q$51,2,FALSE)),"",VLOOKUP($P392,Teams!$O$4:$Q$51,2,FALSE)),IF(ISNA(VLOOKUP($P392,Teams!$X$4:$Z$51,2,FALSE)),"",VLOOKUP($P392,Teams!$X$4:$Z$51,2,FALSE))))</f>
        <v>212107</v>
      </c>
      <c r="R392" t="str">
        <f t="shared" si="41"/>
        <v>01/00/1900,:00,01/00/1900,:00,Week 33 - Match ,,Gym 2 - Court 3,,0,Game,,212104,,1,212107,,,0,,,1,,,,,,</v>
      </c>
    </row>
    <row r="393" spans="2:18" x14ac:dyDescent="0.2">
      <c r="B393" s="37">
        <v>2</v>
      </c>
      <c r="C393" s="9"/>
      <c r="D393" s="10"/>
      <c r="E393" s="10" t="s">
        <v>36</v>
      </c>
      <c r="F393" s="11" t="str">
        <f t="shared" si="39"/>
        <v/>
      </c>
      <c r="G393" s="11" t="str">
        <f t="shared" si="40"/>
        <v>00</v>
      </c>
      <c r="H393" s="2">
        <v>33</v>
      </c>
      <c r="I393" s="11" t="str">
        <f t="shared" si="42"/>
        <v/>
      </c>
      <c r="J393" s="2">
        <v>1</v>
      </c>
      <c r="K393" s="2">
        <v>1</v>
      </c>
      <c r="L393" s="45">
        <v>4</v>
      </c>
      <c r="M393" s="6" t="str">
        <f t="shared" si="37"/>
        <v>&lt;A4&gt;</v>
      </c>
      <c r="N393" s="6" t="str">
        <f>IF($B393=1,IF(ISNA(VLOOKUP($M393,Teams!$F$4:$H$51,2,FALSE)),"",VLOOKUP($M393,Teams!$F$4:$H$51,2,FALSE)),IF($B393=2,IF(ISNA(VLOOKUP($M393,Teams!$O$4:$Q$51,2,FALSE)),"",VLOOKUP($M393,Teams!$O$4:$Q$51,2,FALSE)),IF(ISNA(VLOOKUP($M393,Teams!$X$4:$Z$51,2,FALSE)),"",VLOOKUP($M393,Teams!$X$4:$Z$51,2,FALSE))))</f>
        <v>212104</v>
      </c>
      <c r="O393" s="47">
        <v>6</v>
      </c>
      <c r="P393" s="6" t="str">
        <f t="shared" si="38"/>
        <v>&lt;A6&gt;</v>
      </c>
      <c r="Q393" s="6" t="str">
        <f>IF($B393=1,IF(ISNA(VLOOKUP($P393,Teams!$F$4:$H$51,2,FALSE)),"",VLOOKUP($P393,Teams!$F$4:$H$51,2,FALSE)),IF($B393=2,IF(ISNA(VLOOKUP($P393,Teams!$O$4:$Q$51,2,FALSE)),"",VLOOKUP($P393,Teams!$O$4:$Q$51,2,FALSE)),IF(ISNA(VLOOKUP($P393,Teams!$X$4:$Z$51,2,FALSE)),"",VLOOKUP($P393,Teams!$X$4:$Z$51,2,FALSE))))</f>
        <v>212106</v>
      </c>
      <c r="R393" t="str">
        <f t="shared" si="41"/>
        <v>01/00/1900,:00,01/00/1900,:00,Week 33 - Match ,,Gym 1 - Court 1,,0,Game,,212104,,1,212106,,,0,,,1,,,,,,</v>
      </c>
    </row>
    <row r="394" spans="2:18" x14ac:dyDescent="0.2">
      <c r="B394" s="37">
        <v>2</v>
      </c>
      <c r="C394" s="9"/>
      <c r="D394" s="10"/>
      <c r="E394" s="10" t="s">
        <v>36</v>
      </c>
      <c r="F394" s="11" t="str">
        <f t="shared" si="39"/>
        <v/>
      </c>
      <c r="G394" s="11" t="str">
        <f t="shared" si="40"/>
        <v>00</v>
      </c>
      <c r="H394" s="2">
        <v>33</v>
      </c>
      <c r="I394" s="11" t="str">
        <f t="shared" si="42"/>
        <v/>
      </c>
      <c r="J394" s="2">
        <v>1</v>
      </c>
      <c r="K394" s="2">
        <v>2</v>
      </c>
      <c r="L394" s="45">
        <v>5</v>
      </c>
      <c r="M394" s="6" t="str">
        <f t="shared" si="37"/>
        <v>&lt;A5&gt;</v>
      </c>
      <c r="N394" s="6" t="str">
        <f>IF($B394=1,IF(ISNA(VLOOKUP($M394,Teams!$F$4:$H$51,2,FALSE)),"",VLOOKUP($M394,Teams!$F$4:$H$51,2,FALSE)),IF($B394=2,IF(ISNA(VLOOKUP($M394,Teams!$O$4:$Q$51,2,FALSE)),"",VLOOKUP($M394,Teams!$O$4:$Q$51,2,FALSE)),IF(ISNA(VLOOKUP($M394,Teams!$X$4:$Z$51,2,FALSE)),"",VLOOKUP($M394,Teams!$X$4:$Z$51,2,FALSE))))</f>
        <v>212105</v>
      </c>
      <c r="O394" s="47">
        <v>12</v>
      </c>
      <c r="P394" s="6" t="str">
        <f t="shared" si="38"/>
        <v>&lt;A12&gt;</v>
      </c>
      <c r="Q394" s="6" t="str">
        <f>IF($B394=1,IF(ISNA(VLOOKUP($P394,Teams!$F$4:$H$51,2,FALSE)),"",VLOOKUP($P394,Teams!$F$4:$H$51,2,FALSE)),IF($B394=2,IF(ISNA(VLOOKUP($P394,Teams!$O$4:$Q$51,2,FALSE)),"",VLOOKUP($P394,Teams!$O$4:$Q$51,2,FALSE)),IF(ISNA(VLOOKUP($P394,Teams!$X$4:$Z$51,2,FALSE)),"",VLOOKUP($P394,Teams!$X$4:$Z$51,2,FALSE))))</f>
        <v>212112</v>
      </c>
      <c r="R394" t="str">
        <f t="shared" si="41"/>
        <v>01/00/1900,:00,01/00/1900,:00,Week 33 - Match ,,Gym 1 - Court 2,,0,Game,,212105,,1,212112,,,0,,,1,,,,,,</v>
      </c>
    </row>
    <row r="395" spans="2:18" x14ac:dyDescent="0.2">
      <c r="B395" s="37">
        <v>2</v>
      </c>
      <c r="C395" s="9"/>
      <c r="D395" s="10"/>
      <c r="E395" s="10" t="s">
        <v>36</v>
      </c>
      <c r="F395" s="11" t="str">
        <f t="shared" si="39"/>
        <v/>
      </c>
      <c r="G395" s="11" t="str">
        <f t="shared" si="40"/>
        <v>00</v>
      </c>
      <c r="H395" s="2">
        <v>33</v>
      </c>
      <c r="I395" s="11" t="str">
        <f t="shared" si="42"/>
        <v/>
      </c>
      <c r="J395" s="2">
        <v>1</v>
      </c>
      <c r="K395" s="2">
        <v>3</v>
      </c>
      <c r="L395" s="45">
        <v>10</v>
      </c>
      <c r="M395" s="6" t="str">
        <f t="shared" si="37"/>
        <v>&lt;A10&gt;</v>
      </c>
      <c r="N395" s="6" t="str">
        <f>IF($B395=1,IF(ISNA(VLOOKUP($M395,Teams!$F$4:$H$51,2,FALSE)),"",VLOOKUP($M395,Teams!$F$4:$H$51,2,FALSE)),IF($B395=2,IF(ISNA(VLOOKUP($M395,Teams!$O$4:$Q$51,2,FALSE)),"",VLOOKUP($M395,Teams!$O$4:$Q$51,2,FALSE)),IF(ISNA(VLOOKUP($M395,Teams!$X$4:$Z$51,2,FALSE)),"",VLOOKUP($M395,Teams!$X$4:$Z$51,2,FALSE))))</f>
        <v>212110</v>
      </c>
      <c r="O395" s="47">
        <v>11</v>
      </c>
      <c r="P395" s="6" t="str">
        <f t="shared" si="38"/>
        <v>&lt;A11&gt;</v>
      </c>
      <c r="Q395" s="6" t="str">
        <f>IF($B395=1,IF(ISNA(VLOOKUP($P395,Teams!$F$4:$H$51,2,FALSE)),"",VLOOKUP($P395,Teams!$F$4:$H$51,2,FALSE)),IF($B395=2,IF(ISNA(VLOOKUP($P395,Teams!$O$4:$Q$51,2,FALSE)),"",VLOOKUP($P395,Teams!$O$4:$Q$51,2,FALSE)),IF(ISNA(VLOOKUP($P395,Teams!$X$4:$Z$51,2,FALSE)),"",VLOOKUP($P395,Teams!$X$4:$Z$51,2,FALSE))))</f>
        <v>212111</v>
      </c>
      <c r="R395" t="str">
        <f t="shared" si="41"/>
        <v>01/00/1900,:00,01/00/1900,:00,Week 33 - Match ,,Gym 1 - Court 3,,0,Game,,212110,,1,212111,,,0,,,1,,,,,,</v>
      </c>
    </row>
    <row r="396" spans="2:18" x14ac:dyDescent="0.2">
      <c r="B396" s="37">
        <v>2</v>
      </c>
      <c r="C396" s="9"/>
      <c r="D396" s="10"/>
      <c r="E396" s="10" t="s">
        <v>36</v>
      </c>
      <c r="F396" s="11" t="str">
        <f t="shared" si="39"/>
        <v/>
      </c>
      <c r="G396" s="11" t="str">
        <f t="shared" si="40"/>
        <v>00</v>
      </c>
      <c r="H396" s="2">
        <v>33</v>
      </c>
      <c r="I396" s="11" t="str">
        <f t="shared" si="42"/>
        <v/>
      </c>
      <c r="J396" s="2">
        <v>2</v>
      </c>
      <c r="K396" s="2">
        <v>1</v>
      </c>
      <c r="L396" s="45">
        <v>1</v>
      </c>
      <c r="M396" s="6" t="str">
        <f t="shared" si="37"/>
        <v>&lt;A1&gt;</v>
      </c>
      <c r="N396" s="6" t="str">
        <f>IF($B396=1,IF(ISNA(VLOOKUP($M396,Teams!$F$4:$H$51,2,FALSE)),"",VLOOKUP($M396,Teams!$F$4:$H$51,2,FALSE)),IF($B396=2,IF(ISNA(VLOOKUP($M396,Teams!$O$4:$Q$51,2,FALSE)),"",VLOOKUP($M396,Teams!$O$4:$Q$51,2,FALSE)),IF(ISNA(VLOOKUP($M396,Teams!$X$4:$Z$51,2,FALSE)),"",VLOOKUP($M396,Teams!$X$4:$Z$51,2,FALSE))))</f>
        <v>212101</v>
      </c>
      <c r="O396" s="47">
        <v>9</v>
      </c>
      <c r="P396" s="6" t="str">
        <f t="shared" si="38"/>
        <v>&lt;A9&gt;</v>
      </c>
      <c r="Q396" s="6" t="str">
        <f>IF($B396=1,IF(ISNA(VLOOKUP($P396,Teams!$F$4:$H$51,2,FALSE)),"",VLOOKUP($P396,Teams!$F$4:$H$51,2,FALSE)),IF($B396=2,IF(ISNA(VLOOKUP($P396,Teams!$O$4:$Q$51,2,FALSE)),"",VLOOKUP($P396,Teams!$O$4:$Q$51,2,FALSE)),IF(ISNA(VLOOKUP($P396,Teams!$X$4:$Z$51,2,FALSE)),"",VLOOKUP($P396,Teams!$X$4:$Z$51,2,FALSE))))</f>
        <v>212109</v>
      </c>
      <c r="R396" t="str">
        <f t="shared" si="41"/>
        <v>01/00/1900,:00,01/00/1900,:00,Week 33 - Match ,,Gym 2 - Court 1,,0,Game,,212101,,1,212109,,,0,,,1,,,,,,</v>
      </c>
    </row>
    <row r="397" spans="2:18" x14ac:dyDescent="0.2">
      <c r="B397" s="37">
        <v>2</v>
      </c>
      <c r="C397" s="9"/>
      <c r="D397" s="10"/>
      <c r="E397" s="10" t="s">
        <v>36</v>
      </c>
      <c r="F397" s="11" t="str">
        <f t="shared" si="39"/>
        <v/>
      </c>
      <c r="G397" s="11" t="str">
        <f t="shared" si="40"/>
        <v>00</v>
      </c>
      <c r="H397" s="2">
        <v>33</v>
      </c>
      <c r="I397" s="11" t="str">
        <f t="shared" si="42"/>
        <v/>
      </c>
      <c r="J397" s="2">
        <v>2</v>
      </c>
      <c r="K397" s="2">
        <v>2</v>
      </c>
      <c r="L397" s="45">
        <v>2</v>
      </c>
      <c r="M397" s="6" t="str">
        <f t="shared" si="37"/>
        <v>&lt;A2&gt;</v>
      </c>
      <c r="N397" s="6" t="str">
        <f>IF($B397=1,IF(ISNA(VLOOKUP($M397,Teams!$F$4:$H$51,2,FALSE)),"",VLOOKUP($M397,Teams!$F$4:$H$51,2,FALSE)),IF($B397=2,IF(ISNA(VLOOKUP($M397,Teams!$O$4:$Q$51,2,FALSE)),"",VLOOKUP($M397,Teams!$O$4:$Q$51,2,FALSE)),IF(ISNA(VLOOKUP($M397,Teams!$X$4:$Z$51,2,FALSE)),"",VLOOKUP($M397,Teams!$X$4:$Z$51,2,FALSE))))</f>
        <v>212102</v>
      </c>
      <c r="O397" s="47">
        <v>8</v>
      </c>
      <c r="P397" s="6" t="str">
        <f t="shared" si="38"/>
        <v>&lt;A8&gt;</v>
      </c>
      <c r="Q397" s="6" t="str">
        <f>IF($B397=1,IF(ISNA(VLOOKUP($P397,Teams!$F$4:$H$51,2,FALSE)),"",VLOOKUP($P397,Teams!$F$4:$H$51,2,FALSE)),IF($B397=2,IF(ISNA(VLOOKUP($P397,Teams!$O$4:$Q$51,2,FALSE)),"",VLOOKUP($P397,Teams!$O$4:$Q$51,2,FALSE)),IF(ISNA(VLOOKUP($P397,Teams!$X$4:$Z$51,2,FALSE)),"",VLOOKUP($P397,Teams!$X$4:$Z$51,2,FALSE))))</f>
        <v>212108</v>
      </c>
      <c r="R397" t="str">
        <f t="shared" si="41"/>
        <v>01/00/1900,:00,01/00/1900,:00,Week 33 - Match ,,Gym 2 - Court 2,,0,Game,,212102,,1,212108,,,0,,,1,,,,,,</v>
      </c>
    </row>
    <row r="398" spans="2:18" x14ac:dyDescent="0.2">
      <c r="B398" s="37">
        <v>2</v>
      </c>
      <c r="C398" s="9"/>
      <c r="D398" s="10"/>
      <c r="E398" s="10" t="s">
        <v>36</v>
      </c>
      <c r="F398" s="11" t="str">
        <f t="shared" si="39"/>
        <v/>
      </c>
      <c r="G398" s="11" t="str">
        <f t="shared" si="40"/>
        <v>00</v>
      </c>
      <c r="H398" s="2">
        <v>33</v>
      </c>
      <c r="I398" s="11" t="str">
        <f t="shared" si="42"/>
        <v/>
      </c>
      <c r="J398" s="2">
        <v>2</v>
      </c>
      <c r="K398" s="2">
        <v>3</v>
      </c>
      <c r="L398" s="45">
        <v>3</v>
      </c>
      <c r="M398" s="6" t="str">
        <f t="shared" si="37"/>
        <v>&lt;A3&gt;</v>
      </c>
      <c r="N398" s="6" t="str">
        <f>IF($B398=1,IF(ISNA(VLOOKUP($M398,Teams!$F$4:$H$51,2,FALSE)),"",VLOOKUP($M398,Teams!$F$4:$H$51,2,FALSE)),IF($B398=2,IF(ISNA(VLOOKUP($M398,Teams!$O$4:$Q$51,2,FALSE)),"",VLOOKUP($M398,Teams!$O$4:$Q$51,2,FALSE)),IF(ISNA(VLOOKUP($M398,Teams!$X$4:$Z$51,2,FALSE)),"",VLOOKUP($M398,Teams!$X$4:$Z$51,2,FALSE))))</f>
        <v>212103</v>
      </c>
      <c r="O398" s="47">
        <v>7</v>
      </c>
      <c r="P398" s="6" t="str">
        <f t="shared" si="38"/>
        <v>&lt;A7&gt;</v>
      </c>
      <c r="Q398" s="6" t="str">
        <f>IF($B398=1,IF(ISNA(VLOOKUP($P398,Teams!$F$4:$H$51,2,FALSE)),"",VLOOKUP($P398,Teams!$F$4:$H$51,2,FALSE)),IF($B398=2,IF(ISNA(VLOOKUP($P398,Teams!$O$4:$Q$51,2,FALSE)),"",VLOOKUP($P398,Teams!$O$4:$Q$51,2,FALSE)),IF(ISNA(VLOOKUP($P398,Teams!$X$4:$Z$51,2,FALSE)),"",VLOOKUP($P398,Teams!$X$4:$Z$51,2,FALSE))))</f>
        <v>212107</v>
      </c>
      <c r="R398" t="str">
        <f t="shared" si="41"/>
        <v>01/00/1900,:00,01/00/1900,:00,Week 33 - Match ,,Gym 2 - Court 3,,0,Game,,212103,,1,212107,,,0,,,1,,,,,,</v>
      </c>
    </row>
    <row r="399" spans="2:18" x14ac:dyDescent="0.2">
      <c r="B399" s="37">
        <v>2</v>
      </c>
      <c r="C399" s="9"/>
      <c r="D399" s="10"/>
      <c r="E399" s="10" t="s">
        <v>36</v>
      </c>
      <c r="F399" s="11" t="str">
        <f t="shared" si="39"/>
        <v/>
      </c>
      <c r="G399" s="11" t="str">
        <f t="shared" si="40"/>
        <v>00</v>
      </c>
      <c r="H399" s="2">
        <v>34</v>
      </c>
      <c r="I399" s="11" t="str">
        <f t="shared" si="42"/>
        <v/>
      </c>
      <c r="J399" s="2">
        <v>1</v>
      </c>
      <c r="K399" s="2">
        <v>1</v>
      </c>
      <c r="L399" s="45">
        <v>2</v>
      </c>
      <c r="M399" s="6" t="str">
        <f t="shared" ref="M399:M462" si="43">"&lt;"&amp;$A$3&amp;L399&amp;"&gt;"</f>
        <v>&lt;A2&gt;</v>
      </c>
      <c r="N399" s="6" t="str">
        <f>IF($B399=1,IF(ISNA(VLOOKUP($M399,Teams!$F$4:$H$51,2,FALSE)),"",VLOOKUP($M399,Teams!$F$4:$H$51,2,FALSE)),IF($B399=2,IF(ISNA(VLOOKUP($M399,Teams!$O$4:$Q$51,2,FALSE)),"",VLOOKUP($M399,Teams!$O$4:$Q$51,2,FALSE)),IF(ISNA(VLOOKUP($M399,Teams!$X$4:$Z$51,2,FALSE)),"",VLOOKUP($M399,Teams!$X$4:$Z$51,2,FALSE))))</f>
        <v>212102</v>
      </c>
      <c r="O399" s="47">
        <v>12</v>
      </c>
      <c r="P399" s="6" t="str">
        <f t="shared" ref="P399:P462" si="44">"&lt;"&amp;$A$3&amp;O399&amp;"&gt;"</f>
        <v>&lt;A12&gt;</v>
      </c>
      <c r="Q399" s="6" t="str">
        <f>IF($B399=1,IF(ISNA(VLOOKUP($P399,Teams!$F$4:$H$51,2,FALSE)),"",VLOOKUP($P399,Teams!$F$4:$H$51,2,FALSE)),IF($B399=2,IF(ISNA(VLOOKUP($P399,Teams!$O$4:$Q$51,2,FALSE)),"",VLOOKUP($P399,Teams!$O$4:$Q$51,2,FALSE)),IF(ISNA(VLOOKUP($P399,Teams!$X$4:$Z$51,2,FALSE)),"",VLOOKUP($P399,Teams!$X$4:$Z$51,2,FALSE))))</f>
        <v>212112</v>
      </c>
      <c r="R399" t="str">
        <f t="shared" si="41"/>
        <v>01/00/1900,:00,01/00/1900,:00,Week 34 - Match ,,Gym 1 - Court 1,,0,Game,,212102,,1,212112,,,0,,,1,,,,,,</v>
      </c>
    </row>
    <row r="400" spans="2:18" x14ac:dyDescent="0.2">
      <c r="B400" s="37">
        <v>2</v>
      </c>
      <c r="C400" s="9"/>
      <c r="D400" s="10"/>
      <c r="E400" s="10" t="s">
        <v>36</v>
      </c>
      <c r="F400" s="11" t="str">
        <f t="shared" ref="F400:F463" si="45">IF(NOT(ISBLANK(D400)),D400+1,"")</f>
        <v/>
      </c>
      <c r="G400" s="11" t="str">
        <f t="shared" ref="G400:G434" si="46">IF(ISBLANK(E400),"",E400)</f>
        <v>00</v>
      </c>
      <c r="H400" s="2">
        <v>34</v>
      </c>
      <c r="I400" s="11" t="str">
        <f t="shared" si="42"/>
        <v/>
      </c>
      <c r="J400" s="2">
        <v>1</v>
      </c>
      <c r="K400" s="2">
        <v>2</v>
      </c>
      <c r="L400" s="45">
        <v>4</v>
      </c>
      <c r="M400" s="6" t="str">
        <f t="shared" si="43"/>
        <v>&lt;A4&gt;</v>
      </c>
      <c r="N400" s="6" t="str">
        <f>IF($B400=1,IF(ISNA(VLOOKUP($M400,Teams!$F$4:$H$51,2,FALSE)),"",VLOOKUP($M400,Teams!$F$4:$H$51,2,FALSE)),IF($B400=2,IF(ISNA(VLOOKUP($M400,Teams!$O$4:$Q$51,2,FALSE)),"",VLOOKUP($M400,Teams!$O$4:$Q$51,2,FALSE)),IF(ISNA(VLOOKUP($M400,Teams!$X$4:$Z$51,2,FALSE)),"",VLOOKUP($M400,Teams!$X$4:$Z$51,2,FALSE))))</f>
        <v>212104</v>
      </c>
      <c r="O400" s="47">
        <v>11</v>
      </c>
      <c r="P400" s="6" t="str">
        <f t="shared" si="44"/>
        <v>&lt;A11&gt;</v>
      </c>
      <c r="Q400" s="6" t="str">
        <f>IF($B400=1,IF(ISNA(VLOOKUP($P400,Teams!$F$4:$H$51,2,FALSE)),"",VLOOKUP($P400,Teams!$F$4:$H$51,2,FALSE)),IF($B400=2,IF(ISNA(VLOOKUP($P400,Teams!$O$4:$Q$51,2,FALSE)),"",VLOOKUP($P400,Teams!$O$4:$Q$51,2,FALSE)),IF(ISNA(VLOOKUP($P400,Teams!$X$4:$Z$51,2,FALSE)),"",VLOOKUP($P400,Teams!$X$4:$Z$51,2,FALSE))))</f>
        <v>212111</v>
      </c>
      <c r="R400" t="str">
        <f t="shared" si="41"/>
        <v>01/00/1900,:00,01/00/1900,:00,Week 34 - Match ,,Gym 1 - Court 2,,0,Game,,212104,,1,212111,,,0,,,1,,,,,,</v>
      </c>
    </row>
    <row r="401" spans="2:18" x14ac:dyDescent="0.2">
      <c r="B401" s="37">
        <v>2</v>
      </c>
      <c r="C401" s="9"/>
      <c r="D401" s="10"/>
      <c r="E401" s="10" t="s">
        <v>36</v>
      </c>
      <c r="F401" s="11" t="str">
        <f t="shared" si="45"/>
        <v/>
      </c>
      <c r="G401" s="11" t="str">
        <f t="shared" si="46"/>
        <v>00</v>
      </c>
      <c r="H401" s="2">
        <v>34</v>
      </c>
      <c r="I401" s="11" t="str">
        <f t="shared" si="42"/>
        <v/>
      </c>
      <c r="J401" s="2">
        <v>1</v>
      </c>
      <c r="K401" s="2">
        <v>3</v>
      </c>
      <c r="L401" s="45">
        <v>5</v>
      </c>
      <c r="M401" s="6" t="str">
        <f t="shared" si="43"/>
        <v>&lt;A5&gt;</v>
      </c>
      <c r="N401" s="6" t="str">
        <f>IF($B401=1,IF(ISNA(VLOOKUP($M401,Teams!$F$4:$H$51,2,FALSE)),"",VLOOKUP($M401,Teams!$F$4:$H$51,2,FALSE)),IF($B401=2,IF(ISNA(VLOOKUP($M401,Teams!$O$4:$Q$51,2,FALSE)),"",VLOOKUP($M401,Teams!$O$4:$Q$51,2,FALSE)),IF(ISNA(VLOOKUP($M401,Teams!$X$4:$Z$51,2,FALSE)),"",VLOOKUP($M401,Teams!$X$4:$Z$51,2,FALSE))))</f>
        <v>212105</v>
      </c>
      <c r="O401" s="47">
        <v>10</v>
      </c>
      <c r="P401" s="6" t="str">
        <f t="shared" si="44"/>
        <v>&lt;A10&gt;</v>
      </c>
      <c r="Q401" s="6" t="str">
        <f>IF($B401=1,IF(ISNA(VLOOKUP($P401,Teams!$F$4:$H$51,2,FALSE)),"",VLOOKUP($P401,Teams!$F$4:$H$51,2,FALSE)),IF($B401=2,IF(ISNA(VLOOKUP($P401,Teams!$O$4:$Q$51,2,FALSE)),"",VLOOKUP($P401,Teams!$O$4:$Q$51,2,FALSE)),IF(ISNA(VLOOKUP($P401,Teams!$X$4:$Z$51,2,FALSE)),"",VLOOKUP($P401,Teams!$X$4:$Z$51,2,FALSE))))</f>
        <v>212110</v>
      </c>
      <c r="R401" t="str">
        <f t="shared" si="41"/>
        <v>01/00/1900,:00,01/00/1900,:00,Week 34 - Match ,,Gym 1 - Court 3,,0,Game,,212105,,1,212110,,,0,,,1,,,,,,</v>
      </c>
    </row>
    <row r="402" spans="2:18" x14ac:dyDescent="0.2">
      <c r="B402" s="37">
        <v>2</v>
      </c>
      <c r="C402" s="9"/>
      <c r="D402" s="10"/>
      <c r="E402" s="10" t="s">
        <v>36</v>
      </c>
      <c r="F402" s="11" t="str">
        <f t="shared" si="45"/>
        <v/>
      </c>
      <c r="G402" s="11" t="str">
        <f t="shared" si="46"/>
        <v>00</v>
      </c>
      <c r="H402" s="2">
        <v>34</v>
      </c>
      <c r="I402" s="11" t="str">
        <f t="shared" si="42"/>
        <v/>
      </c>
      <c r="J402" s="2">
        <v>2</v>
      </c>
      <c r="K402" s="2">
        <v>1</v>
      </c>
      <c r="L402" s="45">
        <v>6</v>
      </c>
      <c r="M402" s="6" t="str">
        <f t="shared" si="43"/>
        <v>&lt;A6&gt;</v>
      </c>
      <c r="N402" s="6" t="str">
        <f>IF($B402=1,IF(ISNA(VLOOKUP($M402,Teams!$F$4:$H$51,2,FALSE)),"",VLOOKUP($M402,Teams!$F$4:$H$51,2,FALSE)),IF($B402=2,IF(ISNA(VLOOKUP($M402,Teams!$O$4:$Q$51,2,FALSE)),"",VLOOKUP($M402,Teams!$O$4:$Q$51,2,FALSE)),IF(ISNA(VLOOKUP($M402,Teams!$X$4:$Z$51,2,FALSE)),"",VLOOKUP($M402,Teams!$X$4:$Z$51,2,FALSE))))</f>
        <v>212106</v>
      </c>
      <c r="O402" s="47">
        <v>9</v>
      </c>
      <c r="P402" s="6" t="str">
        <f t="shared" si="44"/>
        <v>&lt;A9&gt;</v>
      </c>
      <c r="Q402" s="6" t="str">
        <f>IF($B402=1,IF(ISNA(VLOOKUP($P402,Teams!$F$4:$H$51,2,FALSE)),"",VLOOKUP($P402,Teams!$F$4:$H$51,2,FALSE)),IF($B402=2,IF(ISNA(VLOOKUP($P402,Teams!$O$4:$Q$51,2,FALSE)),"",VLOOKUP($P402,Teams!$O$4:$Q$51,2,FALSE)),IF(ISNA(VLOOKUP($P402,Teams!$X$4:$Z$51,2,FALSE)),"",VLOOKUP($P402,Teams!$X$4:$Z$51,2,FALSE))))</f>
        <v>212109</v>
      </c>
      <c r="R402" t="str">
        <f t="shared" si="41"/>
        <v>01/00/1900,:00,01/00/1900,:00,Week 34 - Match ,,Gym 2 - Court 1,,0,Game,,212106,,1,212109,,,0,,,1,,,,,,</v>
      </c>
    </row>
    <row r="403" spans="2:18" x14ac:dyDescent="0.2">
      <c r="B403" s="37">
        <v>2</v>
      </c>
      <c r="C403" s="9"/>
      <c r="D403" s="10"/>
      <c r="E403" s="10" t="s">
        <v>36</v>
      </c>
      <c r="F403" s="11" t="str">
        <f t="shared" si="45"/>
        <v/>
      </c>
      <c r="G403" s="11" t="str">
        <f t="shared" si="46"/>
        <v>00</v>
      </c>
      <c r="H403" s="2">
        <v>34</v>
      </c>
      <c r="I403" s="11" t="str">
        <f t="shared" ref="I403:I434" si="47">IF(ISBLANK(D403),"",H403&amp;D403&amp;J403&amp;K403)</f>
        <v/>
      </c>
      <c r="J403" s="2">
        <v>2</v>
      </c>
      <c r="K403" s="2">
        <v>2</v>
      </c>
      <c r="L403" s="45">
        <v>7</v>
      </c>
      <c r="M403" s="6" t="str">
        <f t="shared" si="43"/>
        <v>&lt;A7&gt;</v>
      </c>
      <c r="N403" s="6" t="str">
        <f>IF($B403=1,IF(ISNA(VLOOKUP($M403,Teams!$F$4:$H$51,2,FALSE)),"",VLOOKUP($M403,Teams!$F$4:$H$51,2,FALSE)),IF($B403=2,IF(ISNA(VLOOKUP($M403,Teams!$O$4:$Q$51,2,FALSE)),"",VLOOKUP($M403,Teams!$O$4:$Q$51,2,FALSE)),IF(ISNA(VLOOKUP($M403,Teams!$X$4:$Z$51,2,FALSE)),"",VLOOKUP($M403,Teams!$X$4:$Z$51,2,FALSE))))</f>
        <v>212107</v>
      </c>
      <c r="O403" s="47">
        <v>8</v>
      </c>
      <c r="P403" s="6" t="str">
        <f t="shared" si="44"/>
        <v>&lt;A8&gt;</v>
      </c>
      <c r="Q403" s="6" t="str">
        <f>IF($B403=1,IF(ISNA(VLOOKUP($P403,Teams!$F$4:$H$51,2,FALSE)),"",VLOOKUP($P403,Teams!$F$4:$H$51,2,FALSE)),IF($B403=2,IF(ISNA(VLOOKUP($P403,Teams!$O$4:$Q$51,2,FALSE)),"",VLOOKUP($P403,Teams!$O$4:$Q$51,2,FALSE)),IF(ISNA(VLOOKUP($P403,Teams!$X$4:$Z$51,2,FALSE)),"",VLOOKUP($P403,Teams!$X$4:$Z$51,2,FALSE))))</f>
        <v>212108</v>
      </c>
      <c r="R403" t="str">
        <f t="shared" si="41"/>
        <v>01/00/1900,:00,01/00/1900,:00,Week 34 - Match ,,Gym 2 - Court 2,,0,Game,,212107,,1,212108,,,0,,,1,,,,,,</v>
      </c>
    </row>
    <row r="404" spans="2:18" x14ac:dyDescent="0.2">
      <c r="B404" s="37">
        <v>2</v>
      </c>
      <c r="C404" s="9"/>
      <c r="D404" s="10"/>
      <c r="E404" s="10" t="s">
        <v>36</v>
      </c>
      <c r="F404" s="11" t="str">
        <f t="shared" si="45"/>
        <v/>
      </c>
      <c r="G404" s="11" t="str">
        <f t="shared" si="46"/>
        <v>00</v>
      </c>
      <c r="H404" s="2">
        <v>34</v>
      </c>
      <c r="I404" s="11" t="str">
        <f t="shared" si="47"/>
        <v/>
      </c>
      <c r="J404" s="2">
        <v>2</v>
      </c>
      <c r="K404" s="2">
        <v>3</v>
      </c>
      <c r="L404" s="45">
        <v>1</v>
      </c>
      <c r="M404" s="6" t="str">
        <f t="shared" si="43"/>
        <v>&lt;A1&gt;</v>
      </c>
      <c r="N404" s="6" t="str">
        <f>IF($B404=1,IF(ISNA(VLOOKUP($M404,Teams!$F$4:$H$51,2,FALSE)),"",VLOOKUP($M404,Teams!$F$4:$H$51,2,FALSE)),IF($B404=2,IF(ISNA(VLOOKUP($M404,Teams!$O$4:$Q$51,2,FALSE)),"",VLOOKUP($M404,Teams!$O$4:$Q$51,2,FALSE)),IF(ISNA(VLOOKUP($M404,Teams!$X$4:$Z$51,2,FALSE)),"",VLOOKUP($M404,Teams!$X$4:$Z$51,2,FALSE))))</f>
        <v>212101</v>
      </c>
      <c r="O404" s="47">
        <v>3</v>
      </c>
      <c r="P404" s="6" t="str">
        <f t="shared" si="44"/>
        <v>&lt;A3&gt;</v>
      </c>
      <c r="Q404" s="6" t="str">
        <f>IF($B404=1,IF(ISNA(VLOOKUP($P404,Teams!$F$4:$H$51,2,FALSE)),"",VLOOKUP($P404,Teams!$F$4:$H$51,2,FALSE)),IF($B404=2,IF(ISNA(VLOOKUP($P404,Teams!$O$4:$Q$51,2,FALSE)),"",VLOOKUP($P404,Teams!$O$4:$Q$51,2,FALSE)),IF(ISNA(VLOOKUP($P404,Teams!$X$4:$Z$51,2,FALSE)),"",VLOOKUP($P404,Teams!$X$4:$Z$51,2,FALSE))))</f>
        <v>212103</v>
      </c>
      <c r="R404" t="str">
        <f t="shared" si="41"/>
        <v>01/00/1900,:00,01/00/1900,:00,Week 34 - Match ,,Gym 2 - Court 3,,0,Game,,212101,,1,212103,,,0,,,1,,,,,,</v>
      </c>
    </row>
    <row r="405" spans="2:18" x14ac:dyDescent="0.2">
      <c r="B405" s="37">
        <v>2</v>
      </c>
      <c r="C405" s="9"/>
      <c r="D405" s="10"/>
      <c r="E405" s="10" t="s">
        <v>36</v>
      </c>
      <c r="F405" s="11" t="str">
        <f t="shared" si="45"/>
        <v/>
      </c>
      <c r="G405" s="11" t="str">
        <f t="shared" si="46"/>
        <v>00</v>
      </c>
      <c r="H405" s="2">
        <v>34</v>
      </c>
      <c r="I405" s="11" t="str">
        <f t="shared" si="47"/>
        <v/>
      </c>
      <c r="J405" s="2">
        <v>1</v>
      </c>
      <c r="K405" s="2">
        <v>1</v>
      </c>
      <c r="L405" s="45">
        <v>2</v>
      </c>
      <c r="M405" s="6" t="str">
        <f t="shared" si="43"/>
        <v>&lt;A2&gt;</v>
      </c>
      <c r="N405" s="6" t="str">
        <f>IF($B405=1,IF(ISNA(VLOOKUP($M405,Teams!$F$4:$H$51,2,FALSE)),"",VLOOKUP($M405,Teams!$F$4:$H$51,2,FALSE)),IF($B405=2,IF(ISNA(VLOOKUP($M405,Teams!$O$4:$Q$51,2,FALSE)),"",VLOOKUP($M405,Teams!$O$4:$Q$51,2,FALSE)),IF(ISNA(VLOOKUP($M405,Teams!$X$4:$Z$51,2,FALSE)),"",VLOOKUP($M405,Teams!$X$4:$Z$51,2,FALSE))))</f>
        <v>212102</v>
      </c>
      <c r="O405" s="47">
        <v>10</v>
      </c>
      <c r="P405" s="6" t="str">
        <f t="shared" si="44"/>
        <v>&lt;A10&gt;</v>
      </c>
      <c r="Q405" s="6" t="str">
        <f>IF($B405=1,IF(ISNA(VLOOKUP($P405,Teams!$F$4:$H$51,2,FALSE)),"",VLOOKUP($P405,Teams!$F$4:$H$51,2,FALSE)),IF($B405=2,IF(ISNA(VLOOKUP($P405,Teams!$O$4:$Q$51,2,FALSE)),"",VLOOKUP($P405,Teams!$O$4:$Q$51,2,FALSE)),IF(ISNA(VLOOKUP($P405,Teams!$X$4:$Z$51,2,FALSE)),"",VLOOKUP($P405,Teams!$X$4:$Z$51,2,FALSE))))</f>
        <v>212110</v>
      </c>
      <c r="R405" t="str">
        <f t="shared" si="41"/>
        <v>01/00/1900,:00,01/00/1900,:00,Week 34 - Match ,,Gym 1 - Court 1,,0,Game,,212102,,1,212110,,,0,,,1,,,,,,</v>
      </c>
    </row>
    <row r="406" spans="2:18" x14ac:dyDescent="0.2">
      <c r="B406" s="37">
        <v>2</v>
      </c>
      <c r="C406" s="9"/>
      <c r="D406" s="10"/>
      <c r="E406" s="10" t="s">
        <v>36</v>
      </c>
      <c r="F406" s="11" t="str">
        <f t="shared" si="45"/>
        <v/>
      </c>
      <c r="G406" s="11" t="str">
        <f t="shared" si="46"/>
        <v>00</v>
      </c>
      <c r="H406" s="2">
        <v>34</v>
      </c>
      <c r="I406" s="11" t="str">
        <f t="shared" si="47"/>
        <v/>
      </c>
      <c r="J406" s="2">
        <v>1</v>
      </c>
      <c r="K406" s="2">
        <v>2</v>
      </c>
      <c r="L406" s="45">
        <v>1</v>
      </c>
      <c r="M406" s="6" t="str">
        <f t="shared" si="43"/>
        <v>&lt;A1&gt;</v>
      </c>
      <c r="N406" s="6" t="str">
        <f>IF($B406=1,IF(ISNA(VLOOKUP($M406,Teams!$F$4:$H$51,2,FALSE)),"",VLOOKUP($M406,Teams!$F$4:$H$51,2,FALSE)),IF($B406=2,IF(ISNA(VLOOKUP($M406,Teams!$O$4:$Q$51,2,FALSE)),"",VLOOKUP($M406,Teams!$O$4:$Q$51,2,FALSE)),IF(ISNA(VLOOKUP($M406,Teams!$X$4:$Z$51,2,FALSE)),"",VLOOKUP($M406,Teams!$X$4:$Z$51,2,FALSE))))</f>
        <v>212101</v>
      </c>
      <c r="O406" s="47">
        <v>11</v>
      </c>
      <c r="P406" s="6" t="str">
        <f t="shared" si="44"/>
        <v>&lt;A11&gt;</v>
      </c>
      <c r="Q406" s="6" t="str">
        <f>IF($B406=1,IF(ISNA(VLOOKUP($P406,Teams!$F$4:$H$51,2,FALSE)),"",VLOOKUP($P406,Teams!$F$4:$H$51,2,FALSE)),IF($B406=2,IF(ISNA(VLOOKUP($P406,Teams!$O$4:$Q$51,2,FALSE)),"",VLOOKUP($P406,Teams!$O$4:$Q$51,2,FALSE)),IF(ISNA(VLOOKUP($P406,Teams!$X$4:$Z$51,2,FALSE)),"",VLOOKUP($P406,Teams!$X$4:$Z$51,2,FALSE))))</f>
        <v>212111</v>
      </c>
      <c r="R406" t="str">
        <f t="shared" si="41"/>
        <v>01/00/1900,:00,01/00/1900,:00,Week 34 - Match ,,Gym 1 - Court 2,,0,Game,,212101,,1,212111,,,0,,,1,,,,,,</v>
      </c>
    </row>
    <row r="407" spans="2:18" x14ac:dyDescent="0.2">
      <c r="B407" s="37">
        <v>2</v>
      </c>
      <c r="C407" s="9"/>
      <c r="D407" s="10"/>
      <c r="E407" s="10" t="s">
        <v>36</v>
      </c>
      <c r="F407" s="11" t="str">
        <f t="shared" si="45"/>
        <v/>
      </c>
      <c r="G407" s="11" t="str">
        <f t="shared" si="46"/>
        <v>00</v>
      </c>
      <c r="H407" s="2">
        <v>34</v>
      </c>
      <c r="I407" s="11" t="str">
        <f t="shared" si="47"/>
        <v/>
      </c>
      <c r="J407" s="2">
        <v>1</v>
      </c>
      <c r="K407" s="2">
        <v>3</v>
      </c>
      <c r="L407" s="45">
        <v>5</v>
      </c>
      <c r="M407" s="6" t="str">
        <f t="shared" si="43"/>
        <v>&lt;A5&gt;</v>
      </c>
      <c r="N407" s="6" t="str">
        <f>IF($B407=1,IF(ISNA(VLOOKUP($M407,Teams!$F$4:$H$51,2,FALSE)),"",VLOOKUP($M407,Teams!$F$4:$H$51,2,FALSE)),IF($B407=2,IF(ISNA(VLOOKUP($M407,Teams!$O$4:$Q$51,2,FALSE)),"",VLOOKUP($M407,Teams!$O$4:$Q$51,2,FALSE)),IF(ISNA(VLOOKUP($M407,Teams!$X$4:$Z$51,2,FALSE)),"",VLOOKUP($M407,Teams!$X$4:$Z$51,2,FALSE))))</f>
        <v>212105</v>
      </c>
      <c r="O407" s="47">
        <v>7</v>
      </c>
      <c r="P407" s="6" t="str">
        <f t="shared" si="44"/>
        <v>&lt;A7&gt;</v>
      </c>
      <c r="Q407" s="6" t="str">
        <f>IF($B407=1,IF(ISNA(VLOOKUP($P407,Teams!$F$4:$H$51,2,FALSE)),"",VLOOKUP($P407,Teams!$F$4:$H$51,2,FALSE)),IF($B407=2,IF(ISNA(VLOOKUP($P407,Teams!$O$4:$Q$51,2,FALSE)),"",VLOOKUP($P407,Teams!$O$4:$Q$51,2,FALSE)),IF(ISNA(VLOOKUP($P407,Teams!$X$4:$Z$51,2,FALSE)),"",VLOOKUP($P407,Teams!$X$4:$Z$51,2,FALSE))))</f>
        <v>212107</v>
      </c>
      <c r="R407" t="str">
        <f t="shared" si="41"/>
        <v>01/00/1900,:00,01/00/1900,:00,Week 34 - Match ,,Gym 1 - Court 3,,0,Game,,212105,,1,212107,,,0,,,1,,,,,,</v>
      </c>
    </row>
    <row r="408" spans="2:18" x14ac:dyDescent="0.2">
      <c r="B408" s="37">
        <v>2</v>
      </c>
      <c r="C408" s="9"/>
      <c r="D408" s="10"/>
      <c r="E408" s="10" t="s">
        <v>36</v>
      </c>
      <c r="F408" s="11" t="str">
        <f t="shared" si="45"/>
        <v/>
      </c>
      <c r="G408" s="11" t="str">
        <f t="shared" si="46"/>
        <v>00</v>
      </c>
      <c r="H408" s="2">
        <v>34</v>
      </c>
      <c r="I408" s="11" t="str">
        <f t="shared" si="47"/>
        <v/>
      </c>
      <c r="J408" s="2">
        <v>2</v>
      </c>
      <c r="K408" s="2">
        <v>1</v>
      </c>
      <c r="L408" s="45">
        <v>6</v>
      </c>
      <c r="M408" s="6" t="str">
        <f t="shared" si="43"/>
        <v>&lt;A6&gt;</v>
      </c>
      <c r="N408" s="6" t="str">
        <f>IF($B408=1,IF(ISNA(VLOOKUP($M408,Teams!$F$4:$H$51,2,FALSE)),"",VLOOKUP($M408,Teams!$F$4:$H$51,2,FALSE)),IF($B408=2,IF(ISNA(VLOOKUP($M408,Teams!$O$4:$Q$51,2,FALSE)),"",VLOOKUP($M408,Teams!$O$4:$Q$51,2,FALSE)),IF(ISNA(VLOOKUP($M408,Teams!$X$4:$Z$51,2,FALSE)),"",VLOOKUP($M408,Teams!$X$4:$Z$51,2,FALSE))))</f>
        <v>212106</v>
      </c>
      <c r="O408" s="47">
        <v>12</v>
      </c>
      <c r="P408" s="6" t="str">
        <f t="shared" si="44"/>
        <v>&lt;A12&gt;</v>
      </c>
      <c r="Q408" s="6" t="str">
        <f>IF($B408=1,IF(ISNA(VLOOKUP($P408,Teams!$F$4:$H$51,2,FALSE)),"",VLOOKUP($P408,Teams!$F$4:$H$51,2,FALSE)),IF($B408=2,IF(ISNA(VLOOKUP($P408,Teams!$O$4:$Q$51,2,FALSE)),"",VLOOKUP($P408,Teams!$O$4:$Q$51,2,FALSE)),IF(ISNA(VLOOKUP($P408,Teams!$X$4:$Z$51,2,FALSE)),"",VLOOKUP($P408,Teams!$X$4:$Z$51,2,FALSE))))</f>
        <v>212112</v>
      </c>
      <c r="R408" t="str">
        <f t="shared" si="41"/>
        <v>01/00/1900,:00,01/00/1900,:00,Week 34 - Match ,,Gym 2 - Court 1,,0,Game,,212106,,1,212112,,,0,,,1,,,,,,</v>
      </c>
    </row>
    <row r="409" spans="2:18" x14ac:dyDescent="0.2">
      <c r="B409" s="37">
        <v>2</v>
      </c>
      <c r="C409" s="9"/>
      <c r="D409" s="10"/>
      <c r="E409" s="10" t="s">
        <v>36</v>
      </c>
      <c r="F409" s="11" t="str">
        <f t="shared" si="45"/>
        <v/>
      </c>
      <c r="G409" s="11" t="str">
        <f t="shared" si="46"/>
        <v>00</v>
      </c>
      <c r="H409" s="2">
        <v>34</v>
      </c>
      <c r="I409" s="11" t="str">
        <f t="shared" si="47"/>
        <v/>
      </c>
      <c r="J409" s="2">
        <v>2</v>
      </c>
      <c r="K409" s="2">
        <v>2</v>
      </c>
      <c r="L409" s="45">
        <v>4</v>
      </c>
      <c r="M409" s="6" t="str">
        <f t="shared" si="43"/>
        <v>&lt;A4&gt;</v>
      </c>
      <c r="N409" s="6" t="str">
        <f>IF($B409=1,IF(ISNA(VLOOKUP($M409,Teams!$F$4:$H$51,2,FALSE)),"",VLOOKUP($M409,Teams!$F$4:$H$51,2,FALSE)),IF($B409=2,IF(ISNA(VLOOKUP($M409,Teams!$O$4:$Q$51,2,FALSE)),"",VLOOKUP($M409,Teams!$O$4:$Q$51,2,FALSE)),IF(ISNA(VLOOKUP($M409,Teams!$X$4:$Z$51,2,FALSE)),"",VLOOKUP($M409,Teams!$X$4:$Z$51,2,FALSE))))</f>
        <v>212104</v>
      </c>
      <c r="O409" s="47">
        <v>8</v>
      </c>
      <c r="P409" s="6" t="str">
        <f t="shared" si="44"/>
        <v>&lt;A8&gt;</v>
      </c>
      <c r="Q409" s="6" t="str">
        <f>IF($B409=1,IF(ISNA(VLOOKUP($P409,Teams!$F$4:$H$51,2,FALSE)),"",VLOOKUP($P409,Teams!$F$4:$H$51,2,FALSE)),IF($B409=2,IF(ISNA(VLOOKUP($P409,Teams!$O$4:$Q$51,2,FALSE)),"",VLOOKUP($P409,Teams!$O$4:$Q$51,2,FALSE)),IF(ISNA(VLOOKUP($P409,Teams!$X$4:$Z$51,2,FALSE)),"",VLOOKUP($P409,Teams!$X$4:$Z$51,2,FALSE))))</f>
        <v>212108</v>
      </c>
      <c r="R409" t="str">
        <f t="shared" si="41"/>
        <v>01/00/1900,:00,01/00/1900,:00,Week 34 - Match ,,Gym 2 - Court 2,,0,Game,,212104,,1,212108,,,0,,,1,,,,,,</v>
      </c>
    </row>
    <row r="410" spans="2:18" x14ac:dyDescent="0.2">
      <c r="B410" s="37">
        <v>2</v>
      </c>
      <c r="C410" s="9"/>
      <c r="D410" s="10"/>
      <c r="E410" s="10" t="s">
        <v>36</v>
      </c>
      <c r="F410" s="11" t="str">
        <f t="shared" si="45"/>
        <v/>
      </c>
      <c r="G410" s="11" t="str">
        <f t="shared" si="46"/>
        <v>00</v>
      </c>
      <c r="H410" s="2">
        <v>34</v>
      </c>
      <c r="I410" s="11" t="str">
        <f t="shared" si="47"/>
        <v/>
      </c>
      <c r="J410" s="2">
        <v>2</v>
      </c>
      <c r="K410" s="2">
        <v>3</v>
      </c>
      <c r="L410" s="45">
        <v>3</v>
      </c>
      <c r="M410" s="6" t="str">
        <f t="shared" si="43"/>
        <v>&lt;A3&gt;</v>
      </c>
      <c r="N410" s="6" t="str">
        <f>IF($B410=1,IF(ISNA(VLOOKUP($M410,Teams!$F$4:$H$51,2,FALSE)),"",VLOOKUP($M410,Teams!$F$4:$H$51,2,FALSE)),IF($B410=2,IF(ISNA(VLOOKUP($M410,Teams!$O$4:$Q$51,2,FALSE)),"",VLOOKUP($M410,Teams!$O$4:$Q$51,2,FALSE)),IF(ISNA(VLOOKUP($M410,Teams!$X$4:$Z$51,2,FALSE)),"",VLOOKUP($M410,Teams!$X$4:$Z$51,2,FALSE))))</f>
        <v>212103</v>
      </c>
      <c r="O410" s="47">
        <v>9</v>
      </c>
      <c r="P410" s="6" t="str">
        <f t="shared" si="44"/>
        <v>&lt;A9&gt;</v>
      </c>
      <c r="Q410" s="6" t="str">
        <f>IF($B410=1,IF(ISNA(VLOOKUP($P410,Teams!$F$4:$H$51,2,FALSE)),"",VLOOKUP($P410,Teams!$F$4:$H$51,2,FALSE)),IF($B410=2,IF(ISNA(VLOOKUP($P410,Teams!$O$4:$Q$51,2,FALSE)),"",VLOOKUP($P410,Teams!$O$4:$Q$51,2,FALSE)),IF(ISNA(VLOOKUP($P410,Teams!$X$4:$Z$51,2,FALSE)),"",VLOOKUP($P410,Teams!$X$4:$Z$51,2,FALSE))))</f>
        <v>212109</v>
      </c>
      <c r="R410" t="str">
        <f t="shared" si="41"/>
        <v>01/00/1900,:00,01/00/1900,:00,Week 34 - Match ,,Gym 2 - Court 3,,0,Game,,212103,,1,212109,,,0,,,1,,,,,,</v>
      </c>
    </row>
    <row r="411" spans="2:18" x14ac:dyDescent="0.2">
      <c r="B411" s="37">
        <v>2</v>
      </c>
      <c r="C411" s="9"/>
      <c r="D411" s="10"/>
      <c r="E411" s="10" t="s">
        <v>36</v>
      </c>
      <c r="F411" s="11" t="str">
        <f t="shared" si="45"/>
        <v/>
      </c>
      <c r="G411" s="11" t="str">
        <f t="shared" si="46"/>
        <v>00</v>
      </c>
      <c r="H411" s="2">
        <v>35</v>
      </c>
      <c r="I411" s="11" t="str">
        <f t="shared" si="47"/>
        <v/>
      </c>
      <c r="J411" s="2">
        <v>1</v>
      </c>
      <c r="K411" s="2">
        <v>1</v>
      </c>
      <c r="L411" s="45">
        <v>1</v>
      </c>
      <c r="M411" s="6" t="str">
        <f t="shared" si="43"/>
        <v>&lt;A1&gt;</v>
      </c>
      <c r="N411" s="6" t="str">
        <f>IF($B411=1,IF(ISNA(VLOOKUP($M411,Teams!$F$4:$H$51,2,FALSE)),"",VLOOKUP($M411,Teams!$F$4:$H$51,2,FALSE)),IF($B411=2,IF(ISNA(VLOOKUP($M411,Teams!$O$4:$Q$51,2,FALSE)),"",VLOOKUP($M411,Teams!$O$4:$Q$51,2,FALSE)),IF(ISNA(VLOOKUP($M411,Teams!$X$4:$Z$51,2,FALSE)),"",VLOOKUP($M411,Teams!$X$4:$Z$51,2,FALSE))))</f>
        <v>212101</v>
      </c>
      <c r="O411" s="47">
        <v>12</v>
      </c>
      <c r="P411" s="6" t="str">
        <f t="shared" si="44"/>
        <v>&lt;A12&gt;</v>
      </c>
      <c r="Q411" s="6" t="str">
        <f>IF($B411=1,IF(ISNA(VLOOKUP($P411,Teams!$F$4:$H$51,2,FALSE)),"",VLOOKUP($P411,Teams!$F$4:$H$51,2,FALSE)),IF($B411=2,IF(ISNA(VLOOKUP($P411,Teams!$O$4:$Q$51,2,FALSE)),"",VLOOKUP($P411,Teams!$O$4:$Q$51,2,FALSE)),IF(ISNA(VLOOKUP($P411,Teams!$X$4:$Z$51,2,FALSE)),"",VLOOKUP($P411,Teams!$X$4:$Z$51,2,FALSE))))</f>
        <v>212112</v>
      </c>
      <c r="R411" t="str">
        <f t="shared" si="41"/>
        <v>01/00/1900,:00,01/00/1900,:00,Week 35 - Match ,,Gym 1 - Court 1,,0,Game,,212101,,1,212112,,,0,,,1,,,,,,</v>
      </c>
    </row>
    <row r="412" spans="2:18" x14ac:dyDescent="0.2">
      <c r="B412" s="37">
        <v>2</v>
      </c>
      <c r="C412" s="9"/>
      <c r="D412" s="10"/>
      <c r="E412" s="10" t="s">
        <v>36</v>
      </c>
      <c r="F412" s="11" t="str">
        <f t="shared" si="45"/>
        <v/>
      </c>
      <c r="G412" s="11" t="str">
        <f t="shared" si="46"/>
        <v>00</v>
      </c>
      <c r="H412" s="2">
        <v>35</v>
      </c>
      <c r="I412" s="11" t="str">
        <f t="shared" si="47"/>
        <v/>
      </c>
      <c r="J412" s="2">
        <v>1</v>
      </c>
      <c r="K412" s="2">
        <v>2</v>
      </c>
      <c r="L412" s="45">
        <v>2</v>
      </c>
      <c r="M412" s="6" t="str">
        <f t="shared" si="43"/>
        <v>&lt;A2&gt;</v>
      </c>
      <c r="N412" s="6" t="str">
        <f>IF($B412=1,IF(ISNA(VLOOKUP($M412,Teams!$F$4:$H$51,2,FALSE)),"",VLOOKUP($M412,Teams!$F$4:$H$51,2,FALSE)),IF($B412=2,IF(ISNA(VLOOKUP($M412,Teams!$O$4:$Q$51,2,FALSE)),"",VLOOKUP($M412,Teams!$O$4:$Q$51,2,FALSE)),IF(ISNA(VLOOKUP($M412,Teams!$X$4:$Z$51,2,FALSE)),"",VLOOKUP($M412,Teams!$X$4:$Z$51,2,FALSE))))</f>
        <v>212102</v>
      </c>
      <c r="O412" s="47">
        <v>11</v>
      </c>
      <c r="P412" s="6" t="str">
        <f t="shared" si="44"/>
        <v>&lt;A11&gt;</v>
      </c>
      <c r="Q412" s="6" t="str">
        <f>IF($B412=1,IF(ISNA(VLOOKUP($P412,Teams!$F$4:$H$51,2,FALSE)),"",VLOOKUP($P412,Teams!$F$4:$H$51,2,FALSE)),IF($B412=2,IF(ISNA(VLOOKUP($P412,Teams!$O$4:$Q$51,2,FALSE)),"",VLOOKUP($P412,Teams!$O$4:$Q$51,2,FALSE)),IF(ISNA(VLOOKUP($P412,Teams!$X$4:$Z$51,2,FALSE)),"",VLOOKUP($P412,Teams!$X$4:$Z$51,2,FALSE))))</f>
        <v>212111</v>
      </c>
      <c r="R412" t="str">
        <f t="shared" si="41"/>
        <v>01/00/1900,:00,01/00/1900,:00,Week 35 - Match ,,Gym 1 - Court 2,,0,Game,,212102,,1,212111,,,0,,,1,,,,,,</v>
      </c>
    </row>
    <row r="413" spans="2:18" x14ac:dyDescent="0.2">
      <c r="B413" s="37">
        <v>2</v>
      </c>
      <c r="C413" s="9"/>
      <c r="D413" s="10"/>
      <c r="E413" s="10" t="s">
        <v>36</v>
      </c>
      <c r="F413" s="11" t="str">
        <f t="shared" si="45"/>
        <v/>
      </c>
      <c r="G413" s="11" t="str">
        <f t="shared" si="46"/>
        <v>00</v>
      </c>
      <c r="H413" s="2">
        <v>35</v>
      </c>
      <c r="I413" s="11" t="str">
        <f t="shared" si="47"/>
        <v/>
      </c>
      <c r="J413" s="2">
        <v>1</v>
      </c>
      <c r="K413" s="2">
        <v>3</v>
      </c>
      <c r="L413" s="45">
        <v>3</v>
      </c>
      <c r="M413" s="6" t="str">
        <f t="shared" si="43"/>
        <v>&lt;A3&gt;</v>
      </c>
      <c r="N413" s="6" t="str">
        <f>IF($B413=1,IF(ISNA(VLOOKUP($M413,Teams!$F$4:$H$51,2,FALSE)),"",VLOOKUP($M413,Teams!$F$4:$H$51,2,FALSE)),IF($B413=2,IF(ISNA(VLOOKUP($M413,Teams!$O$4:$Q$51,2,FALSE)),"",VLOOKUP($M413,Teams!$O$4:$Q$51,2,FALSE)),IF(ISNA(VLOOKUP($M413,Teams!$X$4:$Z$51,2,FALSE)),"",VLOOKUP($M413,Teams!$X$4:$Z$51,2,FALSE))))</f>
        <v>212103</v>
      </c>
      <c r="O413" s="47">
        <v>10</v>
      </c>
      <c r="P413" s="6" t="str">
        <f t="shared" si="44"/>
        <v>&lt;A10&gt;</v>
      </c>
      <c r="Q413" s="6" t="str">
        <f>IF($B413=1,IF(ISNA(VLOOKUP($P413,Teams!$F$4:$H$51,2,FALSE)),"",VLOOKUP($P413,Teams!$F$4:$H$51,2,FALSE)),IF($B413=2,IF(ISNA(VLOOKUP($P413,Teams!$O$4:$Q$51,2,FALSE)),"",VLOOKUP($P413,Teams!$O$4:$Q$51,2,FALSE)),IF(ISNA(VLOOKUP($P413,Teams!$X$4:$Z$51,2,FALSE)),"",VLOOKUP($P413,Teams!$X$4:$Z$51,2,FALSE))))</f>
        <v>212110</v>
      </c>
      <c r="R413" t="str">
        <f t="shared" si="41"/>
        <v>01/00/1900,:00,01/00/1900,:00,Week 35 - Match ,,Gym 1 - Court 3,,0,Game,,212103,,1,212110,,,0,,,1,,,,,,</v>
      </c>
    </row>
    <row r="414" spans="2:18" x14ac:dyDescent="0.2">
      <c r="B414" s="37">
        <v>2</v>
      </c>
      <c r="C414" s="9"/>
      <c r="D414" s="10"/>
      <c r="E414" s="10" t="s">
        <v>36</v>
      </c>
      <c r="F414" s="11" t="str">
        <f t="shared" si="45"/>
        <v/>
      </c>
      <c r="G414" s="11" t="str">
        <f t="shared" si="46"/>
        <v>00</v>
      </c>
      <c r="H414" s="2">
        <v>35</v>
      </c>
      <c r="I414" s="11" t="str">
        <f t="shared" si="47"/>
        <v/>
      </c>
      <c r="J414" s="2">
        <v>2</v>
      </c>
      <c r="K414" s="2">
        <v>1</v>
      </c>
      <c r="L414" s="45">
        <v>4</v>
      </c>
      <c r="M414" s="6" t="str">
        <f t="shared" si="43"/>
        <v>&lt;A4&gt;</v>
      </c>
      <c r="N414" s="6" t="str">
        <f>IF($B414=1,IF(ISNA(VLOOKUP($M414,Teams!$F$4:$H$51,2,FALSE)),"",VLOOKUP($M414,Teams!$F$4:$H$51,2,FALSE)),IF($B414=2,IF(ISNA(VLOOKUP($M414,Teams!$O$4:$Q$51,2,FALSE)),"",VLOOKUP($M414,Teams!$O$4:$Q$51,2,FALSE)),IF(ISNA(VLOOKUP($M414,Teams!$X$4:$Z$51,2,FALSE)),"",VLOOKUP($M414,Teams!$X$4:$Z$51,2,FALSE))))</f>
        <v>212104</v>
      </c>
      <c r="O414" s="47">
        <v>9</v>
      </c>
      <c r="P414" s="6" t="str">
        <f t="shared" si="44"/>
        <v>&lt;A9&gt;</v>
      </c>
      <c r="Q414" s="6" t="str">
        <f>IF($B414=1,IF(ISNA(VLOOKUP($P414,Teams!$F$4:$H$51,2,FALSE)),"",VLOOKUP($P414,Teams!$F$4:$H$51,2,FALSE)),IF($B414=2,IF(ISNA(VLOOKUP($P414,Teams!$O$4:$Q$51,2,FALSE)),"",VLOOKUP($P414,Teams!$O$4:$Q$51,2,FALSE)),IF(ISNA(VLOOKUP($P414,Teams!$X$4:$Z$51,2,FALSE)),"",VLOOKUP($P414,Teams!$X$4:$Z$51,2,FALSE))))</f>
        <v>212109</v>
      </c>
      <c r="R414" t="str">
        <f t="shared" si="41"/>
        <v>01/00/1900,:00,01/00/1900,:00,Week 35 - Match ,,Gym 2 - Court 1,,0,Game,,212104,,1,212109,,,0,,,1,,,,,,</v>
      </c>
    </row>
    <row r="415" spans="2:18" x14ac:dyDescent="0.2">
      <c r="B415" s="37">
        <v>2</v>
      </c>
      <c r="C415" s="9"/>
      <c r="D415" s="10"/>
      <c r="E415" s="10" t="s">
        <v>36</v>
      </c>
      <c r="F415" s="11" t="str">
        <f t="shared" si="45"/>
        <v/>
      </c>
      <c r="G415" s="11" t="str">
        <f t="shared" si="46"/>
        <v>00</v>
      </c>
      <c r="H415" s="2">
        <v>35</v>
      </c>
      <c r="I415" s="11" t="str">
        <f t="shared" si="47"/>
        <v/>
      </c>
      <c r="J415" s="2">
        <v>2</v>
      </c>
      <c r="K415" s="2">
        <v>2</v>
      </c>
      <c r="L415" s="45">
        <v>5</v>
      </c>
      <c r="M415" s="6" t="str">
        <f t="shared" si="43"/>
        <v>&lt;A5&gt;</v>
      </c>
      <c r="N415" s="6" t="str">
        <f>IF($B415=1,IF(ISNA(VLOOKUP($M415,Teams!$F$4:$H$51,2,FALSE)),"",VLOOKUP($M415,Teams!$F$4:$H$51,2,FALSE)),IF($B415=2,IF(ISNA(VLOOKUP($M415,Teams!$O$4:$Q$51,2,FALSE)),"",VLOOKUP($M415,Teams!$O$4:$Q$51,2,FALSE)),IF(ISNA(VLOOKUP($M415,Teams!$X$4:$Z$51,2,FALSE)),"",VLOOKUP($M415,Teams!$X$4:$Z$51,2,FALSE))))</f>
        <v>212105</v>
      </c>
      <c r="O415" s="47">
        <v>8</v>
      </c>
      <c r="P415" s="6" t="str">
        <f t="shared" si="44"/>
        <v>&lt;A8&gt;</v>
      </c>
      <c r="Q415" s="6" t="str">
        <f>IF($B415=1,IF(ISNA(VLOOKUP($P415,Teams!$F$4:$H$51,2,FALSE)),"",VLOOKUP($P415,Teams!$F$4:$H$51,2,FALSE)),IF($B415=2,IF(ISNA(VLOOKUP($P415,Teams!$O$4:$Q$51,2,FALSE)),"",VLOOKUP($P415,Teams!$O$4:$Q$51,2,FALSE)),IF(ISNA(VLOOKUP($P415,Teams!$X$4:$Z$51,2,FALSE)),"",VLOOKUP($P415,Teams!$X$4:$Z$51,2,FALSE))))</f>
        <v>212108</v>
      </c>
      <c r="R415" t="str">
        <f t="shared" si="41"/>
        <v>01/00/1900,:00,01/00/1900,:00,Week 35 - Match ,,Gym 2 - Court 2,,0,Game,,212105,,1,212108,,,0,,,1,,,,,,</v>
      </c>
    </row>
    <row r="416" spans="2:18" x14ac:dyDescent="0.2">
      <c r="B416" s="37">
        <v>2</v>
      </c>
      <c r="C416" s="9"/>
      <c r="D416" s="10"/>
      <c r="E416" s="10" t="s">
        <v>36</v>
      </c>
      <c r="F416" s="11" t="str">
        <f t="shared" si="45"/>
        <v/>
      </c>
      <c r="G416" s="11" t="str">
        <f t="shared" si="46"/>
        <v>00</v>
      </c>
      <c r="H416" s="2">
        <v>35</v>
      </c>
      <c r="I416" s="11" t="str">
        <f t="shared" si="47"/>
        <v/>
      </c>
      <c r="J416" s="2">
        <v>2</v>
      </c>
      <c r="K416" s="2">
        <v>3</v>
      </c>
      <c r="L416" s="45">
        <v>6</v>
      </c>
      <c r="M416" s="6" t="str">
        <f t="shared" si="43"/>
        <v>&lt;A6&gt;</v>
      </c>
      <c r="N416" s="6" t="str">
        <f>IF($B416=1,IF(ISNA(VLOOKUP($M416,Teams!$F$4:$H$51,2,FALSE)),"",VLOOKUP($M416,Teams!$F$4:$H$51,2,FALSE)),IF($B416=2,IF(ISNA(VLOOKUP($M416,Teams!$O$4:$Q$51,2,FALSE)),"",VLOOKUP($M416,Teams!$O$4:$Q$51,2,FALSE)),IF(ISNA(VLOOKUP($M416,Teams!$X$4:$Z$51,2,FALSE)),"",VLOOKUP($M416,Teams!$X$4:$Z$51,2,FALSE))))</f>
        <v>212106</v>
      </c>
      <c r="O416" s="47">
        <v>7</v>
      </c>
      <c r="P416" s="6" t="str">
        <f t="shared" si="44"/>
        <v>&lt;A7&gt;</v>
      </c>
      <c r="Q416" s="6" t="str">
        <f>IF($B416=1,IF(ISNA(VLOOKUP($P416,Teams!$F$4:$H$51,2,FALSE)),"",VLOOKUP($P416,Teams!$F$4:$H$51,2,FALSE)),IF($B416=2,IF(ISNA(VLOOKUP($P416,Teams!$O$4:$Q$51,2,FALSE)),"",VLOOKUP($P416,Teams!$O$4:$Q$51,2,FALSE)),IF(ISNA(VLOOKUP($P416,Teams!$X$4:$Z$51,2,FALSE)),"",VLOOKUP($P416,Teams!$X$4:$Z$51,2,FALSE))))</f>
        <v>212107</v>
      </c>
      <c r="R416" t="str">
        <f t="shared" si="41"/>
        <v>01/00/1900,:00,01/00/1900,:00,Week 35 - Match ,,Gym 2 - Court 3,,0,Game,,212106,,1,212107,,,0,,,1,,,,,,</v>
      </c>
    </row>
    <row r="417" spans="2:18" x14ac:dyDescent="0.2">
      <c r="B417" s="37">
        <v>2</v>
      </c>
      <c r="C417" s="9"/>
      <c r="D417" s="10"/>
      <c r="E417" s="10" t="s">
        <v>36</v>
      </c>
      <c r="F417" s="11" t="str">
        <f t="shared" si="45"/>
        <v/>
      </c>
      <c r="G417" s="11" t="str">
        <f t="shared" si="46"/>
        <v>00</v>
      </c>
      <c r="H417" s="2">
        <v>35</v>
      </c>
      <c r="I417" s="11" t="str">
        <f t="shared" si="47"/>
        <v/>
      </c>
      <c r="J417" s="2">
        <v>1</v>
      </c>
      <c r="K417" s="2">
        <v>1</v>
      </c>
      <c r="L417" s="45">
        <v>10</v>
      </c>
      <c r="M417" s="6" t="str">
        <f t="shared" si="43"/>
        <v>&lt;A10&gt;</v>
      </c>
      <c r="N417" s="6" t="str">
        <f>IF($B417=1,IF(ISNA(VLOOKUP($M417,Teams!$F$4:$H$51,2,FALSE)),"",VLOOKUP($M417,Teams!$F$4:$H$51,2,FALSE)),IF($B417=2,IF(ISNA(VLOOKUP($M417,Teams!$O$4:$Q$51,2,FALSE)),"",VLOOKUP($M417,Teams!$O$4:$Q$51,2,FALSE)),IF(ISNA(VLOOKUP($M417,Teams!$X$4:$Z$51,2,FALSE)),"",VLOOKUP($M417,Teams!$X$4:$Z$51,2,FALSE))))</f>
        <v>212110</v>
      </c>
      <c r="O417" s="47">
        <v>8</v>
      </c>
      <c r="P417" s="6" t="str">
        <f t="shared" si="44"/>
        <v>&lt;A8&gt;</v>
      </c>
      <c r="Q417" s="6" t="str">
        <f>IF($B417=1,IF(ISNA(VLOOKUP($P417,Teams!$F$4:$H$51,2,FALSE)),"",VLOOKUP($P417,Teams!$F$4:$H$51,2,FALSE)),IF($B417=2,IF(ISNA(VLOOKUP($P417,Teams!$O$4:$Q$51,2,FALSE)),"",VLOOKUP($P417,Teams!$O$4:$Q$51,2,FALSE)),IF(ISNA(VLOOKUP($P417,Teams!$X$4:$Z$51,2,FALSE)),"",VLOOKUP($P417,Teams!$X$4:$Z$51,2,FALSE))))</f>
        <v>212108</v>
      </c>
      <c r="R417" t="str">
        <f t="shared" si="41"/>
        <v>01/00/1900,:00,01/00/1900,:00,Week 35 - Match ,,Gym 1 - Court 1,,0,Game,,212110,,1,212108,,,0,,,1,,,,,,</v>
      </c>
    </row>
    <row r="418" spans="2:18" x14ac:dyDescent="0.2">
      <c r="B418" s="37">
        <v>2</v>
      </c>
      <c r="C418" s="9"/>
      <c r="D418" s="10"/>
      <c r="E418" s="10" t="s">
        <v>36</v>
      </c>
      <c r="F418" s="11" t="str">
        <f t="shared" si="45"/>
        <v/>
      </c>
      <c r="G418" s="11" t="str">
        <f t="shared" si="46"/>
        <v>00</v>
      </c>
      <c r="H418" s="2">
        <v>35</v>
      </c>
      <c r="I418" s="11" t="str">
        <f t="shared" si="47"/>
        <v/>
      </c>
      <c r="J418" s="2">
        <v>1</v>
      </c>
      <c r="K418" s="2">
        <v>2</v>
      </c>
      <c r="L418" s="45">
        <v>12</v>
      </c>
      <c r="M418" s="6" t="str">
        <f t="shared" si="43"/>
        <v>&lt;A12&gt;</v>
      </c>
      <c r="N418" s="6" t="str">
        <f>IF($B418=1,IF(ISNA(VLOOKUP($M418,Teams!$F$4:$H$51,2,FALSE)),"",VLOOKUP($M418,Teams!$F$4:$H$51,2,FALSE)),IF($B418=2,IF(ISNA(VLOOKUP($M418,Teams!$O$4:$Q$51,2,FALSE)),"",VLOOKUP($M418,Teams!$O$4:$Q$51,2,FALSE)),IF(ISNA(VLOOKUP($M418,Teams!$X$4:$Z$51,2,FALSE)),"",VLOOKUP($M418,Teams!$X$4:$Z$51,2,FALSE))))</f>
        <v>212112</v>
      </c>
      <c r="O418" s="47">
        <v>9</v>
      </c>
      <c r="P418" s="6" t="str">
        <f t="shared" si="44"/>
        <v>&lt;A9&gt;</v>
      </c>
      <c r="Q418" s="6" t="str">
        <f>IF($B418=1,IF(ISNA(VLOOKUP($P418,Teams!$F$4:$H$51,2,FALSE)),"",VLOOKUP($P418,Teams!$F$4:$H$51,2,FALSE)),IF($B418=2,IF(ISNA(VLOOKUP($P418,Teams!$O$4:$Q$51,2,FALSE)),"",VLOOKUP($P418,Teams!$O$4:$Q$51,2,FALSE)),IF(ISNA(VLOOKUP($P418,Teams!$X$4:$Z$51,2,FALSE)),"",VLOOKUP($P418,Teams!$X$4:$Z$51,2,FALSE))))</f>
        <v>212109</v>
      </c>
      <c r="R418" t="str">
        <f t="shared" si="41"/>
        <v>01/00/1900,:00,01/00/1900,:00,Week 35 - Match ,,Gym 1 - Court 2,,0,Game,,212112,,1,212109,,,0,,,1,,,,,,</v>
      </c>
    </row>
    <row r="419" spans="2:18" x14ac:dyDescent="0.2">
      <c r="B419" s="37">
        <v>2</v>
      </c>
      <c r="C419" s="9"/>
      <c r="D419" s="10"/>
      <c r="E419" s="10" t="s">
        <v>36</v>
      </c>
      <c r="F419" s="11" t="str">
        <f t="shared" si="45"/>
        <v/>
      </c>
      <c r="G419" s="11" t="str">
        <f t="shared" si="46"/>
        <v>00</v>
      </c>
      <c r="H419" s="2">
        <v>35</v>
      </c>
      <c r="I419" s="11" t="str">
        <f t="shared" si="47"/>
        <v/>
      </c>
      <c r="J419" s="2">
        <v>1</v>
      </c>
      <c r="K419" s="2">
        <v>3</v>
      </c>
      <c r="L419" s="45">
        <v>6</v>
      </c>
      <c r="M419" s="6" t="str">
        <f t="shared" si="43"/>
        <v>&lt;A6&gt;</v>
      </c>
      <c r="N419" s="6" t="str">
        <f>IF($B419=1,IF(ISNA(VLOOKUP($M419,Teams!$F$4:$H$51,2,FALSE)),"",VLOOKUP($M419,Teams!$F$4:$H$51,2,FALSE)),IF($B419=2,IF(ISNA(VLOOKUP($M419,Teams!$O$4:$Q$51,2,FALSE)),"",VLOOKUP($M419,Teams!$O$4:$Q$51,2,FALSE)),IF(ISNA(VLOOKUP($M419,Teams!$X$4:$Z$51,2,FALSE)),"",VLOOKUP($M419,Teams!$X$4:$Z$51,2,FALSE))))</f>
        <v>212106</v>
      </c>
      <c r="O419" s="47">
        <v>1</v>
      </c>
      <c r="P419" s="6" t="str">
        <f t="shared" si="44"/>
        <v>&lt;A1&gt;</v>
      </c>
      <c r="Q419" s="6" t="str">
        <f>IF($B419=1,IF(ISNA(VLOOKUP($P419,Teams!$F$4:$H$51,2,FALSE)),"",VLOOKUP($P419,Teams!$F$4:$H$51,2,FALSE)),IF($B419=2,IF(ISNA(VLOOKUP($P419,Teams!$O$4:$Q$51,2,FALSE)),"",VLOOKUP($P419,Teams!$O$4:$Q$51,2,FALSE)),IF(ISNA(VLOOKUP($P419,Teams!$X$4:$Z$51,2,FALSE)),"",VLOOKUP($P419,Teams!$X$4:$Z$51,2,FALSE))))</f>
        <v>212101</v>
      </c>
      <c r="R419" t="str">
        <f t="shared" si="41"/>
        <v>01/00/1900,:00,01/00/1900,:00,Week 35 - Match ,,Gym 1 - Court 3,,0,Game,,212106,,1,212101,,,0,,,1,,,,,,</v>
      </c>
    </row>
    <row r="420" spans="2:18" x14ac:dyDescent="0.2">
      <c r="B420" s="37">
        <v>2</v>
      </c>
      <c r="C420" s="9"/>
      <c r="D420" s="10"/>
      <c r="E420" s="10" t="s">
        <v>36</v>
      </c>
      <c r="F420" s="11" t="str">
        <f t="shared" si="45"/>
        <v/>
      </c>
      <c r="G420" s="11" t="str">
        <f t="shared" si="46"/>
        <v>00</v>
      </c>
      <c r="H420" s="2">
        <v>35</v>
      </c>
      <c r="I420" s="11" t="str">
        <f t="shared" si="47"/>
        <v/>
      </c>
      <c r="J420" s="2">
        <v>2</v>
      </c>
      <c r="K420" s="2">
        <v>1</v>
      </c>
      <c r="L420" s="45">
        <v>5</v>
      </c>
      <c r="M420" s="6" t="str">
        <f t="shared" si="43"/>
        <v>&lt;A5&gt;</v>
      </c>
      <c r="N420" s="6" t="str">
        <f>IF($B420=1,IF(ISNA(VLOOKUP($M420,Teams!$F$4:$H$51,2,FALSE)),"",VLOOKUP($M420,Teams!$F$4:$H$51,2,FALSE)),IF($B420=2,IF(ISNA(VLOOKUP($M420,Teams!$O$4:$Q$51,2,FALSE)),"",VLOOKUP($M420,Teams!$O$4:$Q$51,2,FALSE)),IF(ISNA(VLOOKUP($M420,Teams!$X$4:$Z$51,2,FALSE)),"",VLOOKUP($M420,Teams!$X$4:$Z$51,2,FALSE))))</f>
        <v>212105</v>
      </c>
      <c r="O420" s="47">
        <v>2</v>
      </c>
      <c r="P420" s="6" t="str">
        <f t="shared" si="44"/>
        <v>&lt;A2&gt;</v>
      </c>
      <c r="Q420" s="6" t="str">
        <f>IF($B420=1,IF(ISNA(VLOOKUP($P420,Teams!$F$4:$H$51,2,FALSE)),"",VLOOKUP($P420,Teams!$F$4:$H$51,2,FALSE)),IF($B420=2,IF(ISNA(VLOOKUP($P420,Teams!$O$4:$Q$51,2,FALSE)),"",VLOOKUP($P420,Teams!$O$4:$Q$51,2,FALSE)),IF(ISNA(VLOOKUP($P420,Teams!$X$4:$Z$51,2,FALSE)),"",VLOOKUP($P420,Teams!$X$4:$Z$51,2,FALSE))))</f>
        <v>212102</v>
      </c>
      <c r="R420" t="str">
        <f t="shared" si="41"/>
        <v>01/00/1900,:00,01/00/1900,:00,Week 35 - Match ,,Gym 2 - Court 1,,0,Game,,212105,,1,212102,,,0,,,1,,,,,,</v>
      </c>
    </row>
    <row r="421" spans="2:18" x14ac:dyDescent="0.2">
      <c r="B421" s="37">
        <v>2</v>
      </c>
      <c r="C421" s="9"/>
      <c r="D421" s="10"/>
      <c r="E421" s="10" t="s">
        <v>36</v>
      </c>
      <c r="F421" s="11" t="str">
        <f t="shared" si="45"/>
        <v/>
      </c>
      <c r="G421" s="11" t="str">
        <f t="shared" si="46"/>
        <v>00</v>
      </c>
      <c r="H421" s="2">
        <v>35</v>
      </c>
      <c r="I421" s="11" t="str">
        <f t="shared" si="47"/>
        <v/>
      </c>
      <c r="J421" s="2">
        <v>2</v>
      </c>
      <c r="K421" s="2">
        <v>2</v>
      </c>
      <c r="L421" s="45">
        <v>4</v>
      </c>
      <c r="M421" s="6" t="str">
        <f t="shared" si="43"/>
        <v>&lt;A4&gt;</v>
      </c>
      <c r="N421" s="6" t="str">
        <f>IF($B421=1,IF(ISNA(VLOOKUP($M421,Teams!$F$4:$H$51,2,FALSE)),"",VLOOKUP($M421,Teams!$F$4:$H$51,2,FALSE)),IF($B421=2,IF(ISNA(VLOOKUP($M421,Teams!$O$4:$Q$51,2,FALSE)),"",VLOOKUP($M421,Teams!$O$4:$Q$51,2,FALSE)),IF(ISNA(VLOOKUP($M421,Teams!$X$4:$Z$51,2,FALSE)),"",VLOOKUP($M421,Teams!$X$4:$Z$51,2,FALSE))))</f>
        <v>212104</v>
      </c>
      <c r="O421" s="47">
        <v>3</v>
      </c>
      <c r="P421" s="6" t="str">
        <f t="shared" si="44"/>
        <v>&lt;A3&gt;</v>
      </c>
      <c r="Q421" s="6" t="str">
        <f>IF($B421=1,IF(ISNA(VLOOKUP($P421,Teams!$F$4:$H$51,2,FALSE)),"",VLOOKUP($P421,Teams!$F$4:$H$51,2,FALSE)),IF($B421=2,IF(ISNA(VLOOKUP($P421,Teams!$O$4:$Q$51,2,FALSE)),"",VLOOKUP($P421,Teams!$O$4:$Q$51,2,FALSE)),IF(ISNA(VLOOKUP($P421,Teams!$X$4:$Z$51,2,FALSE)),"",VLOOKUP($P421,Teams!$X$4:$Z$51,2,FALSE))))</f>
        <v>212103</v>
      </c>
      <c r="R421" t="str">
        <f t="shared" si="41"/>
        <v>01/00/1900,:00,01/00/1900,:00,Week 35 - Match ,,Gym 2 - Court 2,,0,Game,,212104,,1,212103,,,0,,,1,,,,,,</v>
      </c>
    </row>
    <row r="422" spans="2:18" x14ac:dyDescent="0.2">
      <c r="B422" s="37">
        <v>2</v>
      </c>
      <c r="C422" s="9"/>
      <c r="D422" s="10"/>
      <c r="E422" s="10" t="s">
        <v>36</v>
      </c>
      <c r="F422" s="11" t="str">
        <f t="shared" si="45"/>
        <v/>
      </c>
      <c r="G422" s="11" t="str">
        <f t="shared" si="46"/>
        <v>00</v>
      </c>
      <c r="H422" s="2">
        <v>35</v>
      </c>
      <c r="I422" s="11" t="str">
        <f t="shared" si="47"/>
        <v/>
      </c>
      <c r="J422" s="2">
        <v>2</v>
      </c>
      <c r="K422" s="2">
        <v>3</v>
      </c>
      <c r="L422" s="45">
        <v>11</v>
      </c>
      <c r="M422" s="6" t="str">
        <f t="shared" si="43"/>
        <v>&lt;A11&gt;</v>
      </c>
      <c r="N422" s="6" t="str">
        <f>IF($B422=1,IF(ISNA(VLOOKUP($M422,Teams!$F$4:$H$51,2,FALSE)),"",VLOOKUP($M422,Teams!$F$4:$H$51,2,FALSE)),IF($B422=2,IF(ISNA(VLOOKUP($M422,Teams!$O$4:$Q$51,2,FALSE)),"",VLOOKUP($M422,Teams!$O$4:$Q$51,2,FALSE)),IF(ISNA(VLOOKUP($M422,Teams!$X$4:$Z$51,2,FALSE)),"",VLOOKUP($M422,Teams!$X$4:$Z$51,2,FALSE))))</f>
        <v>212111</v>
      </c>
      <c r="O422" s="47">
        <v>7</v>
      </c>
      <c r="P422" s="6" t="str">
        <f t="shared" si="44"/>
        <v>&lt;A7&gt;</v>
      </c>
      <c r="Q422" s="6" t="str">
        <f>IF($B422=1,IF(ISNA(VLOOKUP($P422,Teams!$F$4:$H$51,2,FALSE)),"",VLOOKUP($P422,Teams!$F$4:$H$51,2,FALSE)),IF($B422=2,IF(ISNA(VLOOKUP($P422,Teams!$O$4:$Q$51,2,FALSE)),"",VLOOKUP($P422,Teams!$O$4:$Q$51,2,FALSE)),IF(ISNA(VLOOKUP($P422,Teams!$X$4:$Z$51,2,FALSE)),"",VLOOKUP($P422,Teams!$X$4:$Z$51,2,FALSE))))</f>
        <v>212107</v>
      </c>
      <c r="R422" t="str">
        <f t="shared" si="41"/>
        <v>01/00/1900,:00,01/00/1900,:00,Week 35 - Match ,,Gym 2 - Court 3,,0,Game,,212111,,1,212107,,,0,,,1,,,,,,</v>
      </c>
    </row>
    <row r="423" spans="2:18" x14ac:dyDescent="0.2">
      <c r="B423" s="37">
        <v>2</v>
      </c>
      <c r="C423" s="9"/>
      <c r="D423" s="10"/>
      <c r="E423" s="10" t="s">
        <v>36</v>
      </c>
      <c r="F423" s="11" t="str">
        <f t="shared" si="45"/>
        <v/>
      </c>
      <c r="G423" s="11" t="str">
        <f t="shared" si="46"/>
        <v>00</v>
      </c>
      <c r="H423" s="2">
        <v>36</v>
      </c>
      <c r="I423" s="11" t="str">
        <f t="shared" si="47"/>
        <v/>
      </c>
      <c r="J423" s="2">
        <v>1</v>
      </c>
      <c r="K423" s="2">
        <v>1</v>
      </c>
      <c r="L423" s="45">
        <v>12</v>
      </c>
      <c r="M423" s="6" t="str">
        <f t="shared" si="43"/>
        <v>&lt;A12&gt;</v>
      </c>
      <c r="N423" s="6" t="str">
        <f>IF($B423=1,IF(ISNA(VLOOKUP($M423,Teams!$F$4:$H$51,2,FALSE)),"",VLOOKUP($M423,Teams!$F$4:$H$51,2,FALSE)),IF($B423=2,IF(ISNA(VLOOKUP($M423,Teams!$O$4:$Q$51,2,FALSE)),"",VLOOKUP($M423,Teams!$O$4:$Q$51,2,FALSE)),IF(ISNA(VLOOKUP($M423,Teams!$X$4:$Z$51,2,FALSE)),"",VLOOKUP($M423,Teams!$X$4:$Z$51,2,FALSE))))</f>
        <v>212112</v>
      </c>
      <c r="O423" s="47">
        <v>10</v>
      </c>
      <c r="P423" s="6" t="str">
        <f t="shared" si="44"/>
        <v>&lt;A10&gt;</v>
      </c>
      <c r="Q423" s="6" t="str">
        <f>IF($B423=1,IF(ISNA(VLOOKUP($P423,Teams!$F$4:$H$51,2,FALSE)),"",VLOOKUP($P423,Teams!$F$4:$H$51,2,FALSE)),IF($B423=2,IF(ISNA(VLOOKUP($P423,Teams!$O$4:$Q$51,2,FALSE)),"",VLOOKUP($P423,Teams!$O$4:$Q$51,2,FALSE)),IF(ISNA(VLOOKUP($P423,Teams!$X$4:$Z$51,2,FALSE)),"",VLOOKUP($P423,Teams!$X$4:$Z$51,2,FALSE))))</f>
        <v>212110</v>
      </c>
      <c r="R423" t="str">
        <f t="shared" si="41"/>
        <v>01/00/1900,:00,01/00/1900,:00,Week 36 - Match ,,Gym 1 - Court 1,,0,Game,,212112,,1,212110,,,0,,,1,,,,,,</v>
      </c>
    </row>
    <row r="424" spans="2:18" x14ac:dyDescent="0.2">
      <c r="B424" s="37">
        <v>2</v>
      </c>
      <c r="C424" s="9"/>
      <c r="D424" s="10"/>
      <c r="E424" s="10" t="s">
        <v>36</v>
      </c>
      <c r="F424" s="11" t="str">
        <f t="shared" si="45"/>
        <v/>
      </c>
      <c r="G424" s="11" t="str">
        <f t="shared" si="46"/>
        <v>00</v>
      </c>
      <c r="H424" s="2">
        <v>36</v>
      </c>
      <c r="I424" s="11" t="str">
        <f t="shared" si="47"/>
        <v/>
      </c>
      <c r="J424" s="2">
        <v>1</v>
      </c>
      <c r="K424" s="2">
        <v>2</v>
      </c>
      <c r="L424" s="45">
        <v>7</v>
      </c>
      <c r="M424" s="6" t="str">
        <f t="shared" si="43"/>
        <v>&lt;A7&gt;</v>
      </c>
      <c r="N424" s="6" t="str">
        <f>IF($B424=1,IF(ISNA(VLOOKUP($M424,Teams!$F$4:$H$51,2,FALSE)),"",VLOOKUP($M424,Teams!$F$4:$H$51,2,FALSE)),IF($B424=2,IF(ISNA(VLOOKUP($M424,Teams!$O$4:$Q$51,2,FALSE)),"",VLOOKUP($M424,Teams!$O$4:$Q$51,2,FALSE)),IF(ISNA(VLOOKUP($M424,Teams!$X$4:$Z$51,2,FALSE)),"",VLOOKUP($M424,Teams!$X$4:$Z$51,2,FALSE))))</f>
        <v>212107</v>
      </c>
      <c r="O424" s="47">
        <v>2</v>
      </c>
      <c r="P424" s="6" t="str">
        <f t="shared" si="44"/>
        <v>&lt;A2&gt;</v>
      </c>
      <c r="Q424" s="6" t="str">
        <f>IF($B424=1,IF(ISNA(VLOOKUP($P424,Teams!$F$4:$H$51,2,FALSE)),"",VLOOKUP($P424,Teams!$F$4:$H$51,2,FALSE)),IF($B424=2,IF(ISNA(VLOOKUP($P424,Teams!$O$4:$Q$51,2,FALSE)),"",VLOOKUP($P424,Teams!$O$4:$Q$51,2,FALSE)),IF(ISNA(VLOOKUP($P424,Teams!$X$4:$Z$51,2,FALSE)),"",VLOOKUP($P424,Teams!$X$4:$Z$51,2,FALSE))))</f>
        <v>212102</v>
      </c>
      <c r="R424" t="str">
        <f t="shared" si="41"/>
        <v>01/00/1900,:00,01/00/1900,:00,Week 36 - Match ,,Gym 1 - Court 2,,0,Game,,212107,,1,212102,,,0,,,1,,,,,,</v>
      </c>
    </row>
    <row r="425" spans="2:18" x14ac:dyDescent="0.2">
      <c r="B425" s="37">
        <v>2</v>
      </c>
      <c r="C425" s="9"/>
      <c r="D425" s="10"/>
      <c r="E425" s="10" t="s">
        <v>36</v>
      </c>
      <c r="F425" s="11" t="str">
        <f t="shared" si="45"/>
        <v/>
      </c>
      <c r="G425" s="11" t="str">
        <f t="shared" si="46"/>
        <v>00</v>
      </c>
      <c r="H425" s="2">
        <v>36</v>
      </c>
      <c r="I425" s="11" t="str">
        <f t="shared" si="47"/>
        <v/>
      </c>
      <c r="J425" s="2">
        <v>1</v>
      </c>
      <c r="K425" s="2">
        <v>3</v>
      </c>
      <c r="L425" s="45">
        <v>8</v>
      </c>
      <c r="M425" s="6" t="str">
        <f t="shared" si="43"/>
        <v>&lt;A8&gt;</v>
      </c>
      <c r="N425" s="6" t="str">
        <f>IF($B425=1,IF(ISNA(VLOOKUP($M425,Teams!$F$4:$H$51,2,FALSE)),"",VLOOKUP($M425,Teams!$F$4:$H$51,2,FALSE)),IF($B425=2,IF(ISNA(VLOOKUP($M425,Teams!$O$4:$Q$51,2,FALSE)),"",VLOOKUP($M425,Teams!$O$4:$Q$51,2,FALSE)),IF(ISNA(VLOOKUP($M425,Teams!$X$4:$Z$51,2,FALSE)),"",VLOOKUP($M425,Teams!$X$4:$Z$51,2,FALSE))))</f>
        <v>212108</v>
      </c>
      <c r="O425" s="47">
        <v>1</v>
      </c>
      <c r="P425" s="6" t="str">
        <f t="shared" si="44"/>
        <v>&lt;A1&gt;</v>
      </c>
      <c r="Q425" s="6" t="str">
        <f>IF($B425=1,IF(ISNA(VLOOKUP($P425,Teams!$F$4:$H$51,2,FALSE)),"",VLOOKUP($P425,Teams!$F$4:$H$51,2,FALSE)),IF($B425=2,IF(ISNA(VLOOKUP($P425,Teams!$O$4:$Q$51,2,FALSE)),"",VLOOKUP($P425,Teams!$O$4:$Q$51,2,FALSE)),IF(ISNA(VLOOKUP($P425,Teams!$X$4:$Z$51,2,FALSE)),"",VLOOKUP($P425,Teams!$X$4:$Z$51,2,FALSE))))</f>
        <v>212101</v>
      </c>
      <c r="R425" t="str">
        <f t="shared" si="41"/>
        <v>01/00/1900,:00,01/00/1900,:00,Week 36 - Match ,,Gym 1 - Court 3,,0,Game,,212108,,1,212101,,,0,,,1,,,,,,</v>
      </c>
    </row>
    <row r="426" spans="2:18" x14ac:dyDescent="0.2">
      <c r="B426" s="37">
        <v>2</v>
      </c>
      <c r="C426" s="9"/>
      <c r="D426" s="10"/>
      <c r="E426" s="10" t="s">
        <v>36</v>
      </c>
      <c r="F426" s="11" t="str">
        <f t="shared" si="45"/>
        <v/>
      </c>
      <c r="G426" s="11" t="str">
        <f t="shared" si="46"/>
        <v>00</v>
      </c>
      <c r="H426" s="2">
        <v>36</v>
      </c>
      <c r="I426" s="11" t="str">
        <f t="shared" si="47"/>
        <v/>
      </c>
      <c r="J426" s="2">
        <v>2</v>
      </c>
      <c r="K426" s="2">
        <v>1</v>
      </c>
      <c r="L426" s="45">
        <v>6</v>
      </c>
      <c r="M426" s="6" t="str">
        <f t="shared" si="43"/>
        <v>&lt;A6&gt;</v>
      </c>
      <c r="N426" s="6" t="str">
        <f>IF($B426=1,IF(ISNA(VLOOKUP($M426,Teams!$F$4:$H$51,2,FALSE)),"",VLOOKUP($M426,Teams!$F$4:$H$51,2,FALSE)),IF($B426=2,IF(ISNA(VLOOKUP($M426,Teams!$O$4:$Q$51,2,FALSE)),"",VLOOKUP($M426,Teams!$O$4:$Q$51,2,FALSE)),IF(ISNA(VLOOKUP($M426,Teams!$X$4:$Z$51,2,FALSE)),"",VLOOKUP($M426,Teams!$X$4:$Z$51,2,FALSE))))</f>
        <v>212106</v>
      </c>
      <c r="O426" s="47">
        <v>3</v>
      </c>
      <c r="P426" s="6" t="str">
        <f t="shared" si="44"/>
        <v>&lt;A3&gt;</v>
      </c>
      <c r="Q426" s="6" t="str">
        <f>IF($B426=1,IF(ISNA(VLOOKUP($P426,Teams!$F$4:$H$51,2,FALSE)),"",VLOOKUP($P426,Teams!$F$4:$H$51,2,FALSE)),IF($B426=2,IF(ISNA(VLOOKUP($P426,Teams!$O$4:$Q$51,2,FALSE)),"",VLOOKUP($P426,Teams!$O$4:$Q$51,2,FALSE)),IF(ISNA(VLOOKUP($P426,Teams!$X$4:$Z$51,2,FALSE)),"",VLOOKUP($P426,Teams!$X$4:$Z$51,2,FALSE))))</f>
        <v>212103</v>
      </c>
      <c r="R426" t="str">
        <f t="shared" si="41"/>
        <v>01/00/1900,:00,01/00/1900,:00,Week 36 - Match ,,Gym 2 - Court 1,,0,Game,,212106,,1,212103,,,0,,,1,,,,,,</v>
      </c>
    </row>
    <row r="427" spans="2:18" x14ac:dyDescent="0.2">
      <c r="B427" s="37">
        <v>2</v>
      </c>
      <c r="C427" s="9"/>
      <c r="D427" s="10"/>
      <c r="E427" s="10" t="s">
        <v>36</v>
      </c>
      <c r="F427" s="11" t="str">
        <f t="shared" si="45"/>
        <v/>
      </c>
      <c r="G427" s="11" t="str">
        <f t="shared" si="46"/>
        <v>00</v>
      </c>
      <c r="H427" s="2">
        <v>36</v>
      </c>
      <c r="I427" s="11" t="str">
        <f t="shared" si="47"/>
        <v/>
      </c>
      <c r="J427" s="2">
        <v>2</v>
      </c>
      <c r="K427" s="2">
        <v>2</v>
      </c>
      <c r="L427" s="45">
        <v>5</v>
      </c>
      <c r="M427" s="6" t="str">
        <f t="shared" si="43"/>
        <v>&lt;A5&gt;</v>
      </c>
      <c r="N427" s="6" t="str">
        <f>IF($B427=1,IF(ISNA(VLOOKUP($M427,Teams!$F$4:$H$51,2,FALSE)),"",VLOOKUP($M427,Teams!$F$4:$H$51,2,FALSE)),IF($B427=2,IF(ISNA(VLOOKUP($M427,Teams!$O$4:$Q$51,2,FALSE)),"",VLOOKUP($M427,Teams!$O$4:$Q$51,2,FALSE)),IF(ISNA(VLOOKUP($M427,Teams!$X$4:$Z$51,2,FALSE)),"",VLOOKUP($M427,Teams!$X$4:$Z$51,2,FALSE))))</f>
        <v>212105</v>
      </c>
      <c r="O427" s="47">
        <v>4</v>
      </c>
      <c r="P427" s="6" t="str">
        <f t="shared" si="44"/>
        <v>&lt;A4&gt;</v>
      </c>
      <c r="Q427" s="6" t="str">
        <f>IF($B427=1,IF(ISNA(VLOOKUP($P427,Teams!$F$4:$H$51,2,FALSE)),"",VLOOKUP($P427,Teams!$F$4:$H$51,2,FALSE)),IF($B427=2,IF(ISNA(VLOOKUP($P427,Teams!$O$4:$Q$51,2,FALSE)),"",VLOOKUP($P427,Teams!$O$4:$Q$51,2,FALSE)),IF(ISNA(VLOOKUP($P427,Teams!$X$4:$Z$51,2,FALSE)),"",VLOOKUP($P427,Teams!$X$4:$Z$51,2,FALSE))))</f>
        <v>212104</v>
      </c>
      <c r="R427" t="str">
        <f t="shared" si="41"/>
        <v>01/00/1900,:00,01/00/1900,:00,Week 36 - Match ,,Gym 2 - Court 2,,0,Game,,212105,,1,212104,,,0,,,1,,,,,,</v>
      </c>
    </row>
    <row r="428" spans="2:18" x14ac:dyDescent="0.2">
      <c r="B428" s="37">
        <v>2</v>
      </c>
      <c r="C428" s="9"/>
      <c r="D428" s="10"/>
      <c r="E428" s="10" t="s">
        <v>36</v>
      </c>
      <c r="F428" s="11" t="str">
        <f t="shared" si="45"/>
        <v/>
      </c>
      <c r="G428" s="11" t="str">
        <f t="shared" si="46"/>
        <v>00</v>
      </c>
      <c r="H428" s="2">
        <v>36</v>
      </c>
      <c r="I428" s="11" t="str">
        <f t="shared" si="47"/>
        <v/>
      </c>
      <c r="J428" s="2">
        <v>2</v>
      </c>
      <c r="K428" s="2">
        <v>3</v>
      </c>
      <c r="L428" s="45">
        <v>11</v>
      </c>
      <c r="M428" s="6" t="str">
        <f t="shared" si="43"/>
        <v>&lt;A11&gt;</v>
      </c>
      <c r="N428" s="6" t="str">
        <f>IF($B428=1,IF(ISNA(VLOOKUP($M428,Teams!$F$4:$H$51,2,FALSE)),"",VLOOKUP($M428,Teams!$F$4:$H$51,2,FALSE)),IF($B428=2,IF(ISNA(VLOOKUP($M428,Teams!$O$4:$Q$51,2,FALSE)),"",VLOOKUP($M428,Teams!$O$4:$Q$51,2,FALSE)),IF(ISNA(VLOOKUP($M428,Teams!$X$4:$Z$51,2,FALSE)),"",VLOOKUP($M428,Teams!$X$4:$Z$51,2,FALSE))))</f>
        <v>212111</v>
      </c>
      <c r="O428" s="47">
        <v>9</v>
      </c>
      <c r="P428" s="6" t="str">
        <f t="shared" si="44"/>
        <v>&lt;A9&gt;</v>
      </c>
      <c r="Q428" s="6" t="str">
        <f>IF($B428=1,IF(ISNA(VLOOKUP($P428,Teams!$F$4:$H$51,2,FALSE)),"",VLOOKUP($P428,Teams!$F$4:$H$51,2,FALSE)),IF($B428=2,IF(ISNA(VLOOKUP($P428,Teams!$O$4:$Q$51,2,FALSE)),"",VLOOKUP($P428,Teams!$O$4:$Q$51,2,FALSE)),IF(ISNA(VLOOKUP($P428,Teams!$X$4:$Z$51,2,FALSE)),"",VLOOKUP($P428,Teams!$X$4:$Z$51,2,FALSE))))</f>
        <v>212109</v>
      </c>
      <c r="R428" t="str">
        <f t="shared" si="41"/>
        <v>01/00/1900,:00,01/00/1900,:00,Week 36 - Match ,,Gym 2 - Court 3,,0,Game,,212111,,1,212109,,,0,,,1,,,,,,</v>
      </c>
    </row>
    <row r="429" spans="2:18" x14ac:dyDescent="0.2">
      <c r="B429" s="37">
        <v>2</v>
      </c>
      <c r="C429" s="9"/>
      <c r="D429" s="10"/>
      <c r="E429" s="10" t="s">
        <v>36</v>
      </c>
      <c r="F429" s="11" t="str">
        <f t="shared" si="45"/>
        <v/>
      </c>
      <c r="G429" s="11" t="str">
        <f t="shared" si="46"/>
        <v>00</v>
      </c>
      <c r="H429" s="2">
        <v>36</v>
      </c>
      <c r="I429" s="11" t="str">
        <f t="shared" si="47"/>
        <v/>
      </c>
      <c r="J429" s="2">
        <v>1</v>
      </c>
      <c r="K429" s="2">
        <v>1</v>
      </c>
      <c r="L429" s="45">
        <v>5</v>
      </c>
      <c r="M429" s="6" t="str">
        <f t="shared" si="43"/>
        <v>&lt;A5&gt;</v>
      </c>
      <c r="N429" s="6" t="str">
        <f>IF($B429=1,IF(ISNA(VLOOKUP($M429,Teams!$F$4:$H$51,2,FALSE)),"",VLOOKUP($M429,Teams!$F$4:$H$51,2,FALSE)),IF($B429=2,IF(ISNA(VLOOKUP($M429,Teams!$O$4:$Q$51,2,FALSE)),"",VLOOKUP($M429,Teams!$O$4:$Q$51,2,FALSE)),IF(ISNA(VLOOKUP($M429,Teams!$X$4:$Z$51,2,FALSE)),"",VLOOKUP($M429,Teams!$X$4:$Z$51,2,FALSE))))</f>
        <v>212105</v>
      </c>
      <c r="O429" s="47">
        <v>1</v>
      </c>
      <c r="P429" s="6" t="str">
        <f t="shared" si="44"/>
        <v>&lt;A1&gt;</v>
      </c>
      <c r="Q429" s="6" t="str">
        <f>IF($B429=1,IF(ISNA(VLOOKUP($P429,Teams!$F$4:$H$51,2,FALSE)),"",VLOOKUP($P429,Teams!$F$4:$H$51,2,FALSE)),IF($B429=2,IF(ISNA(VLOOKUP($P429,Teams!$O$4:$Q$51,2,FALSE)),"",VLOOKUP($P429,Teams!$O$4:$Q$51,2,FALSE)),IF(ISNA(VLOOKUP($P429,Teams!$X$4:$Z$51,2,FALSE)),"",VLOOKUP($P429,Teams!$X$4:$Z$51,2,FALSE))))</f>
        <v>212101</v>
      </c>
      <c r="R429" t="str">
        <f t="shared" si="41"/>
        <v>01/00/1900,:00,01/00/1900,:00,Week 36 - Match ,,Gym 1 - Court 1,,0,Game,,212105,,1,212101,,,0,,,1,,,,,,</v>
      </c>
    </row>
    <row r="430" spans="2:18" x14ac:dyDescent="0.2">
      <c r="B430" s="37">
        <v>2</v>
      </c>
      <c r="C430" s="9"/>
      <c r="D430" s="10"/>
      <c r="E430" s="10" t="s">
        <v>36</v>
      </c>
      <c r="F430" s="11" t="str">
        <f t="shared" si="45"/>
        <v/>
      </c>
      <c r="G430" s="11" t="str">
        <f t="shared" si="46"/>
        <v>00</v>
      </c>
      <c r="H430" s="2">
        <v>36</v>
      </c>
      <c r="I430" s="11" t="str">
        <f t="shared" si="47"/>
        <v/>
      </c>
      <c r="J430" s="2">
        <v>1</v>
      </c>
      <c r="K430" s="2">
        <v>2</v>
      </c>
      <c r="L430" s="45">
        <v>4</v>
      </c>
      <c r="M430" s="6" t="str">
        <f t="shared" si="43"/>
        <v>&lt;A4&gt;</v>
      </c>
      <c r="N430" s="6" t="str">
        <f>IF($B430=1,IF(ISNA(VLOOKUP($M430,Teams!$F$4:$H$51,2,FALSE)),"",VLOOKUP($M430,Teams!$F$4:$H$51,2,FALSE)),IF($B430=2,IF(ISNA(VLOOKUP($M430,Teams!$O$4:$Q$51,2,FALSE)),"",VLOOKUP($M430,Teams!$O$4:$Q$51,2,FALSE)),IF(ISNA(VLOOKUP($M430,Teams!$X$4:$Z$51,2,FALSE)),"",VLOOKUP($M430,Teams!$X$4:$Z$51,2,FALSE))))</f>
        <v>212104</v>
      </c>
      <c r="O430" s="47">
        <v>2</v>
      </c>
      <c r="P430" s="6" t="str">
        <f t="shared" si="44"/>
        <v>&lt;A2&gt;</v>
      </c>
      <c r="Q430" s="6" t="str">
        <f>IF($B430=1,IF(ISNA(VLOOKUP($P430,Teams!$F$4:$H$51,2,FALSE)),"",VLOOKUP($P430,Teams!$F$4:$H$51,2,FALSE)),IF($B430=2,IF(ISNA(VLOOKUP($P430,Teams!$O$4:$Q$51,2,FALSE)),"",VLOOKUP($P430,Teams!$O$4:$Q$51,2,FALSE)),IF(ISNA(VLOOKUP($P430,Teams!$X$4:$Z$51,2,FALSE)),"",VLOOKUP($P430,Teams!$X$4:$Z$51,2,FALSE))))</f>
        <v>212102</v>
      </c>
      <c r="R430" t="str">
        <f t="shared" si="41"/>
        <v>01/00/1900,:00,01/00/1900,:00,Week 36 - Match ,,Gym 1 - Court 2,,0,Game,,212104,,1,212102,,,0,,,1,,,,,,</v>
      </c>
    </row>
    <row r="431" spans="2:18" x14ac:dyDescent="0.2">
      <c r="B431" s="37">
        <v>2</v>
      </c>
      <c r="C431" s="9"/>
      <c r="D431" s="10"/>
      <c r="E431" s="10" t="s">
        <v>36</v>
      </c>
      <c r="F431" s="11" t="str">
        <f t="shared" si="45"/>
        <v/>
      </c>
      <c r="G431" s="11" t="str">
        <f t="shared" si="46"/>
        <v>00</v>
      </c>
      <c r="H431" s="2">
        <v>36</v>
      </c>
      <c r="I431" s="11" t="str">
        <f t="shared" si="47"/>
        <v/>
      </c>
      <c r="J431" s="2">
        <v>1</v>
      </c>
      <c r="K431" s="2">
        <v>3</v>
      </c>
      <c r="L431" s="45">
        <v>12</v>
      </c>
      <c r="M431" s="6" t="str">
        <f t="shared" si="43"/>
        <v>&lt;A12&gt;</v>
      </c>
      <c r="N431" s="6" t="str">
        <f>IF($B431=1,IF(ISNA(VLOOKUP($M431,Teams!$F$4:$H$51,2,FALSE)),"",VLOOKUP($M431,Teams!$F$4:$H$51,2,FALSE)),IF($B431=2,IF(ISNA(VLOOKUP($M431,Teams!$O$4:$Q$51,2,FALSE)),"",VLOOKUP($M431,Teams!$O$4:$Q$51,2,FALSE)),IF(ISNA(VLOOKUP($M431,Teams!$X$4:$Z$51,2,FALSE)),"",VLOOKUP($M431,Teams!$X$4:$Z$51,2,FALSE))))</f>
        <v>212112</v>
      </c>
      <c r="O431" s="47">
        <v>3</v>
      </c>
      <c r="P431" s="6" t="str">
        <f t="shared" si="44"/>
        <v>&lt;A3&gt;</v>
      </c>
      <c r="Q431" s="6" t="str">
        <f>IF($B431=1,IF(ISNA(VLOOKUP($P431,Teams!$F$4:$H$51,2,FALSE)),"",VLOOKUP($P431,Teams!$F$4:$H$51,2,FALSE)),IF($B431=2,IF(ISNA(VLOOKUP($P431,Teams!$O$4:$Q$51,2,FALSE)),"",VLOOKUP($P431,Teams!$O$4:$Q$51,2,FALSE)),IF(ISNA(VLOOKUP($P431,Teams!$X$4:$Z$51,2,FALSE)),"",VLOOKUP($P431,Teams!$X$4:$Z$51,2,FALSE))))</f>
        <v>212103</v>
      </c>
      <c r="R431" t="str">
        <f t="shared" si="41"/>
        <v>01/00/1900,:00,01/00/1900,:00,Week 36 - Match ,,Gym 1 - Court 3,,0,Game,,212112,,1,212103,,,0,,,1,,,,,,</v>
      </c>
    </row>
    <row r="432" spans="2:18" x14ac:dyDescent="0.2">
      <c r="B432" s="37">
        <v>2</v>
      </c>
      <c r="C432" s="9"/>
      <c r="D432" s="10"/>
      <c r="E432" s="10" t="s">
        <v>36</v>
      </c>
      <c r="F432" s="11" t="str">
        <f t="shared" si="45"/>
        <v/>
      </c>
      <c r="G432" s="11" t="str">
        <f t="shared" si="46"/>
        <v>00</v>
      </c>
      <c r="H432" s="2">
        <v>36</v>
      </c>
      <c r="I432" s="11" t="str">
        <f t="shared" si="47"/>
        <v/>
      </c>
      <c r="J432" s="2">
        <v>2</v>
      </c>
      <c r="K432" s="2">
        <v>1</v>
      </c>
      <c r="L432" s="45">
        <v>11</v>
      </c>
      <c r="M432" s="6" t="str">
        <f t="shared" si="43"/>
        <v>&lt;A11&gt;</v>
      </c>
      <c r="N432" s="6" t="str">
        <f>IF($B432=1,IF(ISNA(VLOOKUP($M432,Teams!$F$4:$H$51,2,FALSE)),"",VLOOKUP($M432,Teams!$F$4:$H$51,2,FALSE)),IF($B432=2,IF(ISNA(VLOOKUP($M432,Teams!$O$4:$Q$51,2,FALSE)),"",VLOOKUP($M432,Teams!$O$4:$Q$51,2,FALSE)),IF(ISNA(VLOOKUP($M432,Teams!$X$4:$Z$51,2,FALSE)),"",VLOOKUP($M432,Teams!$X$4:$Z$51,2,FALSE))))</f>
        <v>212111</v>
      </c>
      <c r="O432" s="47">
        <v>6</v>
      </c>
      <c r="P432" s="6" t="str">
        <f t="shared" si="44"/>
        <v>&lt;A6&gt;</v>
      </c>
      <c r="Q432" s="6" t="str">
        <f>IF($B432=1,IF(ISNA(VLOOKUP($P432,Teams!$F$4:$H$51,2,FALSE)),"",VLOOKUP($P432,Teams!$F$4:$H$51,2,FALSE)),IF($B432=2,IF(ISNA(VLOOKUP($P432,Teams!$O$4:$Q$51,2,FALSE)),"",VLOOKUP($P432,Teams!$O$4:$Q$51,2,FALSE)),IF(ISNA(VLOOKUP($P432,Teams!$X$4:$Z$51,2,FALSE)),"",VLOOKUP($P432,Teams!$X$4:$Z$51,2,FALSE))))</f>
        <v>212106</v>
      </c>
      <c r="R432" t="str">
        <f t="shared" si="41"/>
        <v>01/00/1900,:00,01/00/1900,:00,Week 36 - Match ,,Gym 2 - Court 1,,0,Game,,212111,,1,212106,,,0,,,1,,,,,,</v>
      </c>
    </row>
    <row r="433" spans="1:18" x14ac:dyDescent="0.2">
      <c r="B433" s="37">
        <v>2</v>
      </c>
      <c r="C433" s="9"/>
      <c r="D433" s="10"/>
      <c r="E433" s="10" t="s">
        <v>36</v>
      </c>
      <c r="F433" s="11" t="str">
        <f t="shared" si="45"/>
        <v/>
      </c>
      <c r="G433" s="11" t="str">
        <f t="shared" si="46"/>
        <v>00</v>
      </c>
      <c r="H433" s="2">
        <v>36</v>
      </c>
      <c r="I433" s="11" t="str">
        <f t="shared" si="47"/>
        <v/>
      </c>
      <c r="J433" s="2">
        <v>2</v>
      </c>
      <c r="K433" s="2">
        <v>2</v>
      </c>
      <c r="L433" s="45">
        <v>10</v>
      </c>
      <c r="M433" s="6" t="str">
        <f t="shared" si="43"/>
        <v>&lt;A10&gt;</v>
      </c>
      <c r="N433" s="6" t="str">
        <f>IF($B433=1,IF(ISNA(VLOOKUP($M433,Teams!$F$4:$H$51,2,FALSE)),"",VLOOKUP($M433,Teams!$F$4:$H$51,2,FALSE)),IF($B433=2,IF(ISNA(VLOOKUP($M433,Teams!$O$4:$Q$51,2,FALSE)),"",VLOOKUP($M433,Teams!$O$4:$Q$51,2,FALSE)),IF(ISNA(VLOOKUP($M433,Teams!$X$4:$Z$51,2,FALSE)),"",VLOOKUP($M433,Teams!$X$4:$Z$51,2,FALSE))))</f>
        <v>212110</v>
      </c>
      <c r="O433" s="47">
        <v>7</v>
      </c>
      <c r="P433" s="6" t="str">
        <f t="shared" si="44"/>
        <v>&lt;A7&gt;</v>
      </c>
      <c r="Q433" s="6" t="str">
        <f>IF($B433=1,IF(ISNA(VLOOKUP($P433,Teams!$F$4:$H$51,2,FALSE)),"",VLOOKUP($P433,Teams!$F$4:$H$51,2,FALSE)),IF($B433=2,IF(ISNA(VLOOKUP($P433,Teams!$O$4:$Q$51,2,FALSE)),"",VLOOKUP($P433,Teams!$O$4:$Q$51,2,FALSE)),IF(ISNA(VLOOKUP($P433,Teams!$X$4:$Z$51,2,FALSE)),"",VLOOKUP($P433,Teams!$X$4:$Z$51,2,FALSE))))</f>
        <v>212107</v>
      </c>
      <c r="R433" t="str">
        <f t="shared" si="41"/>
        <v>01/00/1900,:00,01/00/1900,:00,Week 36 - Match ,,Gym 2 - Court 2,,0,Game,,212110,,1,212107,,,0,,,1,,,,,,</v>
      </c>
    </row>
    <row r="434" spans="1:18" x14ac:dyDescent="0.2">
      <c r="B434" s="37">
        <v>2</v>
      </c>
      <c r="C434" s="9"/>
      <c r="D434" s="10"/>
      <c r="E434" s="10" t="s">
        <v>36</v>
      </c>
      <c r="F434" s="11" t="str">
        <f t="shared" si="45"/>
        <v/>
      </c>
      <c r="G434" s="11" t="str">
        <f t="shared" si="46"/>
        <v>00</v>
      </c>
      <c r="H434" s="2">
        <v>36</v>
      </c>
      <c r="I434" s="11" t="str">
        <f t="shared" si="47"/>
        <v/>
      </c>
      <c r="J434" s="2">
        <v>2</v>
      </c>
      <c r="K434" s="2">
        <v>3</v>
      </c>
      <c r="L434" s="45">
        <v>9</v>
      </c>
      <c r="M434" s="6" t="str">
        <f t="shared" si="43"/>
        <v>&lt;A9&gt;</v>
      </c>
      <c r="N434" s="6" t="str">
        <f>IF($B434=1,IF(ISNA(VLOOKUP($M434,Teams!$F$4:$H$51,2,FALSE)),"",VLOOKUP($M434,Teams!$F$4:$H$51,2,FALSE)),IF($B434=2,IF(ISNA(VLOOKUP($M434,Teams!$O$4:$Q$51,2,FALSE)),"",VLOOKUP($M434,Teams!$O$4:$Q$51,2,FALSE)),IF(ISNA(VLOOKUP($M434,Teams!$X$4:$Z$51,2,FALSE)),"",VLOOKUP($M434,Teams!$X$4:$Z$51,2,FALSE))))</f>
        <v>212109</v>
      </c>
      <c r="O434" s="47">
        <v>8</v>
      </c>
      <c r="P434" s="6" t="str">
        <f t="shared" si="44"/>
        <v>&lt;A8&gt;</v>
      </c>
      <c r="Q434" s="6" t="str">
        <f>IF($B434=1,IF(ISNA(VLOOKUP($P434,Teams!$F$4:$H$51,2,FALSE)),"",VLOOKUP($P434,Teams!$F$4:$H$51,2,FALSE)),IF($B434=2,IF(ISNA(VLOOKUP($P434,Teams!$O$4:$Q$51,2,FALSE)),"",VLOOKUP($P434,Teams!$O$4:$Q$51,2,FALSE)),IF(ISNA(VLOOKUP($P434,Teams!$X$4:$Z$51,2,FALSE)),"",VLOOKUP($P434,Teams!$X$4:$Z$51,2,FALSE))))</f>
        <v>212108</v>
      </c>
      <c r="R434" t="str">
        <f t="shared" si="41"/>
        <v>01/00/1900,:00,01/00/1900,:00,Week 36 - Match ,,Gym 2 - Court 3,,0,Game,,212109,,1,212108,,,0,,,1,,,,,,</v>
      </c>
    </row>
    <row r="435" spans="1:18" x14ac:dyDescent="0.2">
      <c r="A435" s="43"/>
      <c r="B435" s="1">
        <v>3</v>
      </c>
      <c r="C435" s="9">
        <v>44633</v>
      </c>
      <c r="D435" s="10">
        <v>8</v>
      </c>
      <c r="E435" s="10" t="s">
        <v>36</v>
      </c>
      <c r="F435" s="127">
        <f t="shared" si="45"/>
        <v>9</v>
      </c>
      <c r="G435" s="10" t="s">
        <v>36</v>
      </c>
      <c r="H435" s="2">
        <v>24</v>
      </c>
      <c r="I435" s="11" t="str">
        <f>IF(ISBLANK(D435),"",H435&amp;D435&amp;E435&amp;J435&amp;K435)</f>
        <v>2480011</v>
      </c>
      <c r="J435" s="2">
        <v>1</v>
      </c>
      <c r="K435" s="2">
        <v>1</v>
      </c>
      <c r="L435" s="6">
        <v>2</v>
      </c>
      <c r="M435" s="6" t="str">
        <f t="shared" si="43"/>
        <v>&lt;A2&gt;</v>
      </c>
      <c r="N435" s="6" t="str">
        <f>IF($B435=1,IF(ISNA(VLOOKUP($M435,Teams!$F$4:$H$51,2,FALSE)),"",VLOOKUP($M435,Teams!$F$4:$H$51,2,FALSE)),IF($B435=2,IF(ISNA(VLOOKUP($M435,Teams!$O$4:$Q$51,2,FALSE)),"",VLOOKUP($M435,Teams!$O$4:$Q$51,2,FALSE)),IF(ISNA(VLOOKUP($M435,Teams!$X$4:$Z$51,2,FALSE)),"",VLOOKUP($M435,Teams!$X$4:$Z$51,2,FALSE))))</f>
        <v>213102</v>
      </c>
      <c r="O435" s="6">
        <v>1</v>
      </c>
      <c r="P435" s="6" t="str">
        <f t="shared" si="44"/>
        <v>&lt;A1&gt;</v>
      </c>
      <c r="Q435" s="6" t="str">
        <f>IF($B435=1,IF(ISNA(VLOOKUP($P435,Teams!$F$4:$H$51,2,FALSE)),"",VLOOKUP($P435,Teams!$F$4:$H$51,2,FALSE)),IF($B435=2,IF(ISNA(VLOOKUP($P435,Teams!$O$4:$Q$51,2,FALSE)),"",VLOOKUP($P435,Teams!$O$4:$Q$51,2,FALSE)),IF(ISNA(VLOOKUP($P435,Teams!$X$4:$Z$51,2,FALSE)),"",VLOOKUP($P435,Teams!$X$4:$Z$51,2,FALSE))))</f>
        <v>213101</v>
      </c>
      <c r="R435" t="str">
        <f t="shared" si="41"/>
        <v>03/13/2022,8:00,03/13/2022,9:00,Week 24 - Match 2480011,,Gym 1 - Court 1,,0,Game,,213102,,1,213101,,,0,,2480011,1,,,,,,</v>
      </c>
    </row>
    <row r="436" spans="1:18" x14ac:dyDescent="0.2">
      <c r="B436" s="1">
        <v>3</v>
      </c>
      <c r="C436" s="9">
        <v>44633</v>
      </c>
      <c r="D436" s="10">
        <v>8</v>
      </c>
      <c r="E436" s="10" t="s">
        <v>36</v>
      </c>
      <c r="F436" s="127">
        <f t="shared" si="45"/>
        <v>9</v>
      </c>
      <c r="G436" s="10" t="s">
        <v>36</v>
      </c>
      <c r="H436" s="2">
        <v>24</v>
      </c>
      <c r="I436" s="11" t="str">
        <f t="shared" ref="I436:I482" si="48">IF(ISBLANK(D436),"",H436&amp;D436&amp;E436&amp;J436&amp;K436)</f>
        <v>2480012</v>
      </c>
      <c r="J436" s="2">
        <v>1</v>
      </c>
      <c r="K436" s="2">
        <v>2</v>
      </c>
      <c r="L436" s="6">
        <v>3</v>
      </c>
      <c r="M436" s="6" t="str">
        <f t="shared" si="43"/>
        <v>&lt;A3&gt;</v>
      </c>
      <c r="N436" s="6" t="str">
        <f>IF($B436=1,IF(ISNA(VLOOKUP($M436,Teams!$F$4:$H$51,2,FALSE)),"",VLOOKUP($M436,Teams!$F$4:$H$51,2,FALSE)),IF($B436=2,IF(ISNA(VLOOKUP($M436,Teams!$O$4:$Q$51,2,FALSE)),"",VLOOKUP($M436,Teams!$O$4:$Q$51,2,FALSE)),IF(ISNA(VLOOKUP($M436,Teams!$X$4:$Z$51,2,FALSE)),"",VLOOKUP($M436,Teams!$X$4:$Z$51,2,FALSE))))</f>
        <v>213103</v>
      </c>
      <c r="O436" s="6">
        <v>6</v>
      </c>
      <c r="P436" s="6" t="str">
        <f t="shared" si="44"/>
        <v>&lt;A6&gt;</v>
      </c>
      <c r="Q436" s="6" t="str">
        <f>IF($B436=1,IF(ISNA(VLOOKUP($P436,Teams!$F$4:$H$51,2,FALSE)),"",VLOOKUP($P436,Teams!$F$4:$H$51,2,FALSE)),IF($B436=2,IF(ISNA(VLOOKUP($P436,Teams!$O$4:$Q$51,2,FALSE)),"",VLOOKUP($P436,Teams!$O$4:$Q$51,2,FALSE)),IF(ISNA(VLOOKUP($P436,Teams!$X$4:$Z$51,2,FALSE)),"",VLOOKUP($P436,Teams!$X$4:$Z$51,2,FALSE))))</f>
        <v>213106</v>
      </c>
      <c r="R436" t="str">
        <f t="shared" si="41"/>
        <v>03/13/2022,8:00,03/13/2022,9:00,Week 24 - Match 2480012,,Gym 1 - Court 2,,0,Game,,213103,,1,213106,,,0,,2480012,1,,,,,,</v>
      </c>
    </row>
    <row r="437" spans="1:18" x14ac:dyDescent="0.2">
      <c r="B437" s="1">
        <v>3</v>
      </c>
      <c r="C437" s="9">
        <v>44633</v>
      </c>
      <c r="D437" s="10">
        <v>8</v>
      </c>
      <c r="E437" s="10" t="s">
        <v>36</v>
      </c>
      <c r="F437" s="127">
        <f t="shared" si="45"/>
        <v>9</v>
      </c>
      <c r="G437" s="10" t="s">
        <v>36</v>
      </c>
      <c r="H437" s="2">
        <v>24</v>
      </c>
      <c r="I437" s="11" t="str">
        <f t="shared" si="48"/>
        <v>2480013</v>
      </c>
      <c r="J437" s="2">
        <v>1</v>
      </c>
      <c r="K437" s="2">
        <v>3</v>
      </c>
      <c r="L437" s="6">
        <v>4</v>
      </c>
      <c r="M437" s="6" t="str">
        <f t="shared" si="43"/>
        <v>&lt;A4&gt;</v>
      </c>
      <c r="N437" s="6" t="str">
        <f>IF($B437=1,IF(ISNA(VLOOKUP($M437,Teams!$F$4:$H$51,2,FALSE)),"",VLOOKUP($M437,Teams!$F$4:$H$51,2,FALSE)),IF($B437=2,IF(ISNA(VLOOKUP($M437,Teams!$O$4:$Q$51,2,FALSE)),"",VLOOKUP($M437,Teams!$O$4:$Q$51,2,FALSE)),IF(ISNA(VLOOKUP($M437,Teams!$X$4:$Z$51,2,FALSE)),"",VLOOKUP($M437,Teams!$X$4:$Z$51,2,FALSE))))</f>
        <v>213104</v>
      </c>
      <c r="O437" s="6">
        <v>5</v>
      </c>
      <c r="P437" s="6" t="str">
        <f t="shared" si="44"/>
        <v>&lt;A5&gt;</v>
      </c>
      <c r="Q437" s="6" t="str">
        <f>IF($B437=1,IF(ISNA(VLOOKUP($P437,Teams!$F$4:$H$51,2,FALSE)),"",VLOOKUP($P437,Teams!$F$4:$H$51,2,FALSE)),IF($B437=2,IF(ISNA(VLOOKUP($P437,Teams!$O$4:$Q$51,2,FALSE)),"",VLOOKUP($P437,Teams!$O$4:$Q$51,2,FALSE)),IF(ISNA(VLOOKUP($P437,Teams!$X$4:$Z$51,2,FALSE)),"",VLOOKUP($P437,Teams!$X$4:$Z$51,2,FALSE))))</f>
        <v>213105</v>
      </c>
      <c r="R437" t="str">
        <f t="shared" si="41"/>
        <v>03/13/2022,8:00,03/13/2022,9:00,Week 24 - Match 2480013,,Gym 1 - Court 3,,0,Game,,213104,,1,213105,,,0,,2480013,1,,,,,,</v>
      </c>
    </row>
    <row r="438" spans="1:18" x14ac:dyDescent="0.2">
      <c r="B438" s="1">
        <v>3</v>
      </c>
      <c r="C438" s="9">
        <v>44633</v>
      </c>
      <c r="D438" s="10">
        <v>8</v>
      </c>
      <c r="E438" s="10" t="s">
        <v>36</v>
      </c>
      <c r="F438" s="127">
        <f t="shared" si="45"/>
        <v>9</v>
      </c>
      <c r="G438" s="10" t="s">
        <v>36</v>
      </c>
      <c r="H438" s="2">
        <v>24</v>
      </c>
      <c r="I438" s="11" t="str">
        <f t="shared" si="48"/>
        <v>2480021</v>
      </c>
      <c r="J438" s="2">
        <v>2</v>
      </c>
      <c r="K438" s="2">
        <v>1</v>
      </c>
      <c r="L438" s="6">
        <v>8</v>
      </c>
      <c r="M438" s="6" t="str">
        <f t="shared" si="43"/>
        <v>&lt;A8&gt;</v>
      </c>
      <c r="N438" s="6" t="str">
        <f>IF($B438=1,IF(ISNA(VLOOKUP($M438,Teams!$F$4:$H$51,2,FALSE)),"",VLOOKUP($M438,Teams!$F$4:$H$51,2,FALSE)),IF($B438=2,IF(ISNA(VLOOKUP($M438,Teams!$O$4:$Q$51,2,FALSE)),"",VLOOKUP($M438,Teams!$O$4:$Q$51,2,FALSE)),IF(ISNA(VLOOKUP($M438,Teams!$X$4:$Z$51,2,FALSE)),"",VLOOKUP($M438,Teams!$X$4:$Z$51,2,FALSE))))</f>
        <v>213108</v>
      </c>
      <c r="O438" s="6">
        <v>7</v>
      </c>
      <c r="P438" s="6" t="str">
        <f t="shared" si="44"/>
        <v>&lt;A7&gt;</v>
      </c>
      <c r="Q438" s="6" t="str">
        <f>IF($B438=1,IF(ISNA(VLOOKUP($P438,Teams!$F$4:$H$51,2,FALSE)),"",VLOOKUP($P438,Teams!$F$4:$H$51,2,FALSE)),IF($B438=2,IF(ISNA(VLOOKUP($P438,Teams!$O$4:$Q$51,2,FALSE)),"",VLOOKUP($P438,Teams!$O$4:$Q$51,2,FALSE)),IF(ISNA(VLOOKUP($P438,Teams!$X$4:$Z$51,2,FALSE)),"",VLOOKUP($P438,Teams!$X$4:$Z$51,2,FALSE))))</f>
        <v>213107</v>
      </c>
      <c r="R438" t="str">
        <f t="shared" si="41"/>
        <v>03/13/2022,8:00,03/13/2022,9:00,Week 24 - Match 2480021,,Gym 2 - Court 1,,0,Game,,213108,,1,213107,,,0,,2480021,1,,,,,,</v>
      </c>
    </row>
    <row r="439" spans="1:18" x14ac:dyDescent="0.2">
      <c r="B439" s="1">
        <v>3</v>
      </c>
      <c r="C439" s="9">
        <v>44633</v>
      </c>
      <c r="D439" s="10">
        <v>8</v>
      </c>
      <c r="E439" s="10" t="s">
        <v>36</v>
      </c>
      <c r="F439" s="127">
        <f t="shared" si="45"/>
        <v>9</v>
      </c>
      <c r="G439" s="10" t="s">
        <v>36</v>
      </c>
      <c r="H439" s="2">
        <v>24</v>
      </c>
      <c r="I439" s="11" t="str">
        <f t="shared" si="48"/>
        <v>2480022</v>
      </c>
      <c r="J439" s="2">
        <v>2</v>
      </c>
      <c r="K439" s="2">
        <v>2</v>
      </c>
      <c r="L439" s="6">
        <v>9</v>
      </c>
      <c r="M439" s="6" t="str">
        <f t="shared" si="43"/>
        <v>&lt;A9&gt;</v>
      </c>
      <c r="N439" s="6" t="str">
        <f>IF($B439=1,IF(ISNA(VLOOKUP($M439,Teams!$F$4:$H$51,2,FALSE)),"",VLOOKUP($M439,Teams!$F$4:$H$51,2,FALSE)),IF($B439=2,IF(ISNA(VLOOKUP($M439,Teams!$O$4:$Q$51,2,FALSE)),"",VLOOKUP($M439,Teams!$O$4:$Q$51,2,FALSE)),IF(ISNA(VLOOKUP($M439,Teams!$X$4:$Z$51,2,FALSE)),"",VLOOKUP($M439,Teams!$X$4:$Z$51,2,FALSE))))</f>
        <v>213109</v>
      </c>
      <c r="O439" s="6">
        <v>12</v>
      </c>
      <c r="P439" s="6" t="str">
        <f t="shared" si="44"/>
        <v>&lt;A12&gt;</v>
      </c>
      <c r="Q439" s="6" t="str">
        <f>IF($B439=1,IF(ISNA(VLOOKUP($P439,Teams!$F$4:$H$51,2,FALSE)),"",VLOOKUP($P439,Teams!$F$4:$H$51,2,FALSE)),IF($B439=2,IF(ISNA(VLOOKUP($P439,Teams!$O$4:$Q$51,2,FALSE)),"",VLOOKUP($P439,Teams!$O$4:$Q$51,2,FALSE)),IF(ISNA(VLOOKUP($P439,Teams!$X$4:$Z$51,2,FALSE)),"",VLOOKUP($P439,Teams!$X$4:$Z$51,2,FALSE))))</f>
        <v>213112</v>
      </c>
      <c r="R439" t="str">
        <f t="shared" si="41"/>
        <v>03/13/2022,8:00,03/13/2022,9:00,Week 24 - Match 2480022,,Gym 2 - Court 2,,0,Game,,213109,,1,213112,,,0,,2480022,1,,,,,,</v>
      </c>
    </row>
    <row r="440" spans="1:18" x14ac:dyDescent="0.2">
      <c r="B440" s="1">
        <v>3</v>
      </c>
      <c r="C440" s="9">
        <v>44633</v>
      </c>
      <c r="D440" s="10">
        <v>8</v>
      </c>
      <c r="E440" s="10" t="s">
        <v>36</v>
      </c>
      <c r="F440" s="127">
        <f t="shared" si="45"/>
        <v>9</v>
      </c>
      <c r="G440" s="10" t="s">
        <v>36</v>
      </c>
      <c r="H440" s="2">
        <v>24</v>
      </c>
      <c r="I440" s="11" t="str">
        <f t="shared" si="48"/>
        <v>2480023</v>
      </c>
      <c r="J440" s="2">
        <v>2</v>
      </c>
      <c r="K440" s="2">
        <v>3</v>
      </c>
      <c r="L440" s="6">
        <v>10</v>
      </c>
      <c r="M440" s="6" t="str">
        <f t="shared" si="43"/>
        <v>&lt;A10&gt;</v>
      </c>
      <c r="N440" s="6" t="str">
        <f>IF($B440=1,IF(ISNA(VLOOKUP($M440,Teams!$F$4:$H$51,2,FALSE)),"",VLOOKUP($M440,Teams!$F$4:$H$51,2,FALSE)),IF($B440=2,IF(ISNA(VLOOKUP($M440,Teams!$O$4:$Q$51,2,FALSE)),"",VLOOKUP($M440,Teams!$O$4:$Q$51,2,FALSE)),IF(ISNA(VLOOKUP($M440,Teams!$X$4:$Z$51,2,FALSE)),"",VLOOKUP($M440,Teams!$X$4:$Z$51,2,FALSE))))</f>
        <v>213110</v>
      </c>
      <c r="O440" s="6">
        <v>11</v>
      </c>
      <c r="P440" s="6" t="str">
        <f t="shared" si="44"/>
        <v>&lt;A11&gt;</v>
      </c>
      <c r="Q440" s="6" t="str">
        <f>IF($B440=1,IF(ISNA(VLOOKUP($P440,Teams!$F$4:$H$51,2,FALSE)),"",VLOOKUP($P440,Teams!$F$4:$H$51,2,FALSE)),IF($B440=2,IF(ISNA(VLOOKUP($P440,Teams!$O$4:$Q$51,2,FALSE)),"",VLOOKUP($P440,Teams!$O$4:$Q$51,2,FALSE)),IF(ISNA(VLOOKUP($P440,Teams!$X$4:$Z$51,2,FALSE)),"",VLOOKUP($P440,Teams!$X$4:$Z$51,2,FALSE))))</f>
        <v>213111</v>
      </c>
      <c r="R440" t="str">
        <f t="shared" si="41"/>
        <v>03/13/2022,8:00,03/13/2022,9:00,Week 24 - Match 2480023,,Gym 2 - Court 3,,0,Game,,213110,,1,213111,,,0,,2480023,1,,,,,,</v>
      </c>
    </row>
    <row r="441" spans="1:18" x14ac:dyDescent="0.2">
      <c r="B441" s="1">
        <v>3</v>
      </c>
      <c r="C441" s="9">
        <v>44633</v>
      </c>
      <c r="D441" s="10">
        <v>9</v>
      </c>
      <c r="E441" s="10" t="s">
        <v>36</v>
      </c>
      <c r="F441" s="127">
        <f t="shared" si="45"/>
        <v>10</v>
      </c>
      <c r="G441" s="10" t="s">
        <v>36</v>
      </c>
      <c r="H441" s="2">
        <v>24</v>
      </c>
      <c r="I441" s="11" t="str">
        <f t="shared" si="48"/>
        <v>2490011</v>
      </c>
      <c r="J441" s="2">
        <v>1</v>
      </c>
      <c r="K441" s="2">
        <v>1</v>
      </c>
      <c r="L441" s="6">
        <v>3</v>
      </c>
      <c r="M441" s="6" t="str">
        <f t="shared" si="43"/>
        <v>&lt;A3&gt;</v>
      </c>
      <c r="N441" s="6" t="str">
        <f>IF($B441=1,IF(ISNA(VLOOKUP($M441,Teams!$F$4:$H$51,2,FALSE)),"",VLOOKUP($M441,Teams!$F$4:$H$51,2,FALSE)),IF($B441=2,IF(ISNA(VLOOKUP($M441,Teams!$O$4:$Q$51,2,FALSE)),"",VLOOKUP($M441,Teams!$O$4:$Q$51,2,FALSE)),IF(ISNA(VLOOKUP($M441,Teams!$X$4:$Z$51,2,FALSE)),"",VLOOKUP($M441,Teams!$X$4:$Z$51,2,FALSE))))</f>
        <v>213103</v>
      </c>
      <c r="O441" s="6">
        <v>4</v>
      </c>
      <c r="P441" s="6" t="str">
        <f t="shared" si="44"/>
        <v>&lt;A4&gt;</v>
      </c>
      <c r="Q441" s="6" t="str">
        <f>IF($B441=1,IF(ISNA(VLOOKUP($P441,Teams!$F$4:$H$51,2,FALSE)),"",VLOOKUP($P441,Teams!$F$4:$H$51,2,FALSE)),IF($B441=2,IF(ISNA(VLOOKUP($P441,Teams!$O$4:$Q$51,2,FALSE)),"",VLOOKUP($P441,Teams!$O$4:$Q$51,2,FALSE)),IF(ISNA(VLOOKUP($P441,Teams!$X$4:$Z$51,2,FALSE)),"",VLOOKUP($P441,Teams!$X$4:$Z$51,2,FALSE))))</f>
        <v>213104</v>
      </c>
      <c r="R441" t="str">
        <f t="shared" si="41"/>
        <v>03/13/2022,9:00,03/13/2022,10:00,Week 24 - Match 2490011,,Gym 1 - Court 1,,0,Game,,213103,,1,213104,,,0,,2490011,1,,,,,,</v>
      </c>
    </row>
    <row r="442" spans="1:18" x14ac:dyDescent="0.2">
      <c r="B442" s="1">
        <v>3</v>
      </c>
      <c r="C442" s="9">
        <v>44633</v>
      </c>
      <c r="D442" s="10">
        <v>9</v>
      </c>
      <c r="E442" s="10" t="s">
        <v>36</v>
      </c>
      <c r="F442" s="127">
        <f t="shared" si="45"/>
        <v>10</v>
      </c>
      <c r="G442" s="10" t="s">
        <v>36</v>
      </c>
      <c r="H442" s="2">
        <v>24</v>
      </c>
      <c r="I442" s="11" t="str">
        <f t="shared" si="48"/>
        <v>2490012</v>
      </c>
      <c r="J442" s="2">
        <v>1</v>
      </c>
      <c r="K442" s="2">
        <v>2</v>
      </c>
      <c r="L442" s="6">
        <v>6</v>
      </c>
      <c r="M442" s="6" t="str">
        <f t="shared" si="43"/>
        <v>&lt;A6&gt;</v>
      </c>
      <c r="N442" s="6" t="str">
        <f>IF($B442=1,IF(ISNA(VLOOKUP($M442,Teams!$F$4:$H$51,2,FALSE)),"",VLOOKUP($M442,Teams!$F$4:$H$51,2,FALSE)),IF($B442=2,IF(ISNA(VLOOKUP($M442,Teams!$O$4:$Q$51,2,FALSE)),"",VLOOKUP($M442,Teams!$O$4:$Q$51,2,FALSE)),IF(ISNA(VLOOKUP($M442,Teams!$X$4:$Z$51,2,FALSE)),"",VLOOKUP($M442,Teams!$X$4:$Z$51,2,FALSE))))</f>
        <v>213106</v>
      </c>
      <c r="O442" s="6">
        <v>1</v>
      </c>
      <c r="P442" s="6" t="str">
        <f t="shared" si="44"/>
        <v>&lt;A1&gt;</v>
      </c>
      <c r="Q442" s="6" t="str">
        <f>IF($B442=1,IF(ISNA(VLOOKUP($P442,Teams!$F$4:$H$51,2,FALSE)),"",VLOOKUP($P442,Teams!$F$4:$H$51,2,FALSE)),IF($B442=2,IF(ISNA(VLOOKUP($P442,Teams!$O$4:$Q$51,2,FALSE)),"",VLOOKUP($P442,Teams!$O$4:$Q$51,2,FALSE)),IF(ISNA(VLOOKUP($P442,Teams!$X$4:$Z$51,2,FALSE)),"",VLOOKUP($P442,Teams!$X$4:$Z$51,2,FALSE))))</f>
        <v>213101</v>
      </c>
      <c r="R442" t="str">
        <f t="shared" si="41"/>
        <v>03/13/2022,9:00,03/13/2022,10:00,Week 24 - Match 2490012,,Gym 1 - Court 2,,0,Game,,213106,,1,213101,,,0,,2490012,1,,,,,,</v>
      </c>
    </row>
    <row r="443" spans="1:18" x14ac:dyDescent="0.2">
      <c r="B443" s="1">
        <v>3</v>
      </c>
      <c r="C443" s="9">
        <v>44633</v>
      </c>
      <c r="D443" s="10">
        <v>9</v>
      </c>
      <c r="E443" s="10" t="s">
        <v>36</v>
      </c>
      <c r="F443" s="127">
        <f t="shared" si="45"/>
        <v>10</v>
      </c>
      <c r="G443" s="10" t="s">
        <v>36</v>
      </c>
      <c r="H443" s="2">
        <v>24</v>
      </c>
      <c r="I443" s="11" t="str">
        <f t="shared" si="48"/>
        <v>2490013</v>
      </c>
      <c r="J443" s="2">
        <v>1</v>
      </c>
      <c r="K443" s="2">
        <v>3</v>
      </c>
      <c r="L443" s="6">
        <v>2</v>
      </c>
      <c r="M443" s="6" t="str">
        <f t="shared" si="43"/>
        <v>&lt;A2&gt;</v>
      </c>
      <c r="N443" s="6" t="str">
        <f>IF($B443=1,IF(ISNA(VLOOKUP($M443,Teams!$F$4:$H$51,2,FALSE)),"",VLOOKUP($M443,Teams!$F$4:$H$51,2,FALSE)),IF($B443=2,IF(ISNA(VLOOKUP($M443,Teams!$O$4:$Q$51,2,FALSE)),"",VLOOKUP($M443,Teams!$O$4:$Q$51,2,FALSE)),IF(ISNA(VLOOKUP($M443,Teams!$X$4:$Z$51,2,FALSE)),"",VLOOKUP($M443,Teams!$X$4:$Z$51,2,FALSE))))</f>
        <v>213102</v>
      </c>
      <c r="O443" s="6">
        <v>5</v>
      </c>
      <c r="P443" s="6" t="str">
        <f t="shared" si="44"/>
        <v>&lt;A5&gt;</v>
      </c>
      <c r="Q443" s="6" t="str">
        <f>IF($B443=1,IF(ISNA(VLOOKUP($P443,Teams!$F$4:$H$51,2,FALSE)),"",VLOOKUP($P443,Teams!$F$4:$H$51,2,FALSE)),IF($B443=2,IF(ISNA(VLOOKUP($P443,Teams!$O$4:$Q$51,2,FALSE)),"",VLOOKUP($P443,Teams!$O$4:$Q$51,2,FALSE)),IF(ISNA(VLOOKUP($P443,Teams!$X$4:$Z$51,2,FALSE)),"",VLOOKUP($P443,Teams!$X$4:$Z$51,2,FALSE))))</f>
        <v>213105</v>
      </c>
      <c r="R443" t="str">
        <f t="shared" si="41"/>
        <v>03/13/2022,9:00,03/13/2022,10:00,Week 24 - Match 2490013,,Gym 1 - Court 3,,0,Game,,213102,,1,213105,,,0,,2490013,1,,,,,,</v>
      </c>
    </row>
    <row r="444" spans="1:18" x14ac:dyDescent="0.2">
      <c r="B444" s="1">
        <v>3</v>
      </c>
      <c r="C444" s="9">
        <v>44633</v>
      </c>
      <c r="D444" s="10">
        <v>9</v>
      </c>
      <c r="E444" s="10" t="s">
        <v>36</v>
      </c>
      <c r="F444" s="127">
        <f t="shared" si="45"/>
        <v>10</v>
      </c>
      <c r="G444" s="10" t="s">
        <v>36</v>
      </c>
      <c r="H444" s="2">
        <v>24</v>
      </c>
      <c r="I444" s="11" t="str">
        <f t="shared" si="48"/>
        <v>2490021</v>
      </c>
      <c r="J444" s="2">
        <v>2</v>
      </c>
      <c r="K444" s="2">
        <v>1</v>
      </c>
      <c r="L444" s="6">
        <v>9</v>
      </c>
      <c r="M444" s="6" t="str">
        <f t="shared" si="43"/>
        <v>&lt;A9&gt;</v>
      </c>
      <c r="N444" s="6" t="str">
        <f>IF($B444=1,IF(ISNA(VLOOKUP($M444,Teams!$F$4:$H$51,2,FALSE)),"",VLOOKUP($M444,Teams!$F$4:$H$51,2,FALSE)),IF($B444=2,IF(ISNA(VLOOKUP($M444,Teams!$O$4:$Q$51,2,FALSE)),"",VLOOKUP($M444,Teams!$O$4:$Q$51,2,FALSE)),IF(ISNA(VLOOKUP($M444,Teams!$X$4:$Z$51,2,FALSE)),"",VLOOKUP($M444,Teams!$X$4:$Z$51,2,FALSE))))</f>
        <v>213109</v>
      </c>
      <c r="O444" s="6">
        <v>10</v>
      </c>
      <c r="P444" s="6" t="str">
        <f t="shared" si="44"/>
        <v>&lt;A10&gt;</v>
      </c>
      <c r="Q444" s="6" t="str">
        <f>IF($B444=1,IF(ISNA(VLOOKUP($P444,Teams!$F$4:$H$51,2,FALSE)),"",VLOOKUP($P444,Teams!$F$4:$H$51,2,FALSE)),IF($B444=2,IF(ISNA(VLOOKUP($P444,Teams!$O$4:$Q$51,2,FALSE)),"",VLOOKUP($P444,Teams!$O$4:$Q$51,2,FALSE)),IF(ISNA(VLOOKUP($P444,Teams!$X$4:$Z$51,2,FALSE)),"",VLOOKUP($P444,Teams!$X$4:$Z$51,2,FALSE))))</f>
        <v>213110</v>
      </c>
      <c r="R444" t="str">
        <f t="shared" si="41"/>
        <v>03/13/2022,9:00,03/13/2022,10:00,Week 24 - Match 2490021,,Gym 2 - Court 1,,0,Game,,213109,,1,213110,,,0,,2490021,1,,,,,,</v>
      </c>
    </row>
    <row r="445" spans="1:18" x14ac:dyDescent="0.2">
      <c r="B445" s="1">
        <v>3</v>
      </c>
      <c r="C445" s="9">
        <v>44633</v>
      </c>
      <c r="D445" s="10">
        <v>9</v>
      </c>
      <c r="E445" s="10" t="s">
        <v>36</v>
      </c>
      <c r="F445" s="127">
        <f t="shared" si="45"/>
        <v>10</v>
      </c>
      <c r="G445" s="10" t="s">
        <v>36</v>
      </c>
      <c r="H445" s="2">
        <v>24</v>
      </c>
      <c r="I445" s="11" t="str">
        <f t="shared" si="48"/>
        <v>2490022</v>
      </c>
      <c r="J445" s="2">
        <v>2</v>
      </c>
      <c r="K445" s="2">
        <v>2</v>
      </c>
      <c r="L445" s="6">
        <v>12</v>
      </c>
      <c r="M445" s="6" t="str">
        <f t="shared" si="43"/>
        <v>&lt;A12&gt;</v>
      </c>
      <c r="N445" s="6" t="str">
        <f>IF($B445=1,IF(ISNA(VLOOKUP($M445,Teams!$F$4:$H$51,2,FALSE)),"",VLOOKUP($M445,Teams!$F$4:$H$51,2,FALSE)),IF($B445=2,IF(ISNA(VLOOKUP($M445,Teams!$O$4:$Q$51,2,FALSE)),"",VLOOKUP($M445,Teams!$O$4:$Q$51,2,FALSE)),IF(ISNA(VLOOKUP($M445,Teams!$X$4:$Z$51,2,FALSE)),"",VLOOKUP($M445,Teams!$X$4:$Z$51,2,FALSE))))</f>
        <v>213112</v>
      </c>
      <c r="O445" s="6">
        <v>7</v>
      </c>
      <c r="P445" s="6" t="str">
        <f t="shared" si="44"/>
        <v>&lt;A7&gt;</v>
      </c>
      <c r="Q445" s="6" t="str">
        <f>IF($B445=1,IF(ISNA(VLOOKUP($P445,Teams!$F$4:$H$51,2,FALSE)),"",VLOOKUP($P445,Teams!$F$4:$H$51,2,FALSE)),IF($B445=2,IF(ISNA(VLOOKUP($P445,Teams!$O$4:$Q$51,2,FALSE)),"",VLOOKUP($P445,Teams!$O$4:$Q$51,2,FALSE)),IF(ISNA(VLOOKUP($P445,Teams!$X$4:$Z$51,2,FALSE)),"",VLOOKUP($P445,Teams!$X$4:$Z$51,2,FALSE))))</f>
        <v>213107</v>
      </c>
      <c r="R445" t="str">
        <f t="shared" si="41"/>
        <v>03/13/2022,9:00,03/13/2022,10:00,Week 24 - Match 2490022,,Gym 2 - Court 2,,0,Game,,213112,,1,213107,,,0,,2490022,1,,,,,,</v>
      </c>
    </row>
    <row r="446" spans="1:18" x14ac:dyDescent="0.2">
      <c r="B446" s="1">
        <v>3</v>
      </c>
      <c r="C446" s="9">
        <v>44633</v>
      </c>
      <c r="D446" s="10">
        <v>9</v>
      </c>
      <c r="E446" s="10" t="s">
        <v>36</v>
      </c>
      <c r="F446" s="127">
        <f t="shared" si="45"/>
        <v>10</v>
      </c>
      <c r="G446" s="10" t="s">
        <v>36</v>
      </c>
      <c r="H446" s="2">
        <v>24</v>
      </c>
      <c r="I446" s="11" t="str">
        <f t="shared" si="48"/>
        <v>2490023</v>
      </c>
      <c r="J446" s="2">
        <v>2</v>
      </c>
      <c r="K446" s="2">
        <v>3</v>
      </c>
      <c r="L446" s="6">
        <v>8</v>
      </c>
      <c r="M446" s="6" t="str">
        <f t="shared" si="43"/>
        <v>&lt;A8&gt;</v>
      </c>
      <c r="N446" s="6" t="str">
        <f>IF($B446=1,IF(ISNA(VLOOKUP($M446,Teams!$F$4:$H$51,2,FALSE)),"",VLOOKUP($M446,Teams!$F$4:$H$51,2,FALSE)),IF($B446=2,IF(ISNA(VLOOKUP($M446,Teams!$O$4:$Q$51,2,FALSE)),"",VLOOKUP($M446,Teams!$O$4:$Q$51,2,FALSE)),IF(ISNA(VLOOKUP($M446,Teams!$X$4:$Z$51,2,FALSE)),"",VLOOKUP($M446,Teams!$X$4:$Z$51,2,FALSE))))</f>
        <v>213108</v>
      </c>
      <c r="O446" s="6">
        <v>11</v>
      </c>
      <c r="P446" s="6" t="str">
        <f t="shared" si="44"/>
        <v>&lt;A11&gt;</v>
      </c>
      <c r="Q446" s="6" t="str">
        <f>IF($B446=1,IF(ISNA(VLOOKUP($P446,Teams!$F$4:$H$51,2,FALSE)),"",VLOOKUP($P446,Teams!$F$4:$H$51,2,FALSE)),IF($B446=2,IF(ISNA(VLOOKUP($P446,Teams!$O$4:$Q$51,2,FALSE)),"",VLOOKUP($P446,Teams!$O$4:$Q$51,2,FALSE)),IF(ISNA(VLOOKUP($P446,Teams!$X$4:$Z$51,2,FALSE)),"",VLOOKUP($P446,Teams!$X$4:$Z$51,2,FALSE))))</f>
        <v>213111</v>
      </c>
      <c r="R446" t="str">
        <f t="shared" si="41"/>
        <v>03/13/2022,9:00,03/13/2022,10:00,Week 24 - Match 2490023,,Gym 2 - Court 3,,0,Game,,213108,,1,213111,,,0,,2490023,1,,,,,,</v>
      </c>
    </row>
    <row r="447" spans="1:18" x14ac:dyDescent="0.2">
      <c r="B447" s="1">
        <v>3</v>
      </c>
      <c r="C447" s="9">
        <v>44633</v>
      </c>
      <c r="D447" s="10">
        <v>10</v>
      </c>
      <c r="E447" s="10" t="s">
        <v>36</v>
      </c>
      <c r="F447" s="127">
        <f t="shared" si="45"/>
        <v>11</v>
      </c>
      <c r="G447" s="10" t="s">
        <v>36</v>
      </c>
      <c r="H447" s="2">
        <v>25</v>
      </c>
      <c r="I447" s="11" t="str">
        <f t="shared" si="48"/>
        <v>25100011</v>
      </c>
      <c r="J447" s="2">
        <v>1</v>
      </c>
      <c r="K447" s="2">
        <v>1</v>
      </c>
      <c r="L447" s="6">
        <v>6</v>
      </c>
      <c r="M447" s="6" t="str">
        <f t="shared" si="43"/>
        <v>&lt;A6&gt;</v>
      </c>
      <c r="N447" s="6" t="str">
        <f>IF($B447=1,IF(ISNA(VLOOKUP($M447,Teams!$F$4:$H$51,2,FALSE)),"",VLOOKUP($M447,Teams!$F$4:$H$51,2,FALSE)),IF($B447=2,IF(ISNA(VLOOKUP($M447,Teams!$O$4:$Q$51,2,FALSE)),"",VLOOKUP($M447,Teams!$O$4:$Q$51,2,FALSE)),IF(ISNA(VLOOKUP($M447,Teams!$X$4:$Z$51,2,FALSE)),"",VLOOKUP($M447,Teams!$X$4:$Z$51,2,FALSE))))</f>
        <v>213106</v>
      </c>
      <c r="O447" s="6">
        <v>4</v>
      </c>
      <c r="P447" s="6" t="str">
        <f t="shared" si="44"/>
        <v>&lt;A4&gt;</v>
      </c>
      <c r="Q447" s="6" t="str">
        <f>IF($B447=1,IF(ISNA(VLOOKUP($P447,Teams!$F$4:$H$51,2,FALSE)),"",VLOOKUP($P447,Teams!$F$4:$H$51,2,FALSE)),IF($B447=2,IF(ISNA(VLOOKUP($P447,Teams!$O$4:$Q$51,2,FALSE)),"",VLOOKUP($P447,Teams!$O$4:$Q$51,2,FALSE)),IF(ISNA(VLOOKUP($P447,Teams!$X$4:$Z$51,2,FALSE)),"",VLOOKUP($P447,Teams!$X$4:$Z$51,2,FALSE))))</f>
        <v>213104</v>
      </c>
      <c r="R447" t="str">
        <f t="shared" si="41"/>
        <v>03/13/2022,10:00,03/13/2022,11:00,Week 25 - Match 25100011,,Gym 1 - Court 1,,0,Game,,213106,,1,213104,,,0,,25100011,1,,,,,,</v>
      </c>
    </row>
    <row r="448" spans="1:18" x14ac:dyDescent="0.2">
      <c r="B448" s="1">
        <v>3</v>
      </c>
      <c r="C448" s="9">
        <v>44633</v>
      </c>
      <c r="D448" s="10">
        <v>10</v>
      </c>
      <c r="E448" s="10" t="s">
        <v>36</v>
      </c>
      <c r="F448" s="127">
        <f t="shared" si="45"/>
        <v>11</v>
      </c>
      <c r="G448" s="10" t="s">
        <v>36</v>
      </c>
      <c r="H448" s="2">
        <v>25</v>
      </c>
      <c r="I448" s="11" t="str">
        <f t="shared" si="48"/>
        <v>25100012</v>
      </c>
      <c r="J448" s="2">
        <v>1</v>
      </c>
      <c r="K448" s="2">
        <v>2</v>
      </c>
      <c r="L448" s="6">
        <v>2</v>
      </c>
      <c r="M448" s="6" t="str">
        <f t="shared" si="43"/>
        <v>&lt;A2&gt;</v>
      </c>
      <c r="N448" s="6" t="str">
        <f>IF($B448=1,IF(ISNA(VLOOKUP($M448,Teams!$F$4:$H$51,2,FALSE)),"",VLOOKUP($M448,Teams!$F$4:$H$51,2,FALSE)),IF($B448=2,IF(ISNA(VLOOKUP($M448,Teams!$O$4:$Q$51,2,FALSE)),"",VLOOKUP($M448,Teams!$O$4:$Q$51,2,FALSE)),IF(ISNA(VLOOKUP($M448,Teams!$X$4:$Z$51,2,FALSE)),"",VLOOKUP($M448,Teams!$X$4:$Z$51,2,FALSE))))</f>
        <v>213102</v>
      </c>
      <c r="O448" s="6">
        <v>3</v>
      </c>
      <c r="P448" s="6" t="str">
        <f t="shared" si="44"/>
        <v>&lt;A3&gt;</v>
      </c>
      <c r="Q448" s="6" t="str">
        <f>IF($B448=1,IF(ISNA(VLOOKUP($P448,Teams!$F$4:$H$51,2,FALSE)),"",VLOOKUP($P448,Teams!$F$4:$H$51,2,FALSE)),IF($B448=2,IF(ISNA(VLOOKUP($P448,Teams!$O$4:$Q$51,2,FALSE)),"",VLOOKUP($P448,Teams!$O$4:$Q$51,2,FALSE)),IF(ISNA(VLOOKUP($P448,Teams!$X$4:$Z$51,2,FALSE)),"",VLOOKUP($P448,Teams!$X$4:$Z$51,2,FALSE))))</f>
        <v>213103</v>
      </c>
      <c r="R448" t="str">
        <f t="shared" si="41"/>
        <v>03/13/2022,10:00,03/13/2022,11:00,Week 25 - Match 25100012,,Gym 1 - Court 2,,0,Game,,213102,,1,213103,,,0,,25100012,1,,,,,,</v>
      </c>
    </row>
    <row r="449" spans="2:18" x14ac:dyDescent="0.2">
      <c r="B449" s="1">
        <v>3</v>
      </c>
      <c r="C449" s="9">
        <v>44633</v>
      </c>
      <c r="D449" s="10">
        <v>10</v>
      </c>
      <c r="E449" s="10" t="s">
        <v>36</v>
      </c>
      <c r="F449" s="127">
        <f t="shared" si="45"/>
        <v>11</v>
      </c>
      <c r="G449" s="10" t="s">
        <v>36</v>
      </c>
      <c r="H449" s="2">
        <v>25</v>
      </c>
      <c r="I449" s="11" t="str">
        <f t="shared" si="48"/>
        <v>25100013</v>
      </c>
      <c r="J449" s="2">
        <v>1</v>
      </c>
      <c r="K449" s="2">
        <v>3</v>
      </c>
      <c r="L449" s="6">
        <v>1</v>
      </c>
      <c r="M449" s="6" t="str">
        <f t="shared" si="43"/>
        <v>&lt;A1&gt;</v>
      </c>
      <c r="N449" s="6" t="str">
        <f>IF($B449=1,IF(ISNA(VLOOKUP($M449,Teams!$F$4:$H$51,2,FALSE)),"",VLOOKUP($M449,Teams!$F$4:$H$51,2,FALSE)),IF($B449=2,IF(ISNA(VLOOKUP($M449,Teams!$O$4:$Q$51,2,FALSE)),"",VLOOKUP($M449,Teams!$O$4:$Q$51,2,FALSE)),IF(ISNA(VLOOKUP($M449,Teams!$X$4:$Z$51,2,FALSE)),"",VLOOKUP($M449,Teams!$X$4:$Z$51,2,FALSE))))</f>
        <v>213101</v>
      </c>
      <c r="O449" s="6">
        <v>5</v>
      </c>
      <c r="P449" s="6" t="str">
        <f t="shared" si="44"/>
        <v>&lt;A5&gt;</v>
      </c>
      <c r="Q449" s="6" t="str">
        <f>IF($B449=1,IF(ISNA(VLOOKUP($P449,Teams!$F$4:$H$51,2,FALSE)),"",VLOOKUP($P449,Teams!$F$4:$H$51,2,FALSE)),IF($B449=2,IF(ISNA(VLOOKUP($P449,Teams!$O$4:$Q$51,2,FALSE)),"",VLOOKUP($P449,Teams!$O$4:$Q$51,2,FALSE)),IF(ISNA(VLOOKUP($P449,Teams!$X$4:$Z$51,2,FALSE)),"",VLOOKUP($P449,Teams!$X$4:$Z$51,2,FALSE))))</f>
        <v>213105</v>
      </c>
      <c r="R449" t="str">
        <f t="shared" si="41"/>
        <v>03/13/2022,10:00,03/13/2022,11:00,Week 25 - Match 25100013,,Gym 1 - Court 3,,0,Game,,213101,,1,213105,,,0,,25100013,1,,,,,,</v>
      </c>
    </row>
    <row r="450" spans="2:18" x14ac:dyDescent="0.2">
      <c r="B450" s="1">
        <v>3</v>
      </c>
      <c r="C450" s="9">
        <v>44633</v>
      </c>
      <c r="D450" s="10">
        <v>10</v>
      </c>
      <c r="E450" s="10" t="s">
        <v>36</v>
      </c>
      <c r="F450" s="127">
        <f t="shared" si="45"/>
        <v>11</v>
      </c>
      <c r="G450" s="10" t="s">
        <v>36</v>
      </c>
      <c r="H450" s="2">
        <v>25</v>
      </c>
      <c r="I450" s="11" t="str">
        <f t="shared" si="48"/>
        <v>25100021</v>
      </c>
      <c r="J450" s="2">
        <v>2</v>
      </c>
      <c r="K450" s="2">
        <v>1</v>
      </c>
      <c r="L450" s="6">
        <v>12</v>
      </c>
      <c r="M450" s="6" t="str">
        <f t="shared" si="43"/>
        <v>&lt;A12&gt;</v>
      </c>
      <c r="N450" s="6" t="str">
        <f>IF($B450=1,IF(ISNA(VLOOKUP($M450,Teams!$F$4:$H$51,2,FALSE)),"",VLOOKUP($M450,Teams!$F$4:$H$51,2,FALSE)),IF($B450=2,IF(ISNA(VLOOKUP($M450,Teams!$O$4:$Q$51,2,FALSE)),"",VLOOKUP($M450,Teams!$O$4:$Q$51,2,FALSE)),IF(ISNA(VLOOKUP($M450,Teams!$X$4:$Z$51,2,FALSE)),"",VLOOKUP($M450,Teams!$X$4:$Z$51,2,FALSE))))</f>
        <v>213112</v>
      </c>
      <c r="O450" s="6">
        <v>10</v>
      </c>
      <c r="P450" s="6" t="str">
        <f t="shared" si="44"/>
        <v>&lt;A10&gt;</v>
      </c>
      <c r="Q450" s="6" t="str">
        <f>IF($B450=1,IF(ISNA(VLOOKUP($P450,Teams!$F$4:$H$51,2,FALSE)),"",VLOOKUP($P450,Teams!$F$4:$H$51,2,FALSE)),IF($B450=2,IF(ISNA(VLOOKUP($P450,Teams!$O$4:$Q$51,2,FALSE)),"",VLOOKUP($P450,Teams!$O$4:$Q$51,2,FALSE)),IF(ISNA(VLOOKUP($P450,Teams!$X$4:$Z$51,2,FALSE)),"",VLOOKUP($P450,Teams!$X$4:$Z$51,2,FALSE))))</f>
        <v>213110</v>
      </c>
      <c r="R450" t="str">
        <f t="shared" si="41"/>
        <v>03/13/2022,10:00,03/13/2022,11:00,Week 25 - Match 25100021,,Gym 2 - Court 1,,0,Game,,213112,,1,213110,,,0,,25100021,1,,,,,,</v>
      </c>
    </row>
    <row r="451" spans="2:18" x14ac:dyDescent="0.2">
      <c r="B451" s="1">
        <v>3</v>
      </c>
      <c r="C451" s="9">
        <v>44633</v>
      </c>
      <c r="D451" s="10">
        <v>10</v>
      </c>
      <c r="E451" s="10" t="s">
        <v>36</v>
      </c>
      <c r="F451" s="127">
        <f t="shared" si="45"/>
        <v>11</v>
      </c>
      <c r="G451" s="10" t="s">
        <v>36</v>
      </c>
      <c r="H451" s="2">
        <v>25</v>
      </c>
      <c r="I451" s="11" t="str">
        <f t="shared" si="48"/>
        <v>25100022</v>
      </c>
      <c r="J451" s="2">
        <v>2</v>
      </c>
      <c r="K451" s="2">
        <v>2</v>
      </c>
      <c r="L451" s="6">
        <v>8</v>
      </c>
      <c r="M451" s="6" t="str">
        <f t="shared" si="43"/>
        <v>&lt;A8&gt;</v>
      </c>
      <c r="N451" s="6" t="str">
        <f>IF($B451=1,IF(ISNA(VLOOKUP($M451,Teams!$F$4:$H$51,2,FALSE)),"",VLOOKUP($M451,Teams!$F$4:$H$51,2,FALSE)),IF($B451=2,IF(ISNA(VLOOKUP($M451,Teams!$O$4:$Q$51,2,FALSE)),"",VLOOKUP($M451,Teams!$O$4:$Q$51,2,FALSE)),IF(ISNA(VLOOKUP($M451,Teams!$X$4:$Z$51,2,FALSE)),"",VLOOKUP($M451,Teams!$X$4:$Z$51,2,FALSE))))</f>
        <v>213108</v>
      </c>
      <c r="O451" s="6">
        <v>9</v>
      </c>
      <c r="P451" s="6" t="str">
        <f t="shared" si="44"/>
        <v>&lt;A9&gt;</v>
      </c>
      <c r="Q451" s="6" t="str">
        <f>IF($B451=1,IF(ISNA(VLOOKUP($P451,Teams!$F$4:$H$51,2,FALSE)),"",VLOOKUP($P451,Teams!$F$4:$H$51,2,FALSE)),IF($B451=2,IF(ISNA(VLOOKUP($P451,Teams!$O$4:$Q$51,2,FALSE)),"",VLOOKUP($P451,Teams!$O$4:$Q$51,2,FALSE)),IF(ISNA(VLOOKUP($P451,Teams!$X$4:$Z$51,2,FALSE)),"",VLOOKUP($P451,Teams!$X$4:$Z$51,2,FALSE))))</f>
        <v>213109</v>
      </c>
      <c r="R451" t="str">
        <f t="shared" si="41"/>
        <v>03/13/2022,10:00,03/13/2022,11:00,Week 25 - Match 25100022,,Gym 2 - Court 2,,0,Game,,213108,,1,213109,,,0,,25100022,1,,,,,,</v>
      </c>
    </row>
    <row r="452" spans="2:18" x14ac:dyDescent="0.2">
      <c r="B452" s="1">
        <v>3</v>
      </c>
      <c r="C452" s="9">
        <v>44633</v>
      </c>
      <c r="D452" s="10">
        <v>10</v>
      </c>
      <c r="E452" s="10" t="s">
        <v>36</v>
      </c>
      <c r="F452" s="127">
        <f t="shared" si="45"/>
        <v>11</v>
      </c>
      <c r="G452" s="10" t="s">
        <v>36</v>
      </c>
      <c r="H452" s="2">
        <v>25</v>
      </c>
      <c r="I452" s="11" t="str">
        <f t="shared" si="48"/>
        <v>25100023</v>
      </c>
      <c r="J452" s="2">
        <v>2</v>
      </c>
      <c r="K452" s="2">
        <v>3</v>
      </c>
      <c r="L452" s="6">
        <v>7</v>
      </c>
      <c r="M452" s="6" t="str">
        <f t="shared" si="43"/>
        <v>&lt;A7&gt;</v>
      </c>
      <c r="N452" s="6" t="str">
        <f>IF($B452=1,IF(ISNA(VLOOKUP($M452,Teams!$F$4:$H$51,2,FALSE)),"",VLOOKUP($M452,Teams!$F$4:$H$51,2,FALSE)),IF($B452=2,IF(ISNA(VLOOKUP($M452,Teams!$O$4:$Q$51,2,FALSE)),"",VLOOKUP($M452,Teams!$O$4:$Q$51,2,FALSE)),IF(ISNA(VLOOKUP($M452,Teams!$X$4:$Z$51,2,FALSE)),"",VLOOKUP($M452,Teams!$X$4:$Z$51,2,FALSE))))</f>
        <v>213107</v>
      </c>
      <c r="O452" s="6">
        <v>11</v>
      </c>
      <c r="P452" s="6" t="str">
        <f t="shared" si="44"/>
        <v>&lt;A11&gt;</v>
      </c>
      <c r="Q452" s="6" t="str">
        <f>IF($B452=1,IF(ISNA(VLOOKUP($P452,Teams!$F$4:$H$51,2,FALSE)),"",VLOOKUP($P452,Teams!$F$4:$H$51,2,FALSE)),IF($B452=2,IF(ISNA(VLOOKUP($P452,Teams!$O$4:$Q$51,2,FALSE)),"",VLOOKUP($P452,Teams!$O$4:$Q$51,2,FALSE)),IF(ISNA(VLOOKUP($P452,Teams!$X$4:$Z$51,2,FALSE)),"",VLOOKUP($P452,Teams!$X$4:$Z$51,2,FALSE))))</f>
        <v>213111</v>
      </c>
      <c r="R452" t="str">
        <f t="shared" ref="R452:R482" si="49">TEXT(C452,"mm/dd/yyyy")&amp;","&amp;D452&amp;":"&amp;E452&amp;","&amp;TEXT(C452,"mm/dd/yyyy")&amp;","&amp;F452&amp;":"&amp;G452&amp;",Week "&amp;H452&amp;" - Match "&amp;I452&amp;",,Gym "&amp;J452&amp;" - Court "&amp;K452&amp;",,0,Game,,"&amp;N452&amp;",,1,"&amp;Q452&amp;",,,0,,"&amp;I452&amp;",1,,,,,,"</f>
        <v>03/13/2022,10:00,03/13/2022,11:00,Week 25 - Match 25100023,,Gym 2 - Court 3,,0,Game,,213107,,1,213111,,,0,,25100023,1,,,,,,</v>
      </c>
    </row>
    <row r="453" spans="2:18" x14ac:dyDescent="0.2">
      <c r="B453" s="1">
        <v>3</v>
      </c>
      <c r="C453" s="9">
        <v>44633</v>
      </c>
      <c r="D453" s="10">
        <v>11</v>
      </c>
      <c r="E453" s="10" t="s">
        <v>36</v>
      </c>
      <c r="F453" s="127">
        <f t="shared" si="45"/>
        <v>12</v>
      </c>
      <c r="G453" s="10" t="s">
        <v>36</v>
      </c>
      <c r="H453" s="2">
        <v>25</v>
      </c>
      <c r="I453" s="11" t="str">
        <f t="shared" si="48"/>
        <v>25110011</v>
      </c>
      <c r="J453" s="2">
        <v>1</v>
      </c>
      <c r="K453" s="2">
        <v>1</v>
      </c>
      <c r="L453" s="6">
        <v>4</v>
      </c>
      <c r="M453" s="6" t="str">
        <f t="shared" si="43"/>
        <v>&lt;A4&gt;</v>
      </c>
      <c r="N453" s="6" t="str">
        <f>IF($B453=1,IF(ISNA(VLOOKUP($M453,Teams!$F$4:$H$51,2,FALSE)),"",VLOOKUP($M453,Teams!$F$4:$H$51,2,FALSE)),IF($B453=2,IF(ISNA(VLOOKUP($M453,Teams!$O$4:$Q$51,2,FALSE)),"",VLOOKUP($M453,Teams!$O$4:$Q$51,2,FALSE)),IF(ISNA(VLOOKUP($M453,Teams!$X$4:$Z$51,2,FALSE)),"",VLOOKUP($M453,Teams!$X$4:$Z$51,2,FALSE))))</f>
        <v>213104</v>
      </c>
      <c r="O453" s="6">
        <v>1</v>
      </c>
      <c r="P453" s="6" t="str">
        <f t="shared" si="44"/>
        <v>&lt;A1&gt;</v>
      </c>
      <c r="Q453" s="6" t="str">
        <f>IF($B453=1,IF(ISNA(VLOOKUP($P453,Teams!$F$4:$H$51,2,FALSE)),"",VLOOKUP($P453,Teams!$F$4:$H$51,2,FALSE)),IF($B453=2,IF(ISNA(VLOOKUP($P453,Teams!$O$4:$Q$51,2,FALSE)),"",VLOOKUP($P453,Teams!$O$4:$Q$51,2,FALSE)),IF(ISNA(VLOOKUP($P453,Teams!$X$4:$Z$51,2,FALSE)),"",VLOOKUP($P453,Teams!$X$4:$Z$51,2,FALSE))))</f>
        <v>213101</v>
      </c>
      <c r="R453" t="str">
        <f t="shared" si="49"/>
        <v>03/13/2022,11:00,03/13/2022,12:00,Week 25 - Match 25110011,,Gym 1 - Court 1,,0,Game,,213104,,1,213101,,,0,,25110011,1,,,,,,</v>
      </c>
    </row>
    <row r="454" spans="2:18" x14ac:dyDescent="0.2">
      <c r="B454" s="1">
        <v>3</v>
      </c>
      <c r="C454" s="9">
        <v>44633</v>
      </c>
      <c r="D454" s="10">
        <v>11</v>
      </c>
      <c r="E454" s="10" t="s">
        <v>36</v>
      </c>
      <c r="F454" s="127">
        <f t="shared" si="45"/>
        <v>12</v>
      </c>
      <c r="G454" s="10" t="s">
        <v>36</v>
      </c>
      <c r="H454" s="2">
        <v>25</v>
      </c>
      <c r="I454" s="11" t="str">
        <f t="shared" si="48"/>
        <v>25110012</v>
      </c>
      <c r="J454" s="2">
        <v>1</v>
      </c>
      <c r="K454" s="2">
        <v>2</v>
      </c>
      <c r="L454" s="6">
        <v>5</v>
      </c>
      <c r="M454" s="6" t="str">
        <f t="shared" si="43"/>
        <v>&lt;A5&gt;</v>
      </c>
      <c r="N454" s="6" t="str">
        <f>IF($B454=1,IF(ISNA(VLOOKUP($M454,Teams!$F$4:$H$51,2,FALSE)),"",VLOOKUP($M454,Teams!$F$4:$H$51,2,FALSE)),IF($B454=2,IF(ISNA(VLOOKUP($M454,Teams!$O$4:$Q$51,2,FALSE)),"",VLOOKUP($M454,Teams!$O$4:$Q$51,2,FALSE)),IF(ISNA(VLOOKUP($M454,Teams!$X$4:$Z$51,2,FALSE)),"",VLOOKUP($M454,Teams!$X$4:$Z$51,2,FALSE))))</f>
        <v>213105</v>
      </c>
      <c r="O454" s="6">
        <v>3</v>
      </c>
      <c r="P454" s="6" t="str">
        <f t="shared" si="44"/>
        <v>&lt;A3&gt;</v>
      </c>
      <c r="Q454" s="6" t="str">
        <f>IF($B454=1,IF(ISNA(VLOOKUP($P454,Teams!$F$4:$H$51,2,FALSE)),"",VLOOKUP($P454,Teams!$F$4:$H$51,2,FALSE)),IF($B454=2,IF(ISNA(VLOOKUP($P454,Teams!$O$4:$Q$51,2,FALSE)),"",VLOOKUP($P454,Teams!$O$4:$Q$51,2,FALSE)),IF(ISNA(VLOOKUP($P454,Teams!$X$4:$Z$51,2,FALSE)),"",VLOOKUP($P454,Teams!$X$4:$Z$51,2,FALSE))))</f>
        <v>213103</v>
      </c>
      <c r="R454" t="str">
        <f t="shared" si="49"/>
        <v>03/13/2022,11:00,03/13/2022,12:00,Week 25 - Match 25110012,,Gym 1 - Court 2,,0,Game,,213105,,1,213103,,,0,,25110012,1,,,,,,</v>
      </c>
    </row>
    <row r="455" spans="2:18" x14ac:dyDescent="0.2">
      <c r="B455" s="1">
        <v>3</v>
      </c>
      <c r="C455" s="9">
        <v>44633</v>
      </c>
      <c r="D455" s="10">
        <v>11</v>
      </c>
      <c r="E455" s="10" t="s">
        <v>36</v>
      </c>
      <c r="F455" s="127">
        <f t="shared" si="45"/>
        <v>12</v>
      </c>
      <c r="G455" s="10" t="s">
        <v>36</v>
      </c>
      <c r="H455" s="2">
        <v>25</v>
      </c>
      <c r="I455" s="11" t="str">
        <f t="shared" si="48"/>
        <v>25110013</v>
      </c>
      <c r="J455" s="2">
        <v>1</v>
      </c>
      <c r="K455" s="2">
        <v>3</v>
      </c>
      <c r="L455" s="6">
        <v>6</v>
      </c>
      <c r="M455" s="6" t="str">
        <f t="shared" si="43"/>
        <v>&lt;A6&gt;</v>
      </c>
      <c r="N455" s="6" t="str">
        <f>IF($B455=1,IF(ISNA(VLOOKUP($M455,Teams!$F$4:$H$51,2,FALSE)),"",VLOOKUP($M455,Teams!$F$4:$H$51,2,FALSE)),IF($B455=2,IF(ISNA(VLOOKUP($M455,Teams!$O$4:$Q$51,2,FALSE)),"",VLOOKUP($M455,Teams!$O$4:$Q$51,2,FALSE)),IF(ISNA(VLOOKUP($M455,Teams!$X$4:$Z$51,2,FALSE)),"",VLOOKUP($M455,Teams!$X$4:$Z$51,2,FALSE))))</f>
        <v>213106</v>
      </c>
      <c r="O455" s="6">
        <v>2</v>
      </c>
      <c r="P455" s="6" t="str">
        <f t="shared" si="44"/>
        <v>&lt;A2&gt;</v>
      </c>
      <c r="Q455" s="6" t="str">
        <f>IF($B455=1,IF(ISNA(VLOOKUP($P455,Teams!$F$4:$H$51,2,FALSE)),"",VLOOKUP($P455,Teams!$F$4:$H$51,2,FALSE)),IF($B455=2,IF(ISNA(VLOOKUP($P455,Teams!$O$4:$Q$51,2,FALSE)),"",VLOOKUP($P455,Teams!$O$4:$Q$51,2,FALSE)),IF(ISNA(VLOOKUP($P455,Teams!$X$4:$Z$51,2,FALSE)),"",VLOOKUP($P455,Teams!$X$4:$Z$51,2,FALSE))))</f>
        <v>213102</v>
      </c>
      <c r="R455" t="str">
        <f t="shared" si="49"/>
        <v>03/13/2022,11:00,03/13/2022,12:00,Week 25 - Match 25110013,,Gym 1 - Court 3,,0,Game,,213106,,1,213102,,,0,,25110013,1,,,,,,</v>
      </c>
    </row>
    <row r="456" spans="2:18" x14ac:dyDescent="0.2">
      <c r="B456" s="1">
        <v>3</v>
      </c>
      <c r="C456" s="9">
        <v>44633</v>
      </c>
      <c r="D456" s="10">
        <v>11</v>
      </c>
      <c r="E456" s="10" t="s">
        <v>36</v>
      </c>
      <c r="F456" s="127">
        <f t="shared" si="45"/>
        <v>12</v>
      </c>
      <c r="G456" s="10" t="s">
        <v>36</v>
      </c>
      <c r="H456" s="2">
        <v>25</v>
      </c>
      <c r="I456" s="11" t="str">
        <f t="shared" si="48"/>
        <v>25110021</v>
      </c>
      <c r="J456" s="2">
        <v>2</v>
      </c>
      <c r="K456" s="2">
        <v>1</v>
      </c>
      <c r="L456" s="6">
        <v>10</v>
      </c>
      <c r="M456" s="6" t="str">
        <f t="shared" si="43"/>
        <v>&lt;A10&gt;</v>
      </c>
      <c r="N456" s="6" t="str">
        <f>IF($B456=1,IF(ISNA(VLOOKUP($M456,Teams!$F$4:$H$51,2,FALSE)),"",VLOOKUP($M456,Teams!$F$4:$H$51,2,FALSE)),IF($B456=2,IF(ISNA(VLOOKUP($M456,Teams!$O$4:$Q$51,2,FALSE)),"",VLOOKUP($M456,Teams!$O$4:$Q$51,2,FALSE)),IF(ISNA(VLOOKUP($M456,Teams!$X$4:$Z$51,2,FALSE)),"",VLOOKUP($M456,Teams!$X$4:$Z$51,2,FALSE))))</f>
        <v>213110</v>
      </c>
      <c r="O456" s="6">
        <v>7</v>
      </c>
      <c r="P456" s="6" t="str">
        <f t="shared" si="44"/>
        <v>&lt;A7&gt;</v>
      </c>
      <c r="Q456" s="6" t="str">
        <f>IF($B456=1,IF(ISNA(VLOOKUP($P456,Teams!$F$4:$H$51,2,FALSE)),"",VLOOKUP($P456,Teams!$F$4:$H$51,2,FALSE)),IF($B456=2,IF(ISNA(VLOOKUP($P456,Teams!$O$4:$Q$51,2,FALSE)),"",VLOOKUP($P456,Teams!$O$4:$Q$51,2,FALSE)),IF(ISNA(VLOOKUP($P456,Teams!$X$4:$Z$51,2,FALSE)),"",VLOOKUP($P456,Teams!$X$4:$Z$51,2,FALSE))))</f>
        <v>213107</v>
      </c>
      <c r="R456" t="str">
        <f t="shared" si="49"/>
        <v>03/13/2022,11:00,03/13/2022,12:00,Week 25 - Match 25110021,,Gym 2 - Court 1,,0,Game,,213110,,1,213107,,,0,,25110021,1,,,,,,</v>
      </c>
    </row>
    <row r="457" spans="2:18" x14ac:dyDescent="0.2">
      <c r="B457" s="1">
        <v>3</v>
      </c>
      <c r="C457" s="9">
        <v>44633</v>
      </c>
      <c r="D457" s="10">
        <v>11</v>
      </c>
      <c r="E457" s="10" t="s">
        <v>36</v>
      </c>
      <c r="F457" s="127">
        <f t="shared" si="45"/>
        <v>12</v>
      </c>
      <c r="G457" s="10" t="s">
        <v>36</v>
      </c>
      <c r="H457" s="2">
        <v>25</v>
      </c>
      <c r="I457" s="11" t="str">
        <f t="shared" si="48"/>
        <v>25110022</v>
      </c>
      <c r="J457" s="2">
        <v>2</v>
      </c>
      <c r="K457" s="2">
        <v>2</v>
      </c>
      <c r="L457" s="6">
        <v>11</v>
      </c>
      <c r="M457" s="6" t="str">
        <f t="shared" si="43"/>
        <v>&lt;A11&gt;</v>
      </c>
      <c r="N457" s="6" t="str">
        <f>IF($B457=1,IF(ISNA(VLOOKUP($M457,Teams!$F$4:$H$51,2,FALSE)),"",VLOOKUP($M457,Teams!$F$4:$H$51,2,FALSE)),IF($B457=2,IF(ISNA(VLOOKUP($M457,Teams!$O$4:$Q$51,2,FALSE)),"",VLOOKUP($M457,Teams!$O$4:$Q$51,2,FALSE)),IF(ISNA(VLOOKUP($M457,Teams!$X$4:$Z$51,2,FALSE)),"",VLOOKUP($M457,Teams!$X$4:$Z$51,2,FALSE))))</f>
        <v>213111</v>
      </c>
      <c r="O457" s="6">
        <v>9</v>
      </c>
      <c r="P457" s="6" t="str">
        <f t="shared" si="44"/>
        <v>&lt;A9&gt;</v>
      </c>
      <c r="Q457" s="6" t="str">
        <f>IF($B457=1,IF(ISNA(VLOOKUP($P457,Teams!$F$4:$H$51,2,FALSE)),"",VLOOKUP($P457,Teams!$F$4:$H$51,2,FALSE)),IF($B457=2,IF(ISNA(VLOOKUP($P457,Teams!$O$4:$Q$51,2,FALSE)),"",VLOOKUP($P457,Teams!$O$4:$Q$51,2,FALSE)),IF(ISNA(VLOOKUP($P457,Teams!$X$4:$Z$51,2,FALSE)),"",VLOOKUP($P457,Teams!$X$4:$Z$51,2,FALSE))))</f>
        <v>213109</v>
      </c>
      <c r="R457" t="str">
        <f t="shared" si="49"/>
        <v>03/13/2022,11:00,03/13/2022,12:00,Week 25 - Match 25110022,,Gym 2 - Court 2,,0,Game,,213111,,1,213109,,,0,,25110022,1,,,,,,</v>
      </c>
    </row>
    <row r="458" spans="2:18" x14ac:dyDescent="0.2">
      <c r="B458" s="1">
        <v>3</v>
      </c>
      <c r="C458" s="9">
        <v>44633</v>
      </c>
      <c r="D458" s="10">
        <v>11</v>
      </c>
      <c r="E458" s="10" t="s">
        <v>36</v>
      </c>
      <c r="F458" s="127">
        <f t="shared" si="45"/>
        <v>12</v>
      </c>
      <c r="G458" s="10" t="s">
        <v>36</v>
      </c>
      <c r="H458" s="2">
        <v>25</v>
      </c>
      <c r="I458" s="11" t="str">
        <f t="shared" si="48"/>
        <v>25110023</v>
      </c>
      <c r="J458" s="2">
        <v>2</v>
      </c>
      <c r="K458" s="2">
        <v>3</v>
      </c>
      <c r="L458" s="6">
        <v>12</v>
      </c>
      <c r="M458" s="6" t="str">
        <f t="shared" si="43"/>
        <v>&lt;A12&gt;</v>
      </c>
      <c r="N458" s="6" t="str">
        <f>IF($B458=1,IF(ISNA(VLOOKUP($M458,Teams!$F$4:$H$51,2,FALSE)),"",VLOOKUP($M458,Teams!$F$4:$H$51,2,FALSE)),IF($B458=2,IF(ISNA(VLOOKUP($M458,Teams!$O$4:$Q$51,2,FALSE)),"",VLOOKUP($M458,Teams!$O$4:$Q$51,2,FALSE)),IF(ISNA(VLOOKUP($M458,Teams!$X$4:$Z$51,2,FALSE)),"",VLOOKUP($M458,Teams!$X$4:$Z$51,2,FALSE))))</f>
        <v>213112</v>
      </c>
      <c r="O458" s="6">
        <v>8</v>
      </c>
      <c r="P458" s="6" t="str">
        <f t="shared" si="44"/>
        <v>&lt;A8&gt;</v>
      </c>
      <c r="Q458" s="6" t="str">
        <f>IF($B458=1,IF(ISNA(VLOOKUP($P458,Teams!$F$4:$H$51,2,FALSE)),"",VLOOKUP($P458,Teams!$F$4:$H$51,2,FALSE)),IF($B458=2,IF(ISNA(VLOOKUP($P458,Teams!$O$4:$Q$51,2,FALSE)),"",VLOOKUP($P458,Teams!$O$4:$Q$51,2,FALSE)),IF(ISNA(VLOOKUP($P458,Teams!$X$4:$Z$51,2,FALSE)),"",VLOOKUP($P458,Teams!$X$4:$Z$51,2,FALSE))))</f>
        <v>213108</v>
      </c>
      <c r="R458" t="str">
        <f t="shared" si="49"/>
        <v>03/13/2022,11:00,03/13/2022,12:00,Week 25 - Match 25110023,,Gym 2 - Court 3,,0,Game,,213112,,1,213108,,,0,,25110023,1,,,,,,</v>
      </c>
    </row>
    <row r="459" spans="2:18" x14ac:dyDescent="0.2">
      <c r="B459" s="1">
        <v>3</v>
      </c>
      <c r="C459" s="9"/>
      <c r="D459" s="10"/>
      <c r="E459" s="10" t="s">
        <v>36</v>
      </c>
      <c r="F459" s="127" t="str">
        <f t="shared" si="45"/>
        <v/>
      </c>
      <c r="G459" s="10" t="s">
        <v>36</v>
      </c>
      <c r="H459" s="2">
        <v>26</v>
      </c>
      <c r="I459" s="11" t="str">
        <f t="shared" si="48"/>
        <v/>
      </c>
      <c r="J459" s="2">
        <v>1</v>
      </c>
      <c r="K459" s="2">
        <v>1</v>
      </c>
      <c r="L459" s="6">
        <v>5</v>
      </c>
      <c r="M459" s="6" t="str">
        <f t="shared" si="43"/>
        <v>&lt;A5&gt;</v>
      </c>
      <c r="N459" s="6" t="str">
        <f>IF($B459=1,IF(ISNA(VLOOKUP($M459,Teams!$F$4:$H$51,2,FALSE)),"",VLOOKUP($M459,Teams!$F$4:$H$51,2,FALSE)),IF($B459=2,IF(ISNA(VLOOKUP($M459,Teams!$O$4:$Q$51,2,FALSE)),"",VLOOKUP($M459,Teams!$O$4:$Q$51,2,FALSE)),IF(ISNA(VLOOKUP($M459,Teams!$X$4:$Z$51,2,FALSE)),"",VLOOKUP($M459,Teams!$X$4:$Z$51,2,FALSE))))</f>
        <v>213105</v>
      </c>
      <c r="O459" s="6">
        <v>6</v>
      </c>
      <c r="P459" s="6" t="str">
        <f t="shared" si="44"/>
        <v>&lt;A6&gt;</v>
      </c>
      <c r="Q459" s="6" t="str">
        <f>IF($B459=1,IF(ISNA(VLOOKUP($P459,Teams!$F$4:$H$51,2,FALSE)),"",VLOOKUP($P459,Teams!$F$4:$H$51,2,FALSE)),IF($B459=2,IF(ISNA(VLOOKUP($P459,Teams!$O$4:$Q$51,2,FALSE)),"",VLOOKUP($P459,Teams!$O$4:$Q$51,2,FALSE)),IF(ISNA(VLOOKUP($P459,Teams!$X$4:$Z$51,2,FALSE)),"",VLOOKUP($P459,Teams!$X$4:$Z$51,2,FALSE))))</f>
        <v>213106</v>
      </c>
      <c r="R459" t="str">
        <f t="shared" si="49"/>
        <v>01/00/1900,:00,01/00/1900,:00,Week 26 - Match ,,Gym 1 - Court 1,,0,Game,,213105,,1,213106,,,0,,,1,,,,,,</v>
      </c>
    </row>
    <row r="460" spans="2:18" x14ac:dyDescent="0.2">
      <c r="B460" s="1">
        <v>3</v>
      </c>
      <c r="C460" s="9"/>
      <c r="D460" s="10"/>
      <c r="E460" s="10" t="s">
        <v>36</v>
      </c>
      <c r="F460" s="127" t="str">
        <f t="shared" si="45"/>
        <v/>
      </c>
      <c r="G460" s="10" t="s">
        <v>36</v>
      </c>
      <c r="H460" s="2">
        <v>26</v>
      </c>
      <c r="I460" s="11" t="str">
        <f t="shared" si="48"/>
        <v/>
      </c>
      <c r="J460" s="2">
        <v>1</v>
      </c>
      <c r="K460" s="2">
        <v>2</v>
      </c>
      <c r="L460" s="6">
        <v>1</v>
      </c>
      <c r="M460" s="6" t="str">
        <f t="shared" si="43"/>
        <v>&lt;A1&gt;</v>
      </c>
      <c r="N460" s="6" t="str">
        <f>IF($B460=1,IF(ISNA(VLOOKUP($M460,Teams!$F$4:$H$51,2,FALSE)),"",VLOOKUP($M460,Teams!$F$4:$H$51,2,FALSE)),IF($B460=2,IF(ISNA(VLOOKUP($M460,Teams!$O$4:$Q$51,2,FALSE)),"",VLOOKUP($M460,Teams!$O$4:$Q$51,2,FALSE)),IF(ISNA(VLOOKUP($M460,Teams!$X$4:$Z$51,2,FALSE)),"",VLOOKUP($M460,Teams!$X$4:$Z$51,2,FALSE))))</f>
        <v>213101</v>
      </c>
      <c r="O460" s="6">
        <v>3</v>
      </c>
      <c r="P460" s="6" t="str">
        <f t="shared" si="44"/>
        <v>&lt;A3&gt;</v>
      </c>
      <c r="Q460" s="6" t="str">
        <f>IF($B460=1,IF(ISNA(VLOOKUP($P460,Teams!$F$4:$H$51,2,FALSE)),"",VLOOKUP($P460,Teams!$F$4:$H$51,2,FALSE)),IF($B460=2,IF(ISNA(VLOOKUP($P460,Teams!$O$4:$Q$51,2,FALSE)),"",VLOOKUP($P460,Teams!$O$4:$Q$51,2,FALSE)),IF(ISNA(VLOOKUP($P460,Teams!$X$4:$Z$51,2,FALSE)),"",VLOOKUP($P460,Teams!$X$4:$Z$51,2,FALSE))))</f>
        <v>213103</v>
      </c>
      <c r="R460" t="str">
        <f t="shared" si="49"/>
        <v>01/00/1900,:00,01/00/1900,:00,Week 26 - Match ,,Gym 1 - Court 2,,0,Game,,213101,,1,213103,,,0,,,1,,,,,,</v>
      </c>
    </row>
    <row r="461" spans="2:18" x14ac:dyDescent="0.2">
      <c r="B461" s="1">
        <v>3</v>
      </c>
      <c r="C461" s="9"/>
      <c r="D461" s="10"/>
      <c r="E461" s="10" t="s">
        <v>36</v>
      </c>
      <c r="F461" s="127" t="str">
        <f t="shared" si="45"/>
        <v/>
      </c>
      <c r="G461" s="10" t="s">
        <v>36</v>
      </c>
      <c r="H461" s="2">
        <v>26</v>
      </c>
      <c r="I461" s="11" t="str">
        <f t="shared" si="48"/>
        <v/>
      </c>
      <c r="J461" s="2">
        <v>1</v>
      </c>
      <c r="K461" s="2">
        <v>3</v>
      </c>
      <c r="L461" s="6">
        <v>4</v>
      </c>
      <c r="M461" s="6" t="str">
        <f t="shared" si="43"/>
        <v>&lt;A4&gt;</v>
      </c>
      <c r="N461" s="6" t="str">
        <f>IF($B461=1,IF(ISNA(VLOOKUP($M461,Teams!$F$4:$H$51,2,FALSE)),"",VLOOKUP($M461,Teams!$F$4:$H$51,2,FALSE)),IF($B461=2,IF(ISNA(VLOOKUP($M461,Teams!$O$4:$Q$51,2,FALSE)),"",VLOOKUP($M461,Teams!$O$4:$Q$51,2,FALSE)),IF(ISNA(VLOOKUP($M461,Teams!$X$4:$Z$51,2,FALSE)),"",VLOOKUP($M461,Teams!$X$4:$Z$51,2,FALSE))))</f>
        <v>213104</v>
      </c>
      <c r="O461" s="6">
        <v>2</v>
      </c>
      <c r="P461" s="6" t="str">
        <f t="shared" si="44"/>
        <v>&lt;A2&gt;</v>
      </c>
      <c r="Q461" s="6" t="str">
        <f>IF($B461=1,IF(ISNA(VLOOKUP($P461,Teams!$F$4:$H$51,2,FALSE)),"",VLOOKUP($P461,Teams!$F$4:$H$51,2,FALSE)),IF($B461=2,IF(ISNA(VLOOKUP($P461,Teams!$O$4:$Q$51,2,FALSE)),"",VLOOKUP($P461,Teams!$O$4:$Q$51,2,FALSE)),IF(ISNA(VLOOKUP($P461,Teams!$X$4:$Z$51,2,FALSE)),"",VLOOKUP($P461,Teams!$X$4:$Z$51,2,FALSE))))</f>
        <v>213102</v>
      </c>
      <c r="R461" t="str">
        <f t="shared" si="49"/>
        <v>01/00/1900,:00,01/00/1900,:00,Week 26 - Match ,,Gym 1 - Court 3,,0,Game,,213104,,1,213102,,,0,,,1,,,,,,</v>
      </c>
    </row>
    <row r="462" spans="2:18" x14ac:dyDescent="0.2">
      <c r="B462" s="1">
        <v>3</v>
      </c>
      <c r="C462" s="9"/>
      <c r="D462" s="10"/>
      <c r="E462" s="10" t="s">
        <v>36</v>
      </c>
      <c r="F462" s="127" t="str">
        <f t="shared" si="45"/>
        <v/>
      </c>
      <c r="G462" s="10" t="s">
        <v>36</v>
      </c>
      <c r="H462" s="2">
        <v>26</v>
      </c>
      <c r="I462" s="11" t="str">
        <f t="shared" si="48"/>
        <v/>
      </c>
      <c r="J462" s="2">
        <v>2</v>
      </c>
      <c r="K462" s="2">
        <v>1</v>
      </c>
      <c r="L462" s="6">
        <v>11</v>
      </c>
      <c r="M462" s="6" t="str">
        <f t="shared" si="43"/>
        <v>&lt;A11&gt;</v>
      </c>
      <c r="N462" s="6" t="str">
        <f>IF($B462=1,IF(ISNA(VLOOKUP($M462,Teams!$F$4:$H$51,2,FALSE)),"",VLOOKUP($M462,Teams!$F$4:$H$51,2,FALSE)),IF($B462=2,IF(ISNA(VLOOKUP($M462,Teams!$O$4:$Q$51,2,FALSE)),"",VLOOKUP($M462,Teams!$O$4:$Q$51,2,FALSE)),IF(ISNA(VLOOKUP($M462,Teams!$X$4:$Z$51,2,FALSE)),"",VLOOKUP($M462,Teams!$X$4:$Z$51,2,FALSE))))</f>
        <v>213111</v>
      </c>
      <c r="O462" s="6">
        <v>12</v>
      </c>
      <c r="P462" s="6" t="str">
        <f t="shared" si="44"/>
        <v>&lt;A12&gt;</v>
      </c>
      <c r="Q462" s="6" t="str">
        <f>IF($B462=1,IF(ISNA(VLOOKUP($P462,Teams!$F$4:$H$51,2,FALSE)),"",VLOOKUP($P462,Teams!$F$4:$H$51,2,FALSE)),IF($B462=2,IF(ISNA(VLOOKUP($P462,Teams!$O$4:$Q$51,2,FALSE)),"",VLOOKUP($P462,Teams!$O$4:$Q$51,2,FALSE)),IF(ISNA(VLOOKUP($P462,Teams!$X$4:$Z$51,2,FALSE)),"",VLOOKUP($P462,Teams!$X$4:$Z$51,2,FALSE))))</f>
        <v>213112</v>
      </c>
      <c r="R462" t="str">
        <f t="shared" si="49"/>
        <v>01/00/1900,:00,01/00/1900,:00,Week 26 - Match ,,Gym 2 - Court 1,,0,Game,,213111,,1,213112,,,0,,,1,,,,,,</v>
      </c>
    </row>
    <row r="463" spans="2:18" x14ac:dyDescent="0.2">
      <c r="B463" s="1">
        <v>3</v>
      </c>
      <c r="C463" s="9"/>
      <c r="D463" s="10"/>
      <c r="E463" s="10" t="s">
        <v>36</v>
      </c>
      <c r="F463" s="127" t="str">
        <f t="shared" si="45"/>
        <v/>
      </c>
      <c r="G463" s="10" t="s">
        <v>36</v>
      </c>
      <c r="H463" s="2">
        <v>26</v>
      </c>
      <c r="I463" s="11" t="str">
        <f t="shared" si="48"/>
        <v/>
      </c>
      <c r="J463" s="2">
        <v>2</v>
      </c>
      <c r="K463" s="2">
        <v>2</v>
      </c>
      <c r="L463" s="6">
        <v>7</v>
      </c>
      <c r="M463" s="6" t="str">
        <f t="shared" ref="M463:M482" si="50">"&lt;"&amp;$A$3&amp;L463&amp;"&gt;"</f>
        <v>&lt;A7&gt;</v>
      </c>
      <c r="N463" s="6" t="str">
        <f>IF($B463=1,IF(ISNA(VLOOKUP($M463,Teams!$F$4:$H$51,2,FALSE)),"",VLOOKUP($M463,Teams!$F$4:$H$51,2,FALSE)),IF($B463=2,IF(ISNA(VLOOKUP($M463,Teams!$O$4:$Q$51,2,FALSE)),"",VLOOKUP($M463,Teams!$O$4:$Q$51,2,FALSE)),IF(ISNA(VLOOKUP($M463,Teams!$X$4:$Z$51,2,FALSE)),"",VLOOKUP($M463,Teams!$X$4:$Z$51,2,FALSE))))</f>
        <v>213107</v>
      </c>
      <c r="O463" s="6">
        <v>9</v>
      </c>
      <c r="P463" s="6" t="str">
        <f t="shared" ref="P463:P482" si="51">"&lt;"&amp;$A$3&amp;O463&amp;"&gt;"</f>
        <v>&lt;A9&gt;</v>
      </c>
      <c r="Q463" s="6" t="str">
        <f>IF($B463=1,IF(ISNA(VLOOKUP($P463,Teams!$F$4:$H$51,2,FALSE)),"",VLOOKUP($P463,Teams!$F$4:$H$51,2,FALSE)),IF($B463=2,IF(ISNA(VLOOKUP($P463,Teams!$O$4:$Q$51,2,FALSE)),"",VLOOKUP($P463,Teams!$O$4:$Q$51,2,FALSE)),IF(ISNA(VLOOKUP($P463,Teams!$X$4:$Z$51,2,FALSE)),"",VLOOKUP($P463,Teams!$X$4:$Z$51,2,FALSE))))</f>
        <v>213109</v>
      </c>
      <c r="R463" t="str">
        <f t="shared" si="49"/>
        <v>01/00/1900,:00,01/00/1900,:00,Week 26 - Match ,,Gym 2 - Court 2,,0,Game,,213107,,1,213109,,,0,,,1,,,,,,</v>
      </c>
    </row>
    <row r="464" spans="2:18" x14ac:dyDescent="0.2">
      <c r="B464" s="1">
        <v>3</v>
      </c>
      <c r="C464" s="9"/>
      <c r="D464" s="10"/>
      <c r="E464" s="10" t="s">
        <v>36</v>
      </c>
      <c r="F464" s="127" t="str">
        <f t="shared" ref="F464:F482" si="52">IF(NOT(ISBLANK(D464)),D464+1,"")</f>
        <v/>
      </c>
      <c r="G464" s="10" t="s">
        <v>36</v>
      </c>
      <c r="H464" s="2">
        <v>26</v>
      </c>
      <c r="I464" s="11" t="str">
        <f t="shared" si="48"/>
        <v/>
      </c>
      <c r="J464" s="2">
        <v>2</v>
      </c>
      <c r="K464" s="2">
        <v>3</v>
      </c>
      <c r="L464" s="6">
        <v>10</v>
      </c>
      <c r="M464" s="6" t="str">
        <f t="shared" si="50"/>
        <v>&lt;A10&gt;</v>
      </c>
      <c r="N464" s="6" t="str">
        <f>IF($B464=1,IF(ISNA(VLOOKUP($M464,Teams!$F$4:$H$51,2,FALSE)),"",VLOOKUP($M464,Teams!$F$4:$H$51,2,FALSE)),IF($B464=2,IF(ISNA(VLOOKUP($M464,Teams!$O$4:$Q$51,2,FALSE)),"",VLOOKUP($M464,Teams!$O$4:$Q$51,2,FALSE)),IF(ISNA(VLOOKUP($M464,Teams!$X$4:$Z$51,2,FALSE)),"",VLOOKUP($M464,Teams!$X$4:$Z$51,2,FALSE))))</f>
        <v>213110</v>
      </c>
      <c r="O464" s="6">
        <v>8</v>
      </c>
      <c r="P464" s="6" t="str">
        <f t="shared" si="51"/>
        <v>&lt;A8&gt;</v>
      </c>
      <c r="Q464" s="6" t="str">
        <f>IF($B464=1,IF(ISNA(VLOOKUP($P464,Teams!$F$4:$H$51,2,FALSE)),"",VLOOKUP($P464,Teams!$F$4:$H$51,2,FALSE)),IF($B464=2,IF(ISNA(VLOOKUP($P464,Teams!$O$4:$Q$51,2,FALSE)),"",VLOOKUP($P464,Teams!$O$4:$Q$51,2,FALSE)),IF(ISNA(VLOOKUP($P464,Teams!$X$4:$Z$51,2,FALSE)),"",VLOOKUP($P464,Teams!$X$4:$Z$51,2,FALSE))))</f>
        <v>213108</v>
      </c>
      <c r="R464" t="str">
        <f t="shared" si="49"/>
        <v>01/00/1900,:00,01/00/1900,:00,Week 26 - Match ,,Gym 2 - Court 3,,0,Game,,213110,,1,213108,,,0,,,1,,,,,,</v>
      </c>
    </row>
    <row r="465" spans="2:18" x14ac:dyDescent="0.2">
      <c r="B465" s="1">
        <v>3</v>
      </c>
      <c r="C465" s="9"/>
      <c r="D465" s="10"/>
      <c r="E465" s="10" t="s">
        <v>36</v>
      </c>
      <c r="F465" s="127" t="str">
        <f t="shared" si="52"/>
        <v/>
      </c>
      <c r="G465" s="10" t="s">
        <v>36</v>
      </c>
      <c r="H465" s="2">
        <v>26</v>
      </c>
      <c r="I465" s="11" t="str">
        <f t="shared" si="48"/>
        <v/>
      </c>
      <c r="J465" s="2">
        <v>1</v>
      </c>
      <c r="K465" s="2">
        <v>1</v>
      </c>
      <c r="L465" s="6">
        <v>1</v>
      </c>
      <c r="M465" s="6" t="str">
        <f t="shared" si="50"/>
        <v>&lt;A1&gt;</v>
      </c>
      <c r="N465" s="6" t="str">
        <f>IF($B465=1,IF(ISNA(VLOOKUP($M465,Teams!$F$4:$H$51,2,FALSE)),"",VLOOKUP($M465,Teams!$F$4:$H$51,2,FALSE)),IF($B465=2,IF(ISNA(VLOOKUP($M465,Teams!$O$4:$Q$51,2,FALSE)),"",VLOOKUP($M465,Teams!$O$4:$Q$51,2,FALSE)),IF(ISNA(VLOOKUP($M465,Teams!$X$4:$Z$51,2,FALSE)),"",VLOOKUP($M465,Teams!$X$4:$Z$51,2,FALSE))))</f>
        <v>213101</v>
      </c>
      <c r="O465" s="6">
        <v>2</v>
      </c>
      <c r="P465" s="6" t="str">
        <f t="shared" si="51"/>
        <v>&lt;A2&gt;</v>
      </c>
      <c r="Q465" s="6" t="str">
        <f>IF($B465=1,IF(ISNA(VLOOKUP($P465,Teams!$F$4:$H$51,2,FALSE)),"",VLOOKUP($P465,Teams!$F$4:$H$51,2,FALSE)),IF($B465=2,IF(ISNA(VLOOKUP($P465,Teams!$O$4:$Q$51,2,FALSE)),"",VLOOKUP($P465,Teams!$O$4:$Q$51,2,FALSE)),IF(ISNA(VLOOKUP($P465,Teams!$X$4:$Z$51,2,FALSE)),"",VLOOKUP($P465,Teams!$X$4:$Z$51,2,FALSE))))</f>
        <v>213102</v>
      </c>
      <c r="R465" t="str">
        <f t="shared" si="49"/>
        <v>01/00/1900,:00,01/00/1900,:00,Week 26 - Match ,,Gym 1 - Court 1,,0,Game,,213101,,1,213102,,,0,,,1,,,,,,</v>
      </c>
    </row>
    <row r="466" spans="2:18" x14ac:dyDescent="0.2">
      <c r="B466" s="1">
        <v>3</v>
      </c>
      <c r="C466" s="9"/>
      <c r="D466" s="10"/>
      <c r="E466" s="10" t="s">
        <v>36</v>
      </c>
      <c r="F466" s="127" t="str">
        <f t="shared" si="52"/>
        <v/>
      </c>
      <c r="G466" s="10" t="s">
        <v>36</v>
      </c>
      <c r="H466" s="2">
        <v>26</v>
      </c>
      <c r="I466" s="11" t="str">
        <f t="shared" si="48"/>
        <v/>
      </c>
      <c r="J466" s="2">
        <v>1</v>
      </c>
      <c r="K466" s="2">
        <v>2</v>
      </c>
      <c r="L466" s="6">
        <v>6</v>
      </c>
      <c r="M466" s="6" t="str">
        <f t="shared" si="50"/>
        <v>&lt;A6&gt;</v>
      </c>
      <c r="N466" s="6" t="str">
        <f>IF($B466=1,IF(ISNA(VLOOKUP($M466,Teams!$F$4:$H$51,2,FALSE)),"",VLOOKUP($M466,Teams!$F$4:$H$51,2,FALSE)),IF($B466=2,IF(ISNA(VLOOKUP($M466,Teams!$O$4:$Q$51,2,FALSE)),"",VLOOKUP($M466,Teams!$O$4:$Q$51,2,FALSE)),IF(ISNA(VLOOKUP($M466,Teams!$X$4:$Z$51,2,FALSE)),"",VLOOKUP($M466,Teams!$X$4:$Z$51,2,FALSE))))</f>
        <v>213106</v>
      </c>
      <c r="O466" s="6">
        <v>3</v>
      </c>
      <c r="P466" s="6" t="str">
        <f t="shared" si="51"/>
        <v>&lt;A3&gt;</v>
      </c>
      <c r="Q466" s="6" t="str">
        <f>IF($B466=1,IF(ISNA(VLOOKUP($P466,Teams!$F$4:$H$51,2,FALSE)),"",VLOOKUP($P466,Teams!$F$4:$H$51,2,FALSE)),IF($B466=2,IF(ISNA(VLOOKUP($P466,Teams!$O$4:$Q$51,2,FALSE)),"",VLOOKUP($P466,Teams!$O$4:$Q$51,2,FALSE)),IF(ISNA(VLOOKUP($P466,Teams!$X$4:$Z$51,2,FALSE)),"",VLOOKUP($P466,Teams!$X$4:$Z$51,2,FALSE))))</f>
        <v>213103</v>
      </c>
      <c r="R466" t="str">
        <f t="shared" si="49"/>
        <v>01/00/1900,:00,01/00/1900,:00,Week 26 - Match ,,Gym 1 - Court 2,,0,Game,,213106,,1,213103,,,0,,,1,,,,,,</v>
      </c>
    </row>
    <row r="467" spans="2:18" x14ac:dyDescent="0.2">
      <c r="B467" s="1">
        <v>3</v>
      </c>
      <c r="C467" s="9"/>
      <c r="D467" s="10"/>
      <c r="E467" s="10" t="s">
        <v>36</v>
      </c>
      <c r="F467" s="127" t="str">
        <f t="shared" si="52"/>
        <v/>
      </c>
      <c r="G467" s="10" t="s">
        <v>36</v>
      </c>
      <c r="H467" s="2">
        <v>26</v>
      </c>
      <c r="I467" s="11" t="str">
        <f t="shared" si="48"/>
        <v/>
      </c>
      <c r="J467" s="2">
        <v>1</v>
      </c>
      <c r="K467" s="2">
        <v>3</v>
      </c>
      <c r="L467" s="6">
        <v>5</v>
      </c>
      <c r="M467" s="6" t="str">
        <f t="shared" si="50"/>
        <v>&lt;A5&gt;</v>
      </c>
      <c r="N467" s="6" t="str">
        <f>IF($B467=1,IF(ISNA(VLOOKUP($M467,Teams!$F$4:$H$51,2,FALSE)),"",VLOOKUP($M467,Teams!$F$4:$H$51,2,FALSE)),IF($B467=2,IF(ISNA(VLOOKUP($M467,Teams!$O$4:$Q$51,2,FALSE)),"",VLOOKUP($M467,Teams!$O$4:$Q$51,2,FALSE)),IF(ISNA(VLOOKUP($M467,Teams!$X$4:$Z$51,2,FALSE)),"",VLOOKUP($M467,Teams!$X$4:$Z$51,2,FALSE))))</f>
        <v>213105</v>
      </c>
      <c r="O467" s="6">
        <v>4</v>
      </c>
      <c r="P467" s="6" t="str">
        <f t="shared" si="51"/>
        <v>&lt;A4&gt;</v>
      </c>
      <c r="Q467" s="6" t="str">
        <f>IF($B467=1,IF(ISNA(VLOOKUP($P467,Teams!$F$4:$H$51,2,FALSE)),"",VLOOKUP($P467,Teams!$F$4:$H$51,2,FALSE)),IF($B467=2,IF(ISNA(VLOOKUP($P467,Teams!$O$4:$Q$51,2,FALSE)),"",VLOOKUP($P467,Teams!$O$4:$Q$51,2,FALSE)),IF(ISNA(VLOOKUP($P467,Teams!$X$4:$Z$51,2,FALSE)),"",VLOOKUP($P467,Teams!$X$4:$Z$51,2,FALSE))))</f>
        <v>213104</v>
      </c>
      <c r="R467" t="str">
        <f t="shared" si="49"/>
        <v>01/00/1900,:00,01/00/1900,:00,Week 26 - Match ,,Gym 1 - Court 3,,0,Game,,213105,,1,213104,,,0,,,1,,,,,,</v>
      </c>
    </row>
    <row r="468" spans="2:18" x14ac:dyDescent="0.2">
      <c r="B468" s="1">
        <v>3</v>
      </c>
      <c r="C468" s="9"/>
      <c r="D468" s="10"/>
      <c r="E468" s="10" t="s">
        <v>36</v>
      </c>
      <c r="F468" s="127" t="str">
        <f t="shared" si="52"/>
        <v/>
      </c>
      <c r="G468" s="10" t="s">
        <v>36</v>
      </c>
      <c r="H468" s="2">
        <v>26</v>
      </c>
      <c r="I468" s="11" t="str">
        <f t="shared" si="48"/>
        <v/>
      </c>
      <c r="J468" s="2">
        <v>2</v>
      </c>
      <c r="K468" s="2">
        <v>1</v>
      </c>
      <c r="L468" s="6">
        <v>7</v>
      </c>
      <c r="M468" s="6" t="str">
        <f t="shared" si="50"/>
        <v>&lt;A7&gt;</v>
      </c>
      <c r="N468" s="6" t="str">
        <f>IF($B468=1,IF(ISNA(VLOOKUP($M468,Teams!$F$4:$H$51,2,FALSE)),"",VLOOKUP($M468,Teams!$F$4:$H$51,2,FALSE)),IF($B468=2,IF(ISNA(VLOOKUP($M468,Teams!$O$4:$Q$51,2,FALSE)),"",VLOOKUP($M468,Teams!$O$4:$Q$51,2,FALSE)),IF(ISNA(VLOOKUP($M468,Teams!$X$4:$Z$51,2,FALSE)),"",VLOOKUP($M468,Teams!$X$4:$Z$51,2,FALSE))))</f>
        <v>213107</v>
      </c>
      <c r="O468" s="6">
        <v>8</v>
      </c>
      <c r="P468" s="6" t="str">
        <f t="shared" si="51"/>
        <v>&lt;A8&gt;</v>
      </c>
      <c r="Q468" s="6" t="str">
        <f>IF($B468=1,IF(ISNA(VLOOKUP($P468,Teams!$F$4:$H$51,2,FALSE)),"",VLOOKUP($P468,Teams!$F$4:$H$51,2,FALSE)),IF($B468=2,IF(ISNA(VLOOKUP($P468,Teams!$O$4:$Q$51,2,FALSE)),"",VLOOKUP($P468,Teams!$O$4:$Q$51,2,FALSE)),IF(ISNA(VLOOKUP($P468,Teams!$X$4:$Z$51,2,FALSE)),"",VLOOKUP($P468,Teams!$X$4:$Z$51,2,FALSE))))</f>
        <v>213108</v>
      </c>
      <c r="R468" t="str">
        <f t="shared" si="49"/>
        <v>01/00/1900,:00,01/00/1900,:00,Week 26 - Match ,,Gym 2 - Court 1,,0,Game,,213107,,1,213108,,,0,,,1,,,,,,</v>
      </c>
    </row>
    <row r="469" spans="2:18" x14ac:dyDescent="0.2">
      <c r="B469" s="1">
        <v>3</v>
      </c>
      <c r="C469" s="9"/>
      <c r="D469" s="10"/>
      <c r="E469" s="10" t="s">
        <v>36</v>
      </c>
      <c r="F469" s="127" t="str">
        <f t="shared" si="52"/>
        <v/>
      </c>
      <c r="G469" s="10" t="s">
        <v>36</v>
      </c>
      <c r="H469" s="2">
        <v>26</v>
      </c>
      <c r="I469" s="11" t="str">
        <f t="shared" si="48"/>
        <v/>
      </c>
      <c r="J469" s="2">
        <v>2</v>
      </c>
      <c r="K469" s="2">
        <v>2</v>
      </c>
      <c r="L469" s="6">
        <v>12</v>
      </c>
      <c r="M469" s="6" t="str">
        <f t="shared" si="50"/>
        <v>&lt;A12&gt;</v>
      </c>
      <c r="N469" s="6" t="str">
        <f>IF($B469=1,IF(ISNA(VLOOKUP($M469,Teams!$F$4:$H$51,2,FALSE)),"",VLOOKUP($M469,Teams!$F$4:$H$51,2,FALSE)),IF($B469=2,IF(ISNA(VLOOKUP($M469,Teams!$O$4:$Q$51,2,FALSE)),"",VLOOKUP($M469,Teams!$O$4:$Q$51,2,FALSE)),IF(ISNA(VLOOKUP($M469,Teams!$X$4:$Z$51,2,FALSE)),"",VLOOKUP($M469,Teams!$X$4:$Z$51,2,FALSE))))</f>
        <v>213112</v>
      </c>
      <c r="O469" s="6">
        <v>9</v>
      </c>
      <c r="P469" s="6" t="str">
        <f t="shared" si="51"/>
        <v>&lt;A9&gt;</v>
      </c>
      <c r="Q469" s="6" t="str">
        <f>IF($B469=1,IF(ISNA(VLOOKUP($P469,Teams!$F$4:$H$51,2,FALSE)),"",VLOOKUP($P469,Teams!$F$4:$H$51,2,FALSE)),IF($B469=2,IF(ISNA(VLOOKUP($P469,Teams!$O$4:$Q$51,2,FALSE)),"",VLOOKUP($P469,Teams!$O$4:$Q$51,2,FALSE)),IF(ISNA(VLOOKUP($P469,Teams!$X$4:$Z$51,2,FALSE)),"",VLOOKUP($P469,Teams!$X$4:$Z$51,2,FALSE))))</f>
        <v>213109</v>
      </c>
      <c r="R469" t="str">
        <f t="shared" si="49"/>
        <v>01/00/1900,:00,01/00/1900,:00,Week 26 - Match ,,Gym 2 - Court 2,,0,Game,,213112,,1,213109,,,0,,,1,,,,,,</v>
      </c>
    </row>
    <row r="470" spans="2:18" x14ac:dyDescent="0.2">
      <c r="B470" s="1">
        <v>3</v>
      </c>
      <c r="C470" s="9"/>
      <c r="D470" s="10"/>
      <c r="E470" s="10" t="s">
        <v>36</v>
      </c>
      <c r="F470" s="127" t="str">
        <f t="shared" si="52"/>
        <v/>
      </c>
      <c r="G470" s="10" t="s">
        <v>36</v>
      </c>
      <c r="H470" s="2">
        <v>26</v>
      </c>
      <c r="I470" s="11" t="str">
        <f t="shared" si="48"/>
        <v/>
      </c>
      <c r="J470" s="2">
        <v>2</v>
      </c>
      <c r="K470" s="2">
        <v>3</v>
      </c>
      <c r="L470" s="6">
        <v>11</v>
      </c>
      <c r="M470" s="6" t="str">
        <f t="shared" si="50"/>
        <v>&lt;A11&gt;</v>
      </c>
      <c r="N470" s="6" t="str">
        <f>IF($B470=1,IF(ISNA(VLOOKUP($M470,Teams!$F$4:$H$51,2,FALSE)),"",VLOOKUP($M470,Teams!$F$4:$H$51,2,FALSE)),IF($B470=2,IF(ISNA(VLOOKUP($M470,Teams!$O$4:$Q$51,2,FALSE)),"",VLOOKUP($M470,Teams!$O$4:$Q$51,2,FALSE)),IF(ISNA(VLOOKUP($M470,Teams!$X$4:$Z$51,2,FALSE)),"",VLOOKUP($M470,Teams!$X$4:$Z$51,2,FALSE))))</f>
        <v>213111</v>
      </c>
      <c r="O470" s="6">
        <v>10</v>
      </c>
      <c r="P470" s="6" t="str">
        <f t="shared" si="51"/>
        <v>&lt;A10&gt;</v>
      </c>
      <c r="Q470" s="6" t="str">
        <f>IF($B470=1,IF(ISNA(VLOOKUP($P470,Teams!$F$4:$H$51,2,FALSE)),"",VLOOKUP($P470,Teams!$F$4:$H$51,2,FALSE)),IF($B470=2,IF(ISNA(VLOOKUP($P470,Teams!$O$4:$Q$51,2,FALSE)),"",VLOOKUP($P470,Teams!$O$4:$Q$51,2,FALSE)),IF(ISNA(VLOOKUP($P470,Teams!$X$4:$Z$51,2,FALSE)),"",VLOOKUP($P470,Teams!$X$4:$Z$51,2,FALSE))))</f>
        <v>213110</v>
      </c>
      <c r="R470" t="str">
        <f t="shared" si="49"/>
        <v>01/00/1900,:00,01/00/1900,:00,Week 26 - Match ,,Gym 2 - Court 3,,0,Game,,213111,,1,213110,,,0,,,1,,,,,,</v>
      </c>
    </row>
    <row r="471" spans="2:18" x14ac:dyDescent="0.2">
      <c r="B471" s="1">
        <v>3</v>
      </c>
      <c r="C471" s="9"/>
      <c r="D471" s="10"/>
      <c r="E471" s="10" t="s">
        <v>36</v>
      </c>
      <c r="F471" s="127" t="str">
        <f t="shared" si="52"/>
        <v/>
      </c>
      <c r="G471" s="10" t="s">
        <v>36</v>
      </c>
      <c r="H471" s="2">
        <v>27</v>
      </c>
      <c r="I471" s="11" t="str">
        <f t="shared" si="48"/>
        <v/>
      </c>
      <c r="J471" s="2">
        <v>1</v>
      </c>
      <c r="K471" s="2">
        <v>1</v>
      </c>
      <c r="L471" s="6">
        <v>4</v>
      </c>
      <c r="M471" s="6" t="str">
        <f t="shared" si="50"/>
        <v>&lt;A4&gt;</v>
      </c>
      <c r="N471" s="6" t="str">
        <f>IF($B471=1,IF(ISNA(VLOOKUP($M471,Teams!$F$4:$H$51,2,FALSE)),"",VLOOKUP($M471,Teams!$F$4:$H$51,2,FALSE)),IF($B471=2,IF(ISNA(VLOOKUP($M471,Teams!$O$4:$Q$51,2,FALSE)),"",VLOOKUP($M471,Teams!$O$4:$Q$51,2,FALSE)),IF(ISNA(VLOOKUP($M471,Teams!$X$4:$Z$51,2,FALSE)),"",VLOOKUP($M471,Teams!$X$4:$Z$51,2,FALSE))))</f>
        <v>213104</v>
      </c>
      <c r="O471" s="6">
        <v>3</v>
      </c>
      <c r="P471" s="6" t="str">
        <f t="shared" si="51"/>
        <v>&lt;A3&gt;</v>
      </c>
      <c r="Q471" s="6" t="str">
        <f>IF($B471=1,IF(ISNA(VLOOKUP($P471,Teams!$F$4:$H$51,2,FALSE)),"",VLOOKUP($P471,Teams!$F$4:$H$51,2,FALSE)),IF($B471=2,IF(ISNA(VLOOKUP($P471,Teams!$O$4:$Q$51,2,FALSE)),"",VLOOKUP($P471,Teams!$O$4:$Q$51,2,FALSE)),IF(ISNA(VLOOKUP($P471,Teams!$X$4:$Z$51,2,FALSE)),"",VLOOKUP($P471,Teams!$X$4:$Z$51,2,FALSE))))</f>
        <v>213103</v>
      </c>
      <c r="R471" t="str">
        <f t="shared" si="49"/>
        <v>01/00/1900,:00,01/00/1900,:00,Week 27 - Match ,,Gym 1 - Court 1,,0,Game,,213104,,1,213103,,,0,,,1,,,,,,</v>
      </c>
    </row>
    <row r="472" spans="2:18" x14ac:dyDescent="0.2">
      <c r="B472" s="1">
        <v>3</v>
      </c>
      <c r="C472" s="9"/>
      <c r="D472" s="10"/>
      <c r="E472" s="10" t="s">
        <v>36</v>
      </c>
      <c r="F472" s="127" t="str">
        <f t="shared" si="52"/>
        <v/>
      </c>
      <c r="G472" s="10" t="s">
        <v>36</v>
      </c>
      <c r="H472" s="2">
        <v>27</v>
      </c>
      <c r="I472" s="11" t="str">
        <f t="shared" si="48"/>
        <v/>
      </c>
      <c r="J472" s="2">
        <v>1</v>
      </c>
      <c r="K472" s="2">
        <v>2</v>
      </c>
      <c r="L472" s="6">
        <v>1</v>
      </c>
      <c r="M472" s="6" t="str">
        <f t="shared" si="50"/>
        <v>&lt;A1&gt;</v>
      </c>
      <c r="N472" s="6" t="str">
        <f>IF($B472=1,IF(ISNA(VLOOKUP($M472,Teams!$F$4:$H$51,2,FALSE)),"",VLOOKUP($M472,Teams!$F$4:$H$51,2,FALSE)),IF($B472=2,IF(ISNA(VLOOKUP($M472,Teams!$O$4:$Q$51,2,FALSE)),"",VLOOKUP($M472,Teams!$O$4:$Q$51,2,FALSE)),IF(ISNA(VLOOKUP($M472,Teams!$X$4:$Z$51,2,FALSE)),"",VLOOKUP($M472,Teams!$X$4:$Z$51,2,FALSE))))</f>
        <v>213101</v>
      </c>
      <c r="O472" s="6">
        <v>6</v>
      </c>
      <c r="P472" s="6" t="str">
        <f t="shared" si="51"/>
        <v>&lt;A6&gt;</v>
      </c>
      <c r="Q472" s="6" t="str">
        <f>IF($B472=1,IF(ISNA(VLOOKUP($P472,Teams!$F$4:$H$51,2,FALSE)),"",VLOOKUP($P472,Teams!$F$4:$H$51,2,FALSE)),IF($B472=2,IF(ISNA(VLOOKUP($P472,Teams!$O$4:$Q$51,2,FALSE)),"",VLOOKUP($P472,Teams!$O$4:$Q$51,2,FALSE)),IF(ISNA(VLOOKUP($P472,Teams!$X$4:$Z$51,2,FALSE)),"",VLOOKUP($P472,Teams!$X$4:$Z$51,2,FALSE))))</f>
        <v>213106</v>
      </c>
      <c r="R472" t="str">
        <f t="shared" si="49"/>
        <v>01/00/1900,:00,01/00/1900,:00,Week 27 - Match ,,Gym 1 - Court 2,,0,Game,,213101,,1,213106,,,0,,,1,,,,,,</v>
      </c>
    </row>
    <row r="473" spans="2:18" x14ac:dyDescent="0.2">
      <c r="B473" s="1">
        <v>3</v>
      </c>
      <c r="C473" s="9"/>
      <c r="D473" s="10"/>
      <c r="E473" s="10" t="s">
        <v>36</v>
      </c>
      <c r="F473" s="127" t="str">
        <f t="shared" si="52"/>
        <v/>
      </c>
      <c r="G473" s="10" t="s">
        <v>36</v>
      </c>
      <c r="H473" s="2">
        <v>27</v>
      </c>
      <c r="I473" s="11" t="str">
        <f t="shared" si="48"/>
        <v/>
      </c>
      <c r="J473" s="2">
        <v>1</v>
      </c>
      <c r="K473" s="2">
        <v>3</v>
      </c>
      <c r="L473" s="6">
        <v>5</v>
      </c>
      <c r="M473" s="6" t="str">
        <f t="shared" si="50"/>
        <v>&lt;A5&gt;</v>
      </c>
      <c r="N473" s="6" t="str">
        <f>IF($B473=1,IF(ISNA(VLOOKUP($M473,Teams!$F$4:$H$51,2,FALSE)),"",VLOOKUP($M473,Teams!$F$4:$H$51,2,FALSE)),IF($B473=2,IF(ISNA(VLOOKUP($M473,Teams!$O$4:$Q$51,2,FALSE)),"",VLOOKUP($M473,Teams!$O$4:$Q$51,2,FALSE)),IF(ISNA(VLOOKUP($M473,Teams!$X$4:$Z$51,2,FALSE)),"",VLOOKUP($M473,Teams!$X$4:$Z$51,2,FALSE))))</f>
        <v>213105</v>
      </c>
      <c r="O473" s="6">
        <v>2</v>
      </c>
      <c r="P473" s="6" t="str">
        <f t="shared" si="51"/>
        <v>&lt;A2&gt;</v>
      </c>
      <c r="Q473" s="6" t="str">
        <f>IF($B473=1,IF(ISNA(VLOOKUP($P473,Teams!$F$4:$H$51,2,FALSE)),"",VLOOKUP($P473,Teams!$F$4:$H$51,2,FALSE)),IF($B473=2,IF(ISNA(VLOOKUP($P473,Teams!$O$4:$Q$51,2,FALSE)),"",VLOOKUP($P473,Teams!$O$4:$Q$51,2,FALSE)),IF(ISNA(VLOOKUP($P473,Teams!$X$4:$Z$51,2,FALSE)),"",VLOOKUP($P473,Teams!$X$4:$Z$51,2,FALSE))))</f>
        <v>213102</v>
      </c>
      <c r="R473" t="str">
        <f t="shared" si="49"/>
        <v>01/00/1900,:00,01/00/1900,:00,Week 27 - Match ,,Gym 1 - Court 3,,0,Game,,213105,,1,213102,,,0,,,1,,,,,,</v>
      </c>
    </row>
    <row r="474" spans="2:18" x14ac:dyDescent="0.2">
      <c r="B474" s="1">
        <v>3</v>
      </c>
      <c r="C474" s="9"/>
      <c r="D474" s="10"/>
      <c r="E474" s="10" t="s">
        <v>36</v>
      </c>
      <c r="F474" s="127" t="str">
        <f t="shared" si="52"/>
        <v/>
      </c>
      <c r="G474" s="10" t="s">
        <v>36</v>
      </c>
      <c r="H474" s="2">
        <v>27</v>
      </c>
      <c r="I474" s="11" t="str">
        <f t="shared" si="48"/>
        <v/>
      </c>
      <c r="J474" s="2">
        <v>2</v>
      </c>
      <c r="K474" s="2">
        <v>1</v>
      </c>
      <c r="L474" s="6">
        <v>10</v>
      </c>
      <c r="M474" s="6" t="str">
        <f t="shared" si="50"/>
        <v>&lt;A10&gt;</v>
      </c>
      <c r="N474" s="6" t="str">
        <f>IF($B474=1,IF(ISNA(VLOOKUP($M474,Teams!$F$4:$H$51,2,FALSE)),"",VLOOKUP($M474,Teams!$F$4:$H$51,2,FALSE)),IF($B474=2,IF(ISNA(VLOOKUP($M474,Teams!$O$4:$Q$51,2,FALSE)),"",VLOOKUP($M474,Teams!$O$4:$Q$51,2,FALSE)),IF(ISNA(VLOOKUP($M474,Teams!$X$4:$Z$51,2,FALSE)),"",VLOOKUP($M474,Teams!$X$4:$Z$51,2,FALSE))))</f>
        <v>213110</v>
      </c>
      <c r="O474" s="6">
        <v>9</v>
      </c>
      <c r="P474" s="6" t="str">
        <f t="shared" si="51"/>
        <v>&lt;A9&gt;</v>
      </c>
      <c r="Q474" s="6" t="str">
        <f>IF($B474=1,IF(ISNA(VLOOKUP($P474,Teams!$F$4:$H$51,2,FALSE)),"",VLOOKUP($P474,Teams!$F$4:$H$51,2,FALSE)),IF($B474=2,IF(ISNA(VLOOKUP($P474,Teams!$O$4:$Q$51,2,FALSE)),"",VLOOKUP($P474,Teams!$O$4:$Q$51,2,FALSE)),IF(ISNA(VLOOKUP($P474,Teams!$X$4:$Z$51,2,FALSE)),"",VLOOKUP($P474,Teams!$X$4:$Z$51,2,FALSE))))</f>
        <v>213109</v>
      </c>
      <c r="R474" t="str">
        <f t="shared" si="49"/>
        <v>01/00/1900,:00,01/00/1900,:00,Week 27 - Match ,,Gym 2 - Court 1,,0,Game,,213110,,1,213109,,,0,,,1,,,,,,</v>
      </c>
    </row>
    <row r="475" spans="2:18" x14ac:dyDescent="0.2">
      <c r="B475" s="1">
        <v>3</v>
      </c>
      <c r="C475" s="9"/>
      <c r="D475" s="10"/>
      <c r="E475" s="10" t="s">
        <v>36</v>
      </c>
      <c r="F475" s="127" t="str">
        <f t="shared" si="52"/>
        <v/>
      </c>
      <c r="G475" s="10" t="s">
        <v>36</v>
      </c>
      <c r="H475" s="2">
        <v>27</v>
      </c>
      <c r="I475" s="11" t="str">
        <f t="shared" si="48"/>
        <v/>
      </c>
      <c r="J475" s="2">
        <v>2</v>
      </c>
      <c r="K475" s="2">
        <v>2</v>
      </c>
      <c r="L475" s="6">
        <v>7</v>
      </c>
      <c r="M475" s="6" t="str">
        <f t="shared" si="50"/>
        <v>&lt;A7&gt;</v>
      </c>
      <c r="N475" s="6" t="str">
        <f>IF($B475=1,IF(ISNA(VLOOKUP($M475,Teams!$F$4:$H$51,2,FALSE)),"",VLOOKUP($M475,Teams!$F$4:$H$51,2,FALSE)),IF($B475=2,IF(ISNA(VLOOKUP($M475,Teams!$O$4:$Q$51,2,FALSE)),"",VLOOKUP($M475,Teams!$O$4:$Q$51,2,FALSE)),IF(ISNA(VLOOKUP($M475,Teams!$X$4:$Z$51,2,FALSE)),"",VLOOKUP($M475,Teams!$X$4:$Z$51,2,FALSE))))</f>
        <v>213107</v>
      </c>
      <c r="O475" s="6">
        <v>10</v>
      </c>
      <c r="P475" s="6" t="str">
        <f t="shared" si="51"/>
        <v>&lt;A10&gt;</v>
      </c>
      <c r="Q475" s="6" t="str">
        <f>IF($B475=1,IF(ISNA(VLOOKUP($P475,Teams!$F$4:$H$51,2,FALSE)),"",VLOOKUP($P475,Teams!$F$4:$H$51,2,FALSE)),IF($B475=2,IF(ISNA(VLOOKUP($P475,Teams!$O$4:$Q$51,2,FALSE)),"",VLOOKUP($P475,Teams!$O$4:$Q$51,2,FALSE)),IF(ISNA(VLOOKUP($P475,Teams!$X$4:$Z$51,2,FALSE)),"",VLOOKUP($P475,Teams!$X$4:$Z$51,2,FALSE))))</f>
        <v>213110</v>
      </c>
      <c r="R475" t="str">
        <f t="shared" si="49"/>
        <v>01/00/1900,:00,01/00/1900,:00,Week 27 - Match ,,Gym 2 - Court 2,,0,Game,,213107,,1,213110,,,0,,,1,,,,,,</v>
      </c>
    </row>
    <row r="476" spans="2:18" x14ac:dyDescent="0.2">
      <c r="B476" s="1">
        <v>3</v>
      </c>
      <c r="C476" s="9"/>
      <c r="D476" s="10"/>
      <c r="E476" s="10" t="s">
        <v>36</v>
      </c>
      <c r="F476" s="127" t="str">
        <f t="shared" si="52"/>
        <v/>
      </c>
      <c r="G476" s="10" t="s">
        <v>36</v>
      </c>
      <c r="H476" s="2">
        <v>27</v>
      </c>
      <c r="I476" s="11" t="str">
        <f t="shared" si="48"/>
        <v/>
      </c>
      <c r="J476" s="2">
        <v>2</v>
      </c>
      <c r="K476" s="2">
        <v>3</v>
      </c>
      <c r="L476" s="6">
        <v>11</v>
      </c>
      <c r="M476" s="6" t="str">
        <f t="shared" si="50"/>
        <v>&lt;A11&gt;</v>
      </c>
      <c r="N476" s="6" t="str">
        <f>IF($B476=1,IF(ISNA(VLOOKUP($M476,Teams!$F$4:$H$51,2,FALSE)),"",VLOOKUP($M476,Teams!$F$4:$H$51,2,FALSE)),IF($B476=2,IF(ISNA(VLOOKUP($M476,Teams!$O$4:$Q$51,2,FALSE)),"",VLOOKUP($M476,Teams!$O$4:$Q$51,2,FALSE)),IF(ISNA(VLOOKUP($M476,Teams!$X$4:$Z$51,2,FALSE)),"",VLOOKUP($M476,Teams!$X$4:$Z$51,2,FALSE))))</f>
        <v>213111</v>
      </c>
      <c r="O476" s="6">
        <v>8</v>
      </c>
      <c r="P476" s="6" t="str">
        <f t="shared" si="51"/>
        <v>&lt;A8&gt;</v>
      </c>
      <c r="Q476" s="6" t="str">
        <f>IF($B476=1,IF(ISNA(VLOOKUP($P476,Teams!$F$4:$H$51,2,FALSE)),"",VLOOKUP($P476,Teams!$F$4:$H$51,2,FALSE)),IF($B476=2,IF(ISNA(VLOOKUP($P476,Teams!$O$4:$Q$51,2,FALSE)),"",VLOOKUP($P476,Teams!$O$4:$Q$51,2,FALSE)),IF(ISNA(VLOOKUP($P476,Teams!$X$4:$Z$51,2,FALSE)),"",VLOOKUP($P476,Teams!$X$4:$Z$51,2,FALSE))))</f>
        <v>213108</v>
      </c>
      <c r="R476" t="str">
        <f t="shared" si="49"/>
        <v>01/00/1900,:00,01/00/1900,:00,Week 27 - Match ,,Gym 2 - Court 3,,0,Game,,213111,,1,213108,,,0,,,1,,,,,,</v>
      </c>
    </row>
    <row r="477" spans="2:18" x14ac:dyDescent="0.2">
      <c r="B477" s="1">
        <v>3</v>
      </c>
      <c r="C477" s="9"/>
      <c r="D477" s="10"/>
      <c r="E477" s="10" t="s">
        <v>36</v>
      </c>
      <c r="F477" s="127" t="str">
        <f t="shared" si="52"/>
        <v/>
      </c>
      <c r="G477" s="10" t="s">
        <v>36</v>
      </c>
      <c r="H477" s="2">
        <v>27</v>
      </c>
      <c r="I477" s="11" t="str">
        <f t="shared" si="48"/>
        <v/>
      </c>
      <c r="J477" s="2">
        <v>1</v>
      </c>
      <c r="K477" s="2">
        <v>1</v>
      </c>
      <c r="L477" s="6">
        <v>4</v>
      </c>
      <c r="M477" s="6" t="str">
        <f t="shared" si="50"/>
        <v>&lt;A4&gt;</v>
      </c>
      <c r="N477" s="6" t="str">
        <f>IF($B477=1,IF(ISNA(VLOOKUP($M477,Teams!$F$4:$H$51,2,FALSE)),"",VLOOKUP($M477,Teams!$F$4:$H$51,2,FALSE)),IF($B477=2,IF(ISNA(VLOOKUP($M477,Teams!$O$4:$Q$51,2,FALSE)),"",VLOOKUP($M477,Teams!$O$4:$Q$51,2,FALSE)),IF(ISNA(VLOOKUP($M477,Teams!$X$4:$Z$51,2,FALSE)),"",VLOOKUP($M477,Teams!$X$4:$Z$51,2,FALSE))))</f>
        <v>213104</v>
      </c>
      <c r="O477" s="6">
        <v>6</v>
      </c>
      <c r="P477" s="6" t="str">
        <f t="shared" si="51"/>
        <v>&lt;A6&gt;</v>
      </c>
      <c r="Q477" s="6" t="str">
        <f>IF($B477=1,IF(ISNA(VLOOKUP($P477,Teams!$F$4:$H$51,2,FALSE)),"",VLOOKUP($P477,Teams!$F$4:$H$51,2,FALSE)),IF($B477=2,IF(ISNA(VLOOKUP($P477,Teams!$O$4:$Q$51,2,FALSE)),"",VLOOKUP($P477,Teams!$O$4:$Q$51,2,FALSE)),IF(ISNA(VLOOKUP($P477,Teams!$X$4:$Z$51,2,FALSE)),"",VLOOKUP($P477,Teams!$X$4:$Z$51,2,FALSE))))</f>
        <v>213106</v>
      </c>
      <c r="R477" t="str">
        <f t="shared" si="49"/>
        <v>01/00/1900,:00,01/00/1900,:00,Week 27 - Match ,,Gym 1 - Court 1,,0,Game,,213104,,1,213106,,,0,,,1,,,,,,</v>
      </c>
    </row>
    <row r="478" spans="2:18" x14ac:dyDescent="0.2">
      <c r="B478" s="1">
        <v>3</v>
      </c>
      <c r="C478" s="9"/>
      <c r="D478" s="10"/>
      <c r="E478" s="10" t="s">
        <v>36</v>
      </c>
      <c r="F478" s="127" t="str">
        <f t="shared" si="52"/>
        <v/>
      </c>
      <c r="G478" s="10" t="s">
        <v>36</v>
      </c>
      <c r="H478" s="2">
        <v>27</v>
      </c>
      <c r="I478" s="11" t="str">
        <f t="shared" si="48"/>
        <v/>
      </c>
      <c r="J478" s="2">
        <v>1</v>
      </c>
      <c r="K478" s="2">
        <v>2</v>
      </c>
      <c r="L478" s="6">
        <v>3</v>
      </c>
      <c r="M478" s="6" t="str">
        <f t="shared" si="50"/>
        <v>&lt;A3&gt;</v>
      </c>
      <c r="N478" s="6" t="str">
        <f>IF($B478=1,IF(ISNA(VLOOKUP($M478,Teams!$F$4:$H$51,2,FALSE)),"",VLOOKUP($M478,Teams!$F$4:$H$51,2,FALSE)),IF($B478=2,IF(ISNA(VLOOKUP($M478,Teams!$O$4:$Q$51,2,FALSE)),"",VLOOKUP($M478,Teams!$O$4:$Q$51,2,FALSE)),IF(ISNA(VLOOKUP($M478,Teams!$X$4:$Z$51,2,FALSE)),"",VLOOKUP($M478,Teams!$X$4:$Z$51,2,FALSE))))</f>
        <v>213103</v>
      </c>
      <c r="O478" s="6">
        <v>2</v>
      </c>
      <c r="P478" s="6" t="str">
        <f t="shared" si="51"/>
        <v>&lt;A2&gt;</v>
      </c>
      <c r="Q478" s="6" t="str">
        <f>IF($B478=1,IF(ISNA(VLOOKUP($P478,Teams!$F$4:$H$51,2,FALSE)),"",VLOOKUP($P478,Teams!$F$4:$H$51,2,FALSE)),IF($B478=2,IF(ISNA(VLOOKUP($P478,Teams!$O$4:$Q$51,2,FALSE)),"",VLOOKUP($P478,Teams!$O$4:$Q$51,2,FALSE)),IF(ISNA(VLOOKUP($P478,Teams!$X$4:$Z$51,2,FALSE)),"",VLOOKUP($P478,Teams!$X$4:$Z$51,2,FALSE))))</f>
        <v>213102</v>
      </c>
      <c r="R478" t="str">
        <f t="shared" si="49"/>
        <v>01/00/1900,:00,01/00/1900,:00,Week 27 - Match ,,Gym 1 - Court 2,,0,Game,,213103,,1,213102,,,0,,,1,,,,,,</v>
      </c>
    </row>
    <row r="479" spans="2:18" x14ac:dyDescent="0.2">
      <c r="B479" s="1">
        <v>3</v>
      </c>
      <c r="C479" s="9"/>
      <c r="D479" s="10"/>
      <c r="E479" s="10" t="s">
        <v>36</v>
      </c>
      <c r="F479" s="127" t="str">
        <f t="shared" si="52"/>
        <v/>
      </c>
      <c r="G479" s="10" t="s">
        <v>36</v>
      </c>
      <c r="H479" s="2">
        <v>27</v>
      </c>
      <c r="I479" s="11" t="str">
        <f t="shared" si="48"/>
        <v/>
      </c>
      <c r="J479" s="2">
        <v>1</v>
      </c>
      <c r="K479" s="2">
        <v>3</v>
      </c>
      <c r="L479" s="6">
        <v>5</v>
      </c>
      <c r="M479" s="6" t="str">
        <f t="shared" si="50"/>
        <v>&lt;A5&gt;</v>
      </c>
      <c r="N479" s="6" t="str">
        <f>IF($B479=1,IF(ISNA(VLOOKUP($M479,Teams!$F$4:$H$51,2,FALSE)),"",VLOOKUP($M479,Teams!$F$4:$H$51,2,FALSE)),IF($B479=2,IF(ISNA(VLOOKUP($M479,Teams!$O$4:$Q$51,2,FALSE)),"",VLOOKUP($M479,Teams!$O$4:$Q$51,2,FALSE)),IF(ISNA(VLOOKUP($M479,Teams!$X$4:$Z$51,2,FALSE)),"",VLOOKUP($M479,Teams!$X$4:$Z$51,2,FALSE))))</f>
        <v>213105</v>
      </c>
      <c r="O479" s="6">
        <v>1</v>
      </c>
      <c r="P479" s="6" t="str">
        <f t="shared" si="51"/>
        <v>&lt;A1&gt;</v>
      </c>
      <c r="Q479" s="6" t="str">
        <f>IF($B479=1,IF(ISNA(VLOOKUP($P479,Teams!$F$4:$H$51,2,FALSE)),"",VLOOKUP($P479,Teams!$F$4:$H$51,2,FALSE)),IF($B479=2,IF(ISNA(VLOOKUP($P479,Teams!$O$4:$Q$51,2,FALSE)),"",VLOOKUP($P479,Teams!$O$4:$Q$51,2,FALSE)),IF(ISNA(VLOOKUP($P479,Teams!$X$4:$Z$51,2,FALSE)),"",VLOOKUP($P479,Teams!$X$4:$Z$51,2,FALSE))))</f>
        <v>213101</v>
      </c>
      <c r="R479" t="str">
        <f t="shared" si="49"/>
        <v>01/00/1900,:00,01/00/1900,:00,Week 27 - Match ,,Gym 1 - Court 3,,0,Game,,213105,,1,213101,,,0,,,1,,,,,,</v>
      </c>
    </row>
    <row r="480" spans="2:18" x14ac:dyDescent="0.2">
      <c r="B480" s="1">
        <v>3</v>
      </c>
      <c r="C480" s="9"/>
      <c r="D480" s="10"/>
      <c r="E480" s="10" t="s">
        <v>36</v>
      </c>
      <c r="F480" s="127" t="str">
        <f t="shared" si="52"/>
        <v/>
      </c>
      <c r="G480" s="10" t="s">
        <v>36</v>
      </c>
      <c r="H480" s="2">
        <v>27</v>
      </c>
      <c r="I480" s="11" t="str">
        <f t="shared" si="48"/>
        <v/>
      </c>
      <c r="J480" s="2">
        <v>2</v>
      </c>
      <c r="K480" s="2">
        <v>1</v>
      </c>
      <c r="L480" s="6">
        <v>10</v>
      </c>
      <c r="M480" s="6" t="str">
        <f t="shared" si="50"/>
        <v>&lt;A10&gt;</v>
      </c>
      <c r="N480" s="6" t="str">
        <f>IF($B480=1,IF(ISNA(VLOOKUP($M480,Teams!$F$4:$H$51,2,FALSE)),"",VLOOKUP($M480,Teams!$F$4:$H$51,2,FALSE)),IF($B480=2,IF(ISNA(VLOOKUP($M480,Teams!$O$4:$Q$51,2,FALSE)),"",VLOOKUP($M480,Teams!$O$4:$Q$51,2,FALSE)),IF(ISNA(VLOOKUP($M480,Teams!$X$4:$Z$51,2,FALSE)),"",VLOOKUP($M480,Teams!$X$4:$Z$51,2,FALSE))))</f>
        <v>213110</v>
      </c>
      <c r="O480" s="6">
        <v>12</v>
      </c>
      <c r="P480" s="6" t="str">
        <f t="shared" si="51"/>
        <v>&lt;A12&gt;</v>
      </c>
      <c r="Q480" s="6" t="str">
        <f>IF($B480=1,IF(ISNA(VLOOKUP($P480,Teams!$F$4:$H$51,2,FALSE)),"",VLOOKUP($P480,Teams!$F$4:$H$51,2,FALSE)),IF($B480=2,IF(ISNA(VLOOKUP($P480,Teams!$O$4:$Q$51,2,FALSE)),"",VLOOKUP($P480,Teams!$O$4:$Q$51,2,FALSE)),IF(ISNA(VLOOKUP($P480,Teams!$X$4:$Z$51,2,FALSE)),"",VLOOKUP($P480,Teams!$X$4:$Z$51,2,FALSE))))</f>
        <v>213112</v>
      </c>
      <c r="R480" t="str">
        <f t="shared" si="49"/>
        <v>01/00/1900,:00,01/00/1900,:00,Week 27 - Match ,,Gym 2 - Court 1,,0,Game,,213110,,1,213112,,,0,,,1,,,,,,</v>
      </c>
    </row>
    <row r="481" spans="2:18" x14ac:dyDescent="0.2">
      <c r="B481" s="1">
        <v>3</v>
      </c>
      <c r="C481" s="9"/>
      <c r="D481" s="10"/>
      <c r="E481" s="10" t="s">
        <v>36</v>
      </c>
      <c r="F481" s="127" t="str">
        <f t="shared" si="52"/>
        <v/>
      </c>
      <c r="G481" s="10" t="s">
        <v>36</v>
      </c>
      <c r="H481" s="2">
        <v>27</v>
      </c>
      <c r="I481" s="11" t="str">
        <f t="shared" si="48"/>
        <v/>
      </c>
      <c r="J481" s="2">
        <v>2</v>
      </c>
      <c r="K481" s="2">
        <v>2</v>
      </c>
      <c r="L481" s="6">
        <v>9</v>
      </c>
      <c r="M481" s="6" t="str">
        <f t="shared" si="50"/>
        <v>&lt;A9&gt;</v>
      </c>
      <c r="N481" s="6" t="str">
        <f>IF($B481=1,IF(ISNA(VLOOKUP($M481,Teams!$F$4:$H$51,2,FALSE)),"",VLOOKUP($M481,Teams!$F$4:$H$51,2,FALSE)),IF($B481=2,IF(ISNA(VLOOKUP($M481,Teams!$O$4:$Q$51,2,FALSE)),"",VLOOKUP($M481,Teams!$O$4:$Q$51,2,FALSE)),IF(ISNA(VLOOKUP($M481,Teams!$X$4:$Z$51,2,FALSE)),"",VLOOKUP($M481,Teams!$X$4:$Z$51,2,FALSE))))</f>
        <v>213109</v>
      </c>
      <c r="O481" s="6">
        <v>8</v>
      </c>
      <c r="P481" s="6" t="str">
        <f t="shared" si="51"/>
        <v>&lt;A8&gt;</v>
      </c>
      <c r="Q481" s="6" t="str">
        <f>IF($B481=1,IF(ISNA(VLOOKUP($P481,Teams!$F$4:$H$51,2,FALSE)),"",VLOOKUP($P481,Teams!$F$4:$H$51,2,FALSE)),IF($B481=2,IF(ISNA(VLOOKUP($P481,Teams!$O$4:$Q$51,2,FALSE)),"",VLOOKUP($P481,Teams!$O$4:$Q$51,2,FALSE)),IF(ISNA(VLOOKUP($P481,Teams!$X$4:$Z$51,2,FALSE)),"",VLOOKUP($P481,Teams!$X$4:$Z$51,2,FALSE))))</f>
        <v>213108</v>
      </c>
      <c r="R481" t="str">
        <f t="shared" si="49"/>
        <v>01/00/1900,:00,01/00/1900,:00,Week 27 - Match ,,Gym 2 - Court 2,,0,Game,,213109,,1,213108,,,0,,,1,,,,,,</v>
      </c>
    </row>
    <row r="482" spans="2:18" x14ac:dyDescent="0.2">
      <c r="B482" s="1">
        <v>3</v>
      </c>
      <c r="C482" s="9"/>
      <c r="D482" s="10"/>
      <c r="E482" s="10" t="s">
        <v>36</v>
      </c>
      <c r="F482" s="127" t="str">
        <f t="shared" si="52"/>
        <v/>
      </c>
      <c r="G482" s="10" t="s">
        <v>36</v>
      </c>
      <c r="H482" s="2">
        <v>27</v>
      </c>
      <c r="I482" s="11" t="str">
        <f t="shared" si="48"/>
        <v/>
      </c>
      <c r="J482" s="2">
        <v>2</v>
      </c>
      <c r="K482" s="2">
        <v>3</v>
      </c>
      <c r="L482" s="6">
        <v>11</v>
      </c>
      <c r="M482" s="6" t="str">
        <f t="shared" si="50"/>
        <v>&lt;A11&gt;</v>
      </c>
      <c r="N482" s="6" t="str">
        <f>IF($B482=1,IF(ISNA(VLOOKUP($M482,Teams!$F$4:$H$51,2,FALSE)),"",VLOOKUP($M482,Teams!$F$4:$H$51,2,FALSE)),IF($B482=2,IF(ISNA(VLOOKUP($M482,Teams!$O$4:$Q$51,2,FALSE)),"",VLOOKUP($M482,Teams!$O$4:$Q$51,2,FALSE)),IF(ISNA(VLOOKUP($M482,Teams!$X$4:$Z$51,2,FALSE)),"",VLOOKUP($M482,Teams!$X$4:$Z$51,2,FALSE))))</f>
        <v>213111</v>
      </c>
      <c r="O482" s="6">
        <v>7</v>
      </c>
      <c r="P482" s="6" t="str">
        <f t="shared" si="51"/>
        <v>&lt;A7&gt;</v>
      </c>
      <c r="Q482" s="6" t="str">
        <f>IF($B482=1,IF(ISNA(VLOOKUP($P482,Teams!$F$4:$H$51,2,FALSE)),"",VLOOKUP($P482,Teams!$F$4:$H$51,2,FALSE)),IF($B482=2,IF(ISNA(VLOOKUP($P482,Teams!$O$4:$Q$51,2,FALSE)),"",VLOOKUP($P482,Teams!$O$4:$Q$51,2,FALSE)),IF(ISNA(VLOOKUP($P482,Teams!$X$4:$Z$51,2,FALSE)),"",VLOOKUP($P482,Teams!$X$4:$Z$51,2,FALSE))))</f>
        <v>213107</v>
      </c>
      <c r="R482" t="str">
        <f t="shared" si="49"/>
        <v>01/00/1900,:00,01/00/1900,:00,Week 27 - Match ,,Gym 2 - Court 3,,0,Game,,213111,,1,213107,,,0,,,1,,,,,,</v>
      </c>
    </row>
  </sheetData>
  <sheetProtection algorithmName="SHA-512" hashValue="vVYWG8tXyv/8an1kHceLzZZsgPsRU2CVOEp4wqPZbaQqETkaXJWJgSKdRPRk4YQSEr3SKTX/jfmzrMQXECIkHg==" saltValue="9h++/36KU9gljOdQF7luxQ==" spinCount="100000" sheet="1" objects="1" scenarios="1"/>
  <mergeCells count="4">
    <mergeCell ref="L1:N1"/>
    <mergeCell ref="O1:Q1"/>
    <mergeCell ref="D1:E1"/>
    <mergeCell ref="F1:G1"/>
  </mergeCells>
  <phoneticPr fontId="20" type="noConversion"/>
  <dataValidations count="7">
    <dataValidation type="list" allowBlank="1" showInputMessage="1" showErrorMessage="1" sqref="C3:C482" xr:uid="{00000000-0002-0000-0700-000000000000}">
      <formula1>Dates</formula1>
    </dataValidation>
    <dataValidation type="list" allowBlank="1" showInputMessage="1" showErrorMessage="1" sqref="D3:D482 F435:F482" xr:uid="{00000000-0002-0000-0700-000001000000}">
      <formula1>Times</formula1>
    </dataValidation>
    <dataValidation type="list" allowBlank="1" showInputMessage="1" showErrorMessage="1" sqref="H3:H482" xr:uid="{00000000-0002-0000-0700-000002000000}">
      <formula1>Weeks</formula1>
    </dataValidation>
    <dataValidation type="list" allowBlank="1" showInputMessage="1" showErrorMessage="1" sqref="J3:J482" xr:uid="{00000000-0002-0000-0700-000003000000}">
      <formula1>Gyms</formula1>
    </dataValidation>
    <dataValidation type="list" allowBlank="1" showInputMessage="1" showErrorMessage="1" sqref="K3:K482" xr:uid="{00000000-0002-0000-0700-000004000000}">
      <formula1>Courts</formula1>
    </dataValidation>
    <dataValidation type="list" allowBlank="1" showInputMessage="1" showErrorMessage="1" sqref="A3" xr:uid="{00000000-0002-0000-0700-000005000000}">
      <formula1>Divisions</formula1>
    </dataValidation>
    <dataValidation type="list" allowBlank="1" showInputMessage="1" showErrorMessage="1" sqref="E3:E482 G435:G482" xr:uid="{00000000-0002-0000-0700-000006000000}">
      <formula1>Minutes</formula1>
    </dataValidation>
  </dataValidations>
  <pageMargins left="0.75" right="0.75" top="1" bottom="1" header="0.5" footer="0.5"/>
  <pageSetup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R482"/>
  <sheetViews>
    <sheetView topLeftCell="G1" workbookViewId="0">
      <pane ySplit="2" topLeftCell="A309" activePane="bottomLeft" state="frozen"/>
      <selection pane="bottomLeft" activeCell="R219" sqref="R219:R326"/>
    </sheetView>
  </sheetViews>
  <sheetFormatPr defaultRowHeight="12.75" x14ac:dyDescent="0.2"/>
  <cols>
    <col min="1" max="1" width="7.7109375" customWidth="1"/>
    <col min="2" max="2" width="7.7109375" style="6" bestFit="1" customWidth="1"/>
    <col min="3" max="3" width="10.7109375" style="6" customWidth="1"/>
    <col min="4" max="4" width="5.7109375" style="6" customWidth="1"/>
    <col min="5" max="5" width="6.7109375" style="6" customWidth="1"/>
    <col min="6" max="6" width="5.7109375" style="6" customWidth="1"/>
    <col min="7" max="8" width="6.7109375" style="6" customWidth="1"/>
    <col min="9" max="9" width="8.7109375" style="6" customWidth="1"/>
    <col min="10" max="11" width="6.7109375" style="6" customWidth="1"/>
    <col min="12" max="12" width="7.7109375" style="6" customWidth="1"/>
    <col min="13" max="13" width="10.7109375" style="6" hidden="1" customWidth="1"/>
    <col min="14" max="15" width="7.7109375" style="6" customWidth="1"/>
    <col min="16" max="16" width="10.7109375" style="6" hidden="1" customWidth="1"/>
    <col min="17" max="17" width="7.7109375" customWidth="1"/>
    <col min="18" max="18" width="112.7109375" customWidth="1"/>
  </cols>
  <sheetData>
    <row r="1" spans="1:18" x14ac:dyDescent="0.2">
      <c r="D1" s="126" t="s">
        <v>8</v>
      </c>
      <c r="E1" s="126"/>
      <c r="F1" s="126" t="s">
        <v>9</v>
      </c>
      <c r="G1" s="126"/>
      <c r="L1" s="120" t="s">
        <v>12</v>
      </c>
      <c r="M1" s="120"/>
      <c r="N1" s="120"/>
      <c r="O1" s="120" t="s">
        <v>13</v>
      </c>
      <c r="P1" s="120"/>
      <c r="Q1" s="120"/>
    </row>
    <row r="2" spans="1:18" x14ac:dyDescent="0.2">
      <c r="A2" s="1" t="s">
        <v>17</v>
      </c>
      <c r="B2" s="1" t="s">
        <v>0</v>
      </c>
      <c r="C2" s="1" t="s">
        <v>7</v>
      </c>
      <c r="D2" s="34" t="s">
        <v>34</v>
      </c>
      <c r="E2" s="34" t="s">
        <v>35</v>
      </c>
      <c r="F2" s="34" t="s">
        <v>34</v>
      </c>
      <c r="G2" s="34" t="s">
        <v>35</v>
      </c>
      <c r="H2" s="1" t="s">
        <v>6</v>
      </c>
      <c r="I2" s="101" t="s">
        <v>134</v>
      </c>
      <c r="J2" s="1" t="s">
        <v>10</v>
      </c>
      <c r="K2" s="25" t="s">
        <v>11</v>
      </c>
      <c r="L2" s="1" t="s">
        <v>28</v>
      </c>
      <c r="M2" s="1" t="s">
        <v>29</v>
      </c>
      <c r="N2" s="28" t="s">
        <v>27</v>
      </c>
      <c r="O2" s="1" t="s">
        <v>13</v>
      </c>
      <c r="P2" s="1" t="s">
        <v>29</v>
      </c>
      <c r="Q2" s="28" t="s">
        <v>27</v>
      </c>
      <c r="R2" s="26" t="s">
        <v>32</v>
      </c>
    </row>
    <row r="3" spans="1:18" x14ac:dyDescent="0.2">
      <c r="A3" s="2" t="s">
        <v>19</v>
      </c>
      <c r="B3" s="37">
        <v>1</v>
      </c>
      <c r="C3" s="9">
        <v>44465</v>
      </c>
      <c r="D3" s="10">
        <v>12</v>
      </c>
      <c r="E3" s="10" t="s">
        <v>36</v>
      </c>
      <c r="F3" s="11">
        <f>IF(NOT(ISBLANK(D3)),D3+1,"")</f>
        <v>13</v>
      </c>
      <c r="G3" s="11" t="str">
        <f>IF(ISBLANK(E3),"",E3)</f>
        <v>00</v>
      </c>
      <c r="H3" s="2">
        <v>1</v>
      </c>
      <c r="I3" s="11" t="str">
        <f>IF(ISBLANK(D3),"",H3&amp;D3&amp;J3&amp;K3)</f>
        <v>11211</v>
      </c>
      <c r="J3" s="2">
        <v>1</v>
      </c>
      <c r="K3" s="2">
        <v>1</v>
      </c>
      <c r="L3" s="44">
        <v>8</v>
      </c>
      <c r="M3" s="6" t="str">
        <f t="shared" ref="M3:M66" si="0">"&lt;"&amp;$A$3&amp;L3&amp;"&gt;"</f>
        <v>&lt;B8&gt;</v>
      </c>
      <c r="N3" s="6" t="str">
        <f>IF($B3=1,IF(ISNA(VLOOKUP($M3,Teams!$F$4:$H$51,2,FALSE)),"",VLOOKUP($M3,Teams!$F$4:$H$51,2,FALSE)),IF($B3=2,IF(ISNA(VLOOKUP($M3,Teams!$O$4:$Q$51,2,FALSE)),"",VLOOKUP($M3,Teams!$O$4:$Q$51,2,FALSE)),IF(ISNA(VLOOKUP($M3,Teams!$X$4:$Z$51,2,FALSE)),"",VLOOKUP($M3,Teams!$X$4:$Z$51,2,FALSE))))</f>
        <v>211208</v>
      </c>
      <c r="O3" s="46">
        <v>10</v>
      </c>
      <c r="P3" s="6" t="str">
        <f t="shared" ref="P3:P66" si="1">"&lt;"&amp;$A$3&amp;O3&amp;"&gt;"</f>
        <v>&lt;B10&gt;</v>
      </c>
      <c r="Q3" s="6" t="str">
        <f>IF($B3=1,IF(ISNA(VLOOKUP($P3,Teams!$F$4:$H$51,2,FALSE)),"",VLOOKUP($P3,Teams!$F$4:$H$51,2,FALSE)),IF($B3=2,IF(ISNA(VLOOKUP($P3,Teams!$O$4:$Q$51,2,FALSE)),"",VLOOKUP($P3,Teams!$O$4:$Q$51,2,FALSE)),IF(ISNA(VLOOKUP($P3,Teams!$X$4:$Z$51,2,FALSE)),"",VLOOKUP($P3,Teams!$X$4:$Z$51,2,FALSE))))</f>
        <v>211210</v>
      </c>
      <c r="R3" t="str">
        <f>TEXT(C3,"mm/dd/yyyy")&amp;","&amp;D3&amp;":"&amp;E3&amp;","&amp;TEXT(C3,"mm/dd/yyyy")&amp;","&amp;F3&amp;":"&amp;G3&amp;",Week "&amp;H3&amp;" - Match "&amp;I3&amp;",,Gym "&amp;J3&amp;" - Court "&amp;K3&amp;",,0,Game,,"&amp;N3&amp;",,1,"&amp;Q3&amp;",,,0,,"&amp;I3&amp;",1,,,,,,"</f>
        <v>09/26/2021,12:00,09/26/2021,13:00,Week 1 - Match 11211,,Gym 1 - Court 1,,0,Game,,211208,,1,211210,,,0,,11211,1,,,,,,</v>
      </c>
    </row>
    <row r="4" spans="1:18" x14ac:dyDescent="0.2">
      <c r="B4" s="37">
        <v>1</v>
      </c>
      <c r="C4" s="9">
        <v>44465</v>
      </c>
      <c r="D4" s="10">
        <v>12</v>
      </c>
      <c r="E4" s="10" t="s">
        <v>36</v>
      </c>
      <c r="F4" s="11">
        <f t="shared" ref="F4:F67" si="2">IF(NOT(ISBLANK(D4)),D4+1,"")</f>
        <v>13</v>
      </c>
      <c r="G4" s="11" t="str">
        <f t="shared" ref="G4:G67" si="3">IF(ISBLANK(E4),"",E4)</f>
        <v>00</v>
      </c>
      <c r="H4" s="2">
        <v>1</v>
      </c>
      <c r="I4" s="11" t="str">
        <f>IF(ISBLANK(D4),"",H4&amp;D4&amp;J4&amp;K4)</f>
        <v>11212</v>
      </c>
      <c r="J4" s="2">
        <v>1</v>
      </c>
      <c r="K4" s="2">
        <v>2</v>
      </c>
      <c r="L4" s="44">
        <v>9</v>
      </c>
      <c r="M4" s="6" t="str">
        <f t="shared" si="0"/>
        <v>&lt;B9&gt;</v>
      </c>
      <c r="N4" s="6" t="str">
        <f>IF($B4=1,IF(ISNA(VLOOKUP($M4,Teams!$F$4:$H$51,2,FALSE)),"",VLOOKUP($M4,Teams!$F$4:$H$51,2,FALSE)),IF($B4=2,IF(ISNA(VLOOKUP($M4,Teams!$O$4:$Q$51,2,FALSE)),"",VLOOKUP($M4,Teams!$O$4:$Q$51,2,FALSE)),IF(ISNA(VLOOKUP($M4,Teams!$X$4:$Z$51,2,FALSE)),"",VLOOKUP($M4,Teams!$X$4:$Z$51,2,FALSE))))</f>
        <v>211209</v>
      </c>
      <c r="O4" s="46">
        <v>12</v>
      </c>
      <c r="P4" s="6" t="str">
        <f t="shared" si="1"/>
        <v>&lt;B12&gt;</v>
      </c>
      <c r="Q4" s="6" t="str">
        <f>IF($B4=1,IF(ISNA(VLOOKUP($P4,Teams!$F$4:$H$51,2,FALSE)),"",VLOOKUP($P4,Teams!$F$4:$H$51,2,FALSE)),IF($B4=2,IF(ISNA(VLOOKUP($P4,Teams!$O$4:$Q$51,2,FALSE)),"",VLOOKUP($P4,Teams!$O$4:$Q$51,2,FALSE)),IF(ISNA(VLOOKUP($P4,Teams!$X$4:$Z$51,2,FALSE)),"",VLOOKUP($P4,Teams!$X$4:$Z$51,2,FALSE))))</f>
        <v>211212</v>
      </c>
      <c r="R4" t="str">
        <f t="shared" ref="R4:R67" si="4">TEXT(C4,"mm/dd/yyyy")&amp;","&amp;D4&amp;":"&amp;E4&amp;","&amp;TEXT(C4,"mm/dd/yyyy")&amp;","&amp;F4&amp;":"&amp;G4&amp;",Week "&amp;H4&amp;" - Match "&amp;I4&amp;",,Gym "&amp;J4&amp;" - Court "&amp;K4&amp;",,0,Game,,"&amp;N4&amp;",,1,"&amp;Q4&amp;",,,0,,"&amp;I4&amp;",1,,,,,,"</f>
        <v>09/26/2021,12:00,09/26/2021,13:00,Week 1 - Match 11212,,Gym 1 - Court 2,,0,Game,,211209,,1,211212,,,0,,11212,1,,,,,,</v>
      </c>
    </row>
    <row r="5" spans="1:18" x14ac:dyDescent="0.2">
      <c r="B5" s="37">
        <v>1</v>
      </c>
      <c r="C5" s="9">
        <v>44465</v>
      </c>
      <c r="D5" s="10">
        <v>12</v>
      </c>
      <c r="E5" s="10" t="s">
        <v>36</v>
      </c>
      <c r="F5" s="11">
        <f t="shared" si="2"/>
        <v>13</v>
      </c>
      <c r="G5" s="11" t="str">
        <f t="shared" si="3"/>
        <v>00</v>
      </c>
      <c r="H5" s="2">
        <v>1</v>
      </c>
      <c r="I5" s="11" t="str">
        <f>IF(ISBLANK(D5),"",H5&amp;D5&amp;J5&amp;K5)</f>
        <v>11213</v>
      </c>
      <c r="J5" s="2">
        <v>1</v>
      </c>
      <c r="K5" s="2">
        <v>3</v>
      </c>
      <c r="L5" s="44">
        <v>1</v>
      </c>
      <c r="M5" s="6" t="str">
        <f t="shared" si="0"/>
        <v>&lt;B1&gt;</v>
      </c>
      <c r="N5" s="6" t="str">
        <f>IF($B5=1,IF(ISNA(VLOOKUP($M5,Teams!$F$4:$H$51,2,FALSE)),"",VLOOKUP($M5,Teams!$F$4:$H$51,2,FALSE)),IF($B5=2,IF(ISNA(VLOOKUP($M5,Teams!$O$4:$Q$51,2,FALSE)),"",VLOOKUP($M5,Teams!$O$4:$Q$51,2,FALSE)),IF(ISNA(VLOOKUP($M5,Teams!$X$4:$Z$51,2,FALSE)),"",VLOOKUP($M5,Teams!$X$4:$Z$51,2,FALSE))))</f>
        <v>211201</v>
      </c>
      <c r="O5" s="46">
        <v>6</v>
      </c>
      <c r="P5" s="6" t="str">
        <f t="shared" si="1"/>
        <v>&lt;B6&gt;</v>
      </c>
      <c r="Q5" s="6" t="str">
        <f>IF($B5=1,IF(ISNA(VLOOKUP($P5,Teams!$F$4:$H$51,2,FALSE)),"",VLOOKUP($P5,Teams!$F$4:$H$51,2,FALSE)),IF($B5=2,IF(ISNA(VLOOKUP($P5,Teams!$O$4:$Q$51,2,FALSE)),"",VLOOKUP($P5,Teams!$O$4:$Q$51,2,FALSE)),IF(ISNA(VLOOKUP($P5,Teams!$X$4:$Z$51,2,FALSE)),"",VLOOKUP($P5,Teams!$X$4:$Z$51,2,FALSE))))</f>
        <v>211206</v>
      </c>
      <c r="R5" t="str">
        <f t="shared" si="4"/>
        <v>09/26/2021,12:00,09/26/2021,13:00,Week 1 - Match 11213,,Gym 1 - Court 3,,0,Game,,211201,,1,211206,,,0,,11213,1,,,,,,</v>
      </c>
    </row>
    <row r="6" spans="1:18" x14ac:dyDescent="0.2">
      <c r="B6" s="37">
        <v>1</v>
      </c>
      <c r="C6" s="9">
        <v>44465</v>
      </c>
      <c r="D6" s="10">
        <v>12</v>
      </c>
      <c r="E6" s="10" t="s">
        <v>36</v>
      </c>
      <c r="F6" s="11">
        <f t="shared" si="2"/>
        <v>13</v>
      </c>
      <c r="G6" s="11" t="str">
        <f t="shared" si="3"/>
        <v>00</v>
      </c>
      <c r="H6" s="2">
        <v>1</v>
      </c>
      <c r="I6" s="11" t="str">
        <f>IF(ISBLANK(D6),"",H6&amp;D6&amp;J6&amp;K6)</f>
        <v>11221</v>
      </c>
      <c r="J6" s="2">
        <v>2</v>
      </c>
      <c r="K6" s="2">
        <v>1</v>
      </c>
      <c r="L6" s="44">
        <v>2</v>
      </c>
      <c r="M6" s="6" t="str">
        <f t="shared" si="0"/>
        <v>&lt;B2&gt;</v>
      </c>
      <c r="N6" s="6" t="str">
        <f>IF($B6=1,IF(ISNA(VLOOKUP($M6,Teams!$F$4:$H$51,2,FALSE)),"",VLOOKUP($M6,Teams!$F$4:$H$51,2,FALSE)),IF($B6=2,IF(ISNA(VLOOKUP($M6,Teams!$O$4:$Q$51,2,FALSE)),"",VLOOKUP($M6,Teams!$O$4:$Q$51,2,FALSE)),IF(ISNA(VLOOKUP($M6,Teams!$X$4:$Z$51,2,FALSE)),"",VLOOKUP($M6,Teams!$X$4:$Z$51,2,FALSE))))</f>
        <v>211202</v>
      </c>
      <c r="O6" s="46">
        <v>5</v>
      </c>
      <c r="P6" s="6" t="str">
        <f t="shared" si="1"/>
        <v>&lt;B5&gt;</v>
      </c>
      <c r="Q6" s="6" t="str">
        <f>IF($B6=1,IF(ISNA(VLOOKUP($P6,Teams!$F$4:$H$51,2,FALSE)),"",VLOOKUP($P6,Teams!$F$4:$H$51,2,FALSE)),IF($B6=2,IF(ISNA(VLOOKUP($P6,Teams!$O$4:$Q$51,2,FALSE)),"",VLOOKUP($P6,Teams!$O$4:$Q$51,2,FALSE)),IF(ISNA(VLOOKUP($P6,Teams!$X$4:$Z$51,2,FALSE)),"",VLOOKUP($P6,Teams!$X$4:$Z$51,2,FALSE))))</f>
        <v>211205</v>
      </c>
      <c r="R6" t="str">
        <f t="shared" si="4"/>
        <v>09/26/2021,12:00,09/26/2021,13:00,Week 1 - Match 11221,,Gym 2 - Court 1,,0,Game,,211202,,1,211205,,,0,,11221,1,,,,,,</v>
      </c>
    </row>
    <row r="7" spans="1:18" x14ac:dyDescent="0.2">
      <c r="B7" s="37">
        <v>1</v>
      </c>
      <c r="C7" s="9">
        <v>44465</v>
      </c>
      <c r="D7" s="10">
        <v>12</v>
      </c>
      <c r="E7" s="10" t="s">
        <v>36</v>
      </c>
      <c r="F7" s="11">
        <f t="shared" si="2"/>
        <v>13</v>
      </c>
      <c r="G7" s="11" t="str">
        <f t="shared" si="3"/>
        <v>00</v>
      </c>
      <c r="H7" s="2">
        <v>1</v>
      </c>
      <c r="I7" s="11" t="str">
        <f t="shared" ref="I7:I70" si="5">IF(ISBLANK(D7),"",H7&amp;D7&amp;J7&amp;K7)</f>
        <v>11222</v>
      </c>
      <c r="J7" s="2">
        <v>2</v>
      </c>
      <c r="K7" s="2">
        <v>2</v>
      </c>
      <c r="L7" s="44">
        <v>3</v>
      </c>
      <c r="M7" s="6" t="str">
        <f t="shared" si="0"/>
        <v>&lt;B3&gt;</v>
      </c>
      <c r="N7" s="6" t="str">
        <f>IF($B7=1,IF(ISNA(VLOOKUP($M7,Teams!$F$4:$H$51,2,FALSE)),"",VLOOKUP($M7,Teams!$F$4:$H$51,2,FALSE)),IF($B7=2,IF(ISNA(VLOOKUP($M7,Teams!$O$4:$Q$51,2,FALSE)),"",VLOOKUP($M7,Teams!$O$4:$Q$51,2,FALSE)),IF(ISNA(VLOOKUP($M7,Teams!$X$4:$Z$51,2,FALSE)),"",VLOOKUP($M7,Teams!$X$4:$Z$51,2,FALSE))))</f>
        <v>211203</v>
      </c>
      <c r="O7" s="46">
        <v>4</v>
      </c>
      <c r="P7" s="6" t="str">
        <f t="shared" si="1"/>
        <v>&lt;B4&gt;</v>
      </c>
      <c r="Q7" s="6" t="str">
        <f>IF($B7=1,IF(ISNA(VLOOKUP($P7,Teams!$F$4:$H$51,2,FALSE)),"",VLOOKUP($P7,Teams!$F$4:$H$51,2,FALSE)),IF($B7=2,IF(ISNA(VLOOKUP($P7,Teams!$O$4:$Q$51,2,FALSE)),"",VLOOKUP($P7,Teams!$O$4:$Q$51,2,FALSE)),IF(ISNA(VLOOKUP($P7,Teams!$X$4:$Z$51,2,FALSE)),"",VLOOKUP($P7,Teams!$X$4:$Z$51,2,FALSE))))</f>
        <v>211204</v>
      </c>
      <c r="R7" t="str">
        <f t="shared" si="4"/>
        <v>09/26/2021,12:00,09/26/2021,13:00,Week 1 - Match 11222,,Gym 2 - Court 2,,0,Game,,211203,,1,211204,,,0,,11222,1,,,,,,</v>
      </c>
    </row>
    <row r="8" spans="1:18" x14ac:dyDescent="0.2">
      <c r="B8" s="37">
        <v>1</v>
      </c>
      <c r="C8" s="9">
        <v>44465</v>
      </c>
      <c r="D8" s="10">
        <v>12</v>
      </c>
      <c r="E8" s="10" t="s">
        <v>36</v>
      </c>
      <c r="F8" s="11">
        <f t="shared" si="2"/>
        <v>13</v>
      </c>
      <c r="G8" s="11" t="str">
        <f t="shared" si="3"/>
        <v>00</v>
      </c>
      <c r="H8" s="2">
        <v>1</v>
      </c>
      <c r="I8" s="11" t="str">
        <f t="shared" si="5"/>
        <v>11223</v>
      </c>
      <c r="J8" s="2">
        <v>2</v>
      </c>
      <c r="K8" s="2">
        <v>3</v>
      </c>
      <c r="L8" s="44">
        <v>7</v>
      </c>
      <c r="M8" s="6" t="str">
        <f t="shared" si="0"/>
        <v>&lt;B7&gt;</v>
      </c>
      <c r="N8" s="6" t="str">
        <f>IF($B8=1,IF(ISNA(VLOOKUP($M8,Teams!$F$4:$H$51,2,FALSE)),"",VLOOKUP($M8,Teams!$F$4:$H$51,2,FALSE)),IF($B8=2,IF(ISNA(VLOOKUP($M8,Teams!$O$4:$Q$51,2,FALSE)),"",VLOOKUP($M8,Teams!$O$4:$Q$51,2,FALSE)),IF(ISNA(VLOOKUP($M8,Teams!$X$4:$Z$51,2,FALSE)),"",VLOOKUP($M8,Teams!$X$4:$Z$51,2,FALSE))))</f>
        <v>211207</v>
      </c>
      <c r="O8" s="46">
        <v>11</v>
      </c>
      <c r="P8" s="6" t="str">
        <f t="shared" si="1"/>
        <v>&lt;B11&gt;</v>
      </c>
      <c r="Q8" s="6" t="str">
        <f>IF($B8=1,IF(ISNA(VLOOKUP($P8,Teams!$F$4:$H$51,2,FALSE)),"",VLOOKUP($P8,Teams!$F$4:$H$51,2,FALSE)),IF($B8=2,IF(ISNA(VLOOKUP($P8,Teams!$O$4:$Q$51,2,FALSE)),"",VLOOKUP($P8,Teams!$O$4:$Q$51,2,FALSE)),IF(ISNA(VLOOKUP($P8,Teams!$X$4:$Z$51,2,FALSE)),"",VLOOKUP($P8,Teams!$X$4:$Z$51,2,FALSE))))</f>
        <v>211211</v>
      </c>
      <c r="R8" t="str">
        <f t="shared" si="4"/>
        <v>09/26/2021,12:00,09/26/2021,13:00,Week 1 - Match 11223,,Gym 2 - Court 3,,0,Game,,211207,,1,211211,,,0,,11223,1,,,,,,</v>
      </c>
    </row>
    <row r="9" spans="1:18" x14ac:dyDescent="0.2">
      <c r="B9" s="37">
        <v>1</v>
      </c>
      <c r="C9" s="9">
        <v>44465</v>
      </c>
      <c r="D9" s="10">
        <v>13</v>
      </c>
      <c r="E9" s="10" t="s">
        <v>36</v>
      </c>
      <c r="F9" s="11">
        <f t="shared" si="2"/>
        <v>14</v>
      </c>
      <c r="G9" s="11" t="str">
        <f t="shared" si="3"/>
        <v>00</v>
      </c>
      <c r="H9" s="2">
        <v>1</v>
      </c>
      <c r="I9" s="11" t="str">
        <f t="shared" si="5"/>
        <v>11311</v>
      </c>
      <c r="J9" s="2">
        <v>1</v>
      </c>
      <c r="K9" s="2">
        <v>1</v>
      </c>
      <c r="L9" s="44">
        <v>10</v>
      </c>
      <c r="M9" s="6" t="str">
        <f t="shared" si="0"/>
        <v>&lt;B10&gt;</v>
      </c>
      <c r="N9" s="6" t="str">
        <f>IF($B9=1,IF(ISNA(VLOOKUP($M9,Teams!$F$4:$H$51,2,FALSE)),"",VLOOKUP($M9,Teams!$F$4:$H$51,2,FALSE)),IF($B9=2,IF(ISNA(VLOOKUP($M9,Teams!$O$4:$Q$51,2,FALSE)),"",VLOOKUP($M9,Teams!$O$4:$Q$51,2,FALSE)),IF(ISNA(VLOOKUP($M9,Teams!$X$4:$Z$51,2,FALSE)),"",VLOOKUP($M9,Teams!$X$4:$Z$51,2,FALSE))))</f>
        <v>211210</v>
      </c>
      <c r="O9" s="46">
        <v>12</v>
      </c>
      <c r="P9" s="6" t="str">
        <f t="shared" si="1"/>
        <v>&lt;B12&gt;</v>
      </c>
      <c r="Q9" s="6" t="str">
        <f>IF($B9=1,IF(ISNA(VLOOKUP($P9,Teams!$F$4:$H$51,2,FALSE)),"",VLOOKUP($P9,Teams!$F$4:$H$51,2,FALSE)),IF($B9=2,IF(ISNA(VLOOKUP($P9,Teams!$O$4:$Q$51,2,FALSE)),"",VLOOKUP($P9,Teams!$O$4:$Q$51,2,FALSE)),IF(ISNA(VLOOKUP($P9,Teams!$X$4:$Z$51,2,FALSE)),"",VLOOKUP($P9,Teams!$X$4:$Z$51,2,FALSE))))</f>
        <v>211212</v>
      </c>
      <c r="R9" t="str">
        <f t="shared" si="4"/>
        <v>09/26/2021,13:00,09/26/2021,14:00,Week 1 - Match 11311,,Gym 1 - Court 1,,0,Game,,211210,,1,211212,,,0,,11311,1,,,,,,</v>
      </c>
    </row>
    <row r="10" spans="1:18" x14ac:dyDescent="0.2">
      <c r="B10" s="37">
        <v>1</v>
      </c>
      <c r="C10" s="9">
        <v>44465</v>
      </c>
      <c r="D10" s="10">
        <v>13</v>
      </c>
      <c r="E10" s="10" t="s">
        <v>36</v>
      </c>
      <c r="F10" s="11">
        <f t="shared" si="2"/>
        <v>14</v>
      </c>
      <c r="G10" s="11" t="str">
        <f t="shared" si="3"/>
        <v>00</v>
      </c>
      <c r="H10" s="2">
        <v>1</v>
      </c>
      <c r="I10" s="11" t="str">
        <f t="shared" si="5"/>
        <v>11312</v>
      </c>
      <c r="J10" s="2">
        <v>1</v>
      </c>
      <c r="K10" s="2">
        <v>2</v>
      </c>
      <c r="L10" s="44">
        <v>2</v>
      </c>
      <c r="M10" s="6" t="str">
        <f t="shared" si="0"/>
        <v>&lt;B2&gt;</v>
      </c>
      <c r="N10" s="6" t="str">
        <f>IF($B10=1,IF(ISNA(VLOOKUP($M10,Teams!$F$4:$H$51,2,FALSE)),"",VLOOKUP($M10,Teams!$F$4:$H$51,2,FALSE)),IF($B10=2,IF(ISNA(VLOOKUP($M10,Teams!$O$4:$Q$51,2,FALSE)),"",VLOOKUP($M10,Teams!$O$4:$Q$51,2,FALSE)),IF(ISNA(VLOOKUP($M10,Teams!$X$4:$Z$51,2,FALSE)),"",VLOOKUP($M10,Teams!$X$4:$Z$51,2,FALSE))))</f>
        <v>211202</v>
      </c>
      <c r="O10" s="46">
        <v>7</v>
      </c>
      <c r="P10" s="6" t="str">
        <f t="shared" si="1"/>
        <v>&lt;B7&gt;</v>
      </c>
      <c r="Q10" s="6" t="str">
        <f>IF($B10=1,IF(ISNA(VLOOKUP($P10,Teams!$F$4:$H$51,2,FALSE)),"",VLOOKUP($P10,Teams!$F$4:$H$51,2,FALSE)),IF($B10=2,IF(ISNA(VLOOKUP($P10,Teams!$O$4:$Q$51,2,FALSE)),"",VLOOKUP($P10,Teams!$O$4:$Q$51,2,FALSE)),IF(ISNA(VLOOKUP($P10,Teams!$X$4:$Z$51,2,FALSE)),"",VLOOKUP($P10,Teams!$X$4:$Z$51,2,FALSE))))</f>
        <v>211207</v>
      </c>
      <c r="R10" t="str">
        <f t="shared" si="4"/>
        <v>09/26/2021,13:00,09/26/2021,14:00,Week 1 - Match 11312,,Gym 1 - Court 2,,0,Game,,211202,,1,211207,,,0,,11312,1,,,,,,</v>
      </c>
    </row>
    <row r="11" spans="1:18" x14ac:dyDescent="0.2">
      <c r="B11" s="37">
        <v>1</v>
      </c>
      <c r="C11" s="9">
        <v>44465</v>
      </c>
      <c r="D11" s="10">
        <v>13</v>
      </c>
      <c r="E11" s="10" t="s">
        <v>36</v>
      </c>
      <c r="F11" s="11">
        <f t="shared" si="2"/>
        <v>14</v>
      </c>
      <c r="G11" s="11" t="str">
        <f t="shared" si="3"/>
        <v>00</v>
      </c>
      <c r="H11" s="2">
        <v>1</v>
      </c>
      <c r="I11" s="11" t="str">
        <f t="shared" si="5"/>
        <v>11313</v>
      </c>
      <c r="J11" s="2">
        <v>1</v>
      </c>
      <c r="K11" s="2">
        <v>3</v>
      </c>
      <c r="L11" s="44">
        <v>1</v>
      </c>
      <c r="M11" s="6" t="str">
        <f t="shared" si="0"/>
        <v>&lt;B1&gt;</v>
      </c>
      <c r="N11" s="6" t="str">
        <f>IF($B11=1,IF(ISNA(VLOOKUP($M11,Teams!$F$4:$H$51,2,FALSE)),"",VLOOKUP($M11,Teams!$F$4:$H$51,2,FALSE)),IF($B11=2,IF(ISNA(VLOOKUP($M11,Teams!$O$4:$Q$51,2,FALSE)),"",VLOOKUP($M11,Teams!$O$4:$Q$51,2,FALSE)),IF(ISNA(VLOOKUP($M11,Teams!$X$4:$Z$51,2,FALSE)),"",VLOOKUP($M11,Teams!$X$4:$Z$51,2,FALSE))))</f>
        <v>211201</v>
      </c>
      <c r="O11" s="46">
        <v>8</v>
      </c>
      <c r="P11" s="6" t="str">
        <f t="shared" si="1"/>
        <v>&lt;B8&gt;</v>
      </c>
      <c r="Q11" s="6" t="str">
        <f>IF($B11=1,IF(ISNA(VLOOKUP($P11,Teams!$F$4:$H$51,2,FALSE)),"",VLOOKUP($P11,Teams!$F$4:$H$51,2,FALSE)),IF($B11=2,IF(ISNA(VLOOKUP($P11,Teams!$O$4:$Q$51,2,FALSE)),"",VLOOKUP($P11,Teams!$O$4:$Q$51,2,FALSE)),IF(ISNA(VLOOKUP($P11,Teams!$X$4:$Z$51,2,FALSE)),"",VLOOKUP($P11,Teams!$X$4:$Z$51,2,FALSE))))</f>
        <v>211208</v>
      </c>
      <c r="R11" t="str">
        <f t="shared" si="4"/>
        <v>09/26/2021,13:00,09/26/2021,14:00,Week 1 - Match 11313,,Gym 1 - Court 3,,0,Game,,211201,,1,211208,,,0,,11313,1,,,,,,</v>
      </c>
    </row>
    <row r="12" spans="1:18" x14ac:dyDescent="0.2">
      <c r="B12" s="37">
        <v>1</v>
      </c>
      <c r="C12" s="9">
        <v>44465</v>
      </c>
      <c r="D12" s="10">
        <v>13</v>
      </c>
      <c r="E12" s="10" t="s">
        <v>36</v>
      </c>
      <c r="F12" s="11">
        <f t="shared" si="2"/>
        <v>14</v>
      </c>
      <c r="G12" s="11" t="str">
        <f t="shared" si="3"/>
        <v>00</v>
      </c>
      <c r="H12" s="2">
        <v>1</v>
      </c>
      <c r="I12" s="11" t="str">
        <f t="shared" si="5"/>
        <v>11321</v>
      </c>
      <c r="J12" s="2">
        <v>2</v>
      </c>
      <c r="K12" s="2">
        <v>1</v>
      </c>
      <c r="L12" s="44">
        <v>3</v>
      </c>
      <c r="M12" s="6" t="str">
        <f t="shared" si="0"/>
        <v>&lt;B3&gt;</v>
      </c>
      <c r="N12" s="6" t="str">
        <f>IF($B12=1,IF(ISNA(VLOOKUP($M12,Teams!$F$4:$H$51,2,FALSE)),"",VLOOKUP($M12,Teams!$F$4:$H$51,2,FALSE)),IF($B12=2,IF(ISNA(VLOOKUP($M12,Teams!$O$4:$Q$51,2,FALSE)),"",VLOOKUP($M12,Teams!$O$4:$Q$51,2,FALSE)),IF(ISNA(VLOOKUP($M12,Teams!$X$4:$Z$51,2,FALSE)),"",VLOOKUP($M12,Teams!$X$4:$Z$51,2,FALSE))))</f>
        <v>211203</v>
      </c>
      <c r="O12" s="46">
        <v>6</v>
      </c>
      <c r="P12" s="6" t="str">
        <f t="shared" si="1"/>
        <v>&lt;B6&gt;</v>
      </c>
      <c r="Q12" s="6" t="str">
        <f>IF($B12=1,IF(ISNA(VLOOKUP($P12,Teams!$F$4:$H$51,2,FALSE)),"",VLOOKUP($P12,Teams!$F$4:$H$51,2,FALSE)),IF($B12=2,IF(ISNA(VLOOKUP($P12,Teams!$O$4:$Q$51,2,FALSE)),"",VLOOKUP($P12,Teams!$O$4:$Q$51,2,FALSE)),IF(ISNA(VLOOKUP($P12,Teams!$X$4:$Z$51,2,FALSE)),"",VLOOKUP($P12,Teams!$X$4:$Z$51,2,FALSE))))</f>
        <v>211206</v>
      </c>
      <c r="R12" t="str">
        <f t="shared" si="4"/>
        <v>09/26/2021,13:00,09/26/2021,14:00,Week 1 - Match 11321,,Gym 2 - Court 1,,0,Game,,211203,,1,211206,,,0,,11321,1,,,,,,</v>
      </c>
    </row>
    <row r="13" spans="1:18" x14ac:dyDescent="0.2">
      <c r="B13" s="37">
        <v>1</v>
      </c>
      <c r="C13" s="9">
        <v>44465</v>
      </c>
      <c r="D13" s="10">
        <v>13</v>
      </c>
      <c r="E13" s="10" t="s">
        <v>36</v>
      </c>
      <c r="F13" s="11">
        <f t="shared" si="2"/>
        <v>14</v>
      </c>
      <c r="G13" s="11" t="str">
        <f t="shared" si="3"/>
        <v>00</v>
      </c>
      <c r="H13" s="2">
        <v>1</v>
      </c>
      <c r="I13" s="11" t="str">
        <f t="shared" si="5"/>
        <v>11322</v>
      </c>
      <c r="J13" s="2">
        <v>2</v>
      </c>
      <c r="K13" s="2">
        <v>2</v>
      </c>
      <c r="L13" s="44">
        <v>4</v>
      </c>
      <c r="M13" s="6" t="str">
        <f t="shared" si="0"/>
        <v>&lt;B4&gt;</v>
      </c>
      <c r="N13" s="6" t="str">
        <f>IF($B13=1,IF(ISNA(VLOOKUP($M13,Teams!$F$4:$H$51,2,FALSE)),"",VLOOKUP($M13,Teams!$F$4:$H$51,2,FALSE)),IF($B13=2,IF(ISNA(VLOOKUP($M13,Teams!$O$4:$Q$51,2,FALSE)),"",VLOOKUP($M13,Teams!$O$4:$Q$51,2,FALSE)),IF(ISNA(VLOOKUP($M13,Teams!$X$4:$Z$51,2,FALSE)),"",VLOOKUP($M13,Teams!$X$4:$Z$51,2,FALSE))))</f>
        <v>211204</v>
      </c>
      <c r="O13" s="46">
        <v>5</v>
      </c>
      <c r="P13" s="6" t="str">
        <f t="shared" si="1"/>
        <v>&lt;B5&gt;</v>
      </c>
      <c r="Q13" s="6" t="str">
        <f>IF($B13=1,IF(ISNA(VLOOKUP($P13,Teams!$F$4:$H$51,2,FALSE)),"",VLOOKUP($P13,Teams!$F$4:$H$51,2,FALSE)),IF($B13=2,IF(ISNA(VLOOKUP($P13,Teams!$O$4:$Q$51,2,FALSE)),"",VLOOKUP($P13,Teams!$O$4:$Q$51,2,FALSE)),IF(ISNA(VLOOKUP($P13,Teams!$X$4:$Z$51,2,FALSE)),"",VLOOKUP($P13,Teams!$X$4:$Z$51,2,FALSE))))</f>
        <v>211205</v>
      </c>
      <c r="R13" t="str">
        <f t="shared" si="4"/>
        <v>09/26/2021,13:00,09/26/2021,14:00,Week 1 - Match 11322,,Gym 2 - Court 2,,0,Game,,211204,,1,211205,,,0,,11322,1,,,,,,</v>
      </c>
    </row>
    <row r="14" spans="1:18" x14ac:dyDescent="0.2">
      <c r="B14" s="37">
        <v>1</v>
      </c>
      <c r="C14" s="9">
        <v>44465</v>
      </c>
      <c r="D14" s="10">
        <v>13</v>
      </c>
      <c r="E14" s="10" t="s">
        <v>36</v>
      </c>
      <c r="F14" s="11">
        <f t="shared" si="2"/>
        <v>14</v>
      </c>
      <c r="G14" s="11" t="str">
        <f t="shared" si="3"/>
        <v>00</v>
      </c>
      <c r="H14" s="2">
        <v>1</v>
      </c>
      <c r="I14" s="11" t="str">
        <f t="shared" si="5"/>
        <v>11323</v>
      </c>
      <c r="J14" s="2">
        <v>2</v>
      </c>
      <c r="K14" s="2">
        <v>3</v>
      </c>
      <c r="L14" s="44">
        <v>9</v>
      </c>
      <c r="M14" s="6" t="str">
        <f t="shared" si="0"/>
        <v>&lt;B9&gt;</v>
      </c>
      <c r="N14" s="6" t="str">
        <f>IF($B14=1,IF(ISNA(VLOOKUP($M14,Teams!$F$4:$H$51,2,FALSE)),"",VLOOKUP($M14,Teams!$F$4:$H$51,2,FALSE)),IF($B14=2,IF(ISNA(VLOOKUP($M14,Teams!$O$4:$Q$51,2,FALSE)),"",VLOOKUP($M14,Teams!$O$4:$Q$51,2,FALSE)),IF(ISNA(VLOOKUP($M14,Teams!$X$4:$Z$51,2,FALSE)),"",VLOOKUP($M14,Teams!$X$4:$Z$51,2,FALSE))))</f>
        <v>211209</v>
      </c>
      <c r="O14" s="46">
        <v>11</v>
      </c>
      <c r="P14" s="6" t="str">
        <f t="shared" si="1"/>
        <v>&lt;B11&gt;</v>
      </c>
      <c r="Q14" s="6" t="str">
        <f>IF($B14=1,IF(ISNA(VLOOKUP($P14,Teams!$F$4:$H$51,2,FALSE)),"",VLOOKUP($P14,Teams!$F$4:$H$51,2,FALSE)),IF($B14=2,IF(ISNA(VLOOKUP($P14,Teams!$O$4:$Q$51,2,FALSE)),"",VLOOKUP($P14,Teams!$O$4:$Q$51,2,FALSE)),IF(ISNA(VLOOKUP($P14,Teams!$X$4:$Z$51,2,FALSE)),"",VLOOKUP($P14,Teams!$X$4:$Z$51,2,FALSE))))</f>
        <v>211211</v>
      </c>
      <c r="R14" t="str">
        <f t="shared" si="4"/>
        <v>09/26/2021,13:00,09/26/2021,14:00,Week 1 - Match 11323,,Gym 2 - Court 3,,0,Game,,211209,,1,211211,,,0,,11323,1,,,,,,</v>
      </c>
    </row>
    <row r="15" spans="1:18" x14ac:dyDescent="0.2">
      <c r="B15" s="37">
        <v>1</v>
      </c>
      <c r="C15" s="9">
        <v>44472</v>
      </c>
      <c r="D15" s="10">
        <v>14</v>
      </c>
      <c r="E15" s="10" t="s">
        <v>36</v>
      </c>
      <c r="F15" s="11">
        <f t="shared" si="2"/>
        <v>15</v>
      </c>
      <c r="G15" s="11" t="str">
        <f t="shared" si="3"/>
        <v>00</v>
      </c>
      <c r="H15" s="2">
        <v>2</v>
      </c>
      <c r="I15" s="11" t="str">
        <f t="shared" si="5"/>
        <v>21411</v>
      </c>
      <c r="J15" s="2">
        <v>1</v>
      </c>
      <c r="K15" s="2">
        <v>1</v>
      </c>
      <c r="L15" s="44">
        <v>1</v>
      </c>
      <c r="M15" s="6" t="str">
        <f t="shared" si="0"/>
        <v>&lt;B1&gt;</v>
      </c>
      <c r="N15" s="6" t="str">
        <f>IF($B15=1,IF(ISNA(VLOOKUP($M15,Teams!$F$4:$H$51,2,FALSE)),"",VLOOKUP($M15,Teams!$F$4:$H$51,2,FALSE)),IF($B15=2,IF(ISNA(VLOOKUP($M15,Teams!$O$4:$Q$51,2,FALSE)),"",VLOOKUP($M15,Teams!$O$4:$Q$51,2,FALSE)),IF(ISNA(VLOOKUP($M15,Teams!$X$4:$Z$51,2,FALSE)),"",VLOOKUP($M15,Teams!$X$4:$Z$51,2,FALSE))))</f>
        <v>211201</v>
      </c>
      <c r="O15" s="46">
        <v>5</v>
      </c>
      <c r="P15" s="6" t="str">
        <f t="shared" si="1"/>
        <v>&lt;B5&gt;</v>
      </c>
      <c r="Q15" s="6" t="str">
        <f>IF($B15=1,IF(ISNA(VLOOKUP($P15,Teams!$F$4:$H$51,2,FALSE)),"",VLOOKUP($P15,Teams!$F$4:$H$51,2,FALSE)),IF($B15=2,IF(ISNA(VLOOKUP($P15,Teams!$O$4:$Q$51,2,FALSE)),"",VLOOKUP($P15,Teams!$O$4:$Q$51,2,FALSE)),IF(ISNA(VLOOKUP($P15,Teams!$X$4:$Z$51,2,FALSE)),"",VLOOKUP($P15,Teams!$X$4:$Z$51,2,FALSE))))</f>
        <v>211205</v>
      </c>
      <c r="R15" t="str">
        <f t="shared" si="4"/>
        <v>10/03/2021,14:00,10/03/2021,15:00,Week 2 - Match 21411,,Gym 1 - Court 1,,0,Game,,211201,,1,211205,,,0,,21411,1,,,,,,</v>
      </c>
    </row>
    <row r="16" spans="1:18" x14ac:dyDescent="0.2">
      <c r="B16" s="37">
        <v>1</v>
      </c>
      <c r="C16" s="9">
        <v>44472</v>
      </c>
      <c r="D16" s="10">
        <v>14</v>
      </c>
      <c r="E16" s="10" t="s">
        <v>36</v>
      </c>
      <c r="F16" s="11">
        <f t="shared" si="2"/>
        <v>15</v>
      </c>
      <c r="G16" s="11" t="str">
        <f t="shared" si="3"/>
        <v>00</v>
      </c>
      <c r="H16" s="2">
        <v>2</v>
      </c>
      <c r="I16" s="11" t="str">
        <f t="shared" si="5"/>
        <v>21412</v>
      </c>
      <c r="J16" s="2">
        <v>1</v>
      </c>
      <c r="K16" s="2">
        <v>2</v>
      </c>
      <c r="L16" s="44">
        <v>2</v>
      </c>
      <c r="M16" s="6" t="str">
        <f t="shared" si="0"/>
        <v>&lt;B2&gt;</v>
      </c>
      <c r="N16" s="6" t="str">
        <f>IF($B16=1,IF(ISNA(VLOOKUP($M16,Teams!$F$4:$H$51,2,FALSE)),"",VLOOKUP($M16,Teams!$F$4:$H$51,2,FALSE)),IF($B16=2,IF(ISNA(VLOOKUP($M16,Teams!$O$4:$Q$51,2,FALSE)),"",VLOOKUP($M16,Teams!$O$4:$Q$51,2,FALSE)),IF(ISNA(VLOOKUP($M16,Teams!$X$4:$Z$51,2,FALSE)),"",VLOOKUP($M16,Teams!$X$4:$Z$51,2,FALSE))))</f>
        <v>211202</v>
      </c>
      <c r="O16" s="46">
        <v>4</v>
      </c>
      <c r="P16" s="6" t="str">
        <f t="shared" si="1"/>
        <v>&lt;B4&gt;</v>
      </c>
      <c r="Q16" s="6" t="str">
        <f>IF($B16=1,IF(ISNA(VLOOKUP($P16,Teams!$F$4:$H$51,2,FALSE)),"",VLOOKUP($P16,Teams!$F$4:$H$51,2,FALSE)),IF($B16=2,IF(ISNA(VLOOKUP($P16,Teams!$O$4:$Q$51,2,FALSE)),"",VLOOKUP($P16,Teams!$O$4:$Q$51,2,FALSE)),IF(ISNA(VLOOKUP($P16,Teams!$X$4:$Z$51,2,FALSE)),"",VLOOKUP($P16,Teams!$X$4:$Z$51,2,FALSE))))</f>
        <v>211204</v>
      </c>
      <c r="R16" t="str">
        <f t="shared" si="4"/>
        <v>10/03/2021,14:00,10/03/2021,15:00,Week 2 - Match 21412,,Gym 1 - Court 2,,0,Game,,211202,,1,211204,,,0,,21412,1,,,,,,</v>
      </c>
    </row>
    <row r="17" spans="2:18" x14ac:dyDescent="0.2">
      <c r="B17" s="37">
        <v>1</v>
      </c>
      <c r="C17" s="9">
        <v>44472</v>
      </c>
      <c r="D17" s="10">
        <v>14</v>
      </c>
      <c r="E17" s="10" t="s">
        <v>36</v>
      </c>
      <c r="F17" s="11">
        <f t="shared" si="2"/>
        <v>15</v>
      </c>
      <c r="G17" s="11" t="str">
        <f t="shared" si="3"/>
        <v>00</v>
      </c>
      <c r="H17" s="2">
        <v>2</v>
      </c>
      <c r="I17" s="11" t="str">
        <f t="shared" si="5"/>
        <v>21413</v>
      </c>
      <c r="J17" s="2">
        <v>1</v>
      </c>
      <c r="K17" s="2">
        <v>3</v>
      </c>
      <c r="L17" s="44">
        <v>3</v>
      </c>
      <c r="M17" s="6" t="str">
        <f t="shared" si="0"/>
        <v>&lt;B3&gt;</v>
      </c>
      <c r="N17" s="6" t="str">
        <f>IF($B17=1,IF(ISNA(VLOOKUP($M17,Teams!$F$4:$H$51,2,FALSE)),"",VLOOKUP($M17,Teams!$F$4:$H$51,2,FALSE)),IF($B17=2,IF(ISNA(VLOOKUP($M17,Teams!$O$4:$Q$51,2,FALSE)),"",VLOOKUP($M17,Teams!$O$4:$Q$51,2,FALSE)),IF(ISNA(VLOOKUP($M17,Teams!$X$4:$Z$51,2,FALSE)),"",VLOOKUP($M17,Teams!$X$4:$Z$51,2,FALSE))))</f>
        <v>211203</v>
      </c>
      <c r="O17" s="46">
        <v>12</v>
      </c>
      <c r="P17" s="6" t="str">
        <f t="shared" si="1"/>
        <v>&lt;B12&gt;</v>
      </c>
      <c r="Q17" s="6" t="str">
        <f>IF($B17=1,IF(ISNA(VLOOKUP($P17,Teams!$F$4:$H$51,2,FALSE)),"",VLOOKUP($P17,Teams!$F$4:$H$51,2,FALSE)),IF($B17=2,IF(ISNA(VLOOKUP($P17,Teams!$O$4:$Q$51,2,FALSE)),"",VLOOKUP($P17,Teams!$O$4:$Q$51,2,FALSE)),IF(ISNA(VLOOKUP($P17,Teams!$X$4:$Z$51,2,FALSE)),"",VLOOKUP($P17,Teams!$X$4:$Z$51,2,FALSE))))</f>
        <v>211212</v>
      </c>
      <c r="R17" t="str">
        <f t="shared" si="4"/>
        <v>10/03/2021,14:00,10/03/2021,15:00,Week 2 - Match 21413,,Gym 1 - Court 3,,0,Game,,211203,,1,211212,,,0,,21413,1,,,,,,</v>
      </c>
    </row>
    <row r="18" spans="2:18" x14ac:dyDescent="0.2">
      <c r="B18" s="37">
        <v>1</v>
      </c>
      <c r="C18" s="9">
        <v>44472</v>
      </c>
      <c r="D18" s="10">
        <v>14</v>
      </c>
      <c r="E18" s="10" t="s">
        <v>36</v>
      </c>
      <c r="F18" s="11">
        <f t="shared" si="2"/>
        <v>15</v>
      </c>
      <c r="G18" s="11" t="str">
        <f t="shared" si="3"/>
        <v>00</v>
      </c>
      <c r="H18" s="2">
        <v>2</v>
      </c>
      <c r="I18" s="11" t="str">
        <f t="shared" si="5"/>
        <v>21421</v>
      </c>
      <c r="J18" s="2">
        <v>2</v>
      </c>
      <c r="K18" s="2">
        <v>1</v>
      </c>
      <c r="L18" s="44">
        <v>6</v>
      </c>
      <c r="M18" s="6" t="str">
        <f t="shared" si="0"/>
        <v>&lt;B6&gt;</v>
      </c>
      <c r="N18" s="6" t="str">
        <f>IF($B18=1,IF(ISNA(VLOOKUP($M18,Teams!$F$4:$H$51,2,FALSE)),"",VLOOKUP($M18,Teams!$F$4:$H$51,2,FALSE)),IF($B18=2,IF(ISNA(VLOOKUP($M18,Teams!$O$4:$Q$51,2,FALSE)),"",VLOOKUP($M18,Teams!$O$4:$Q$51,2,FALSE)),IF(ISNA(VLOOKUP($M18,Teams!$X$4:$Z$51,2,FALSE)),"",VLOOKUP($M18,Teams!$X$4:$Z$51,2,FALSE))))</f>
        <v>211206</v>
      </c>
      <c r="O18" s="46">
        <v>11</v>
      </c>
      <c r="P18" s="6" t="str">
        <f t="shared" si="1"/>
        <v>&lt;B11&gt;</v>
      </c>
      <c r="Q18" s="6" t="str">
        <f>IF($B18=1,IF(ISNA(VLOOKUP($P18,Teams!$F$4:$H$51,2,FALSE)),"",VLOOKUP($P18,Teams!$F$4:$H$51,2,FALSE)),IF($B18=2,IF(ISNA(VLOOKUP($P18,Teams!$O$4:$Q$51,2,FALSE)),"",VLOOKUP($P18,Teams!$O$4:$Q$51,2,FALSE)),IF(ISNA(VLOOKUP($P18,Teams!$X$4:$Z$51,2,FALSE)),"",VLOOKUP($P18,Teams!$X$4:$Z$51,2,FALSE))))</f>
        <v>211211</v>
      </c>
      <c r="R18" t="str">
        <f t="shared" si="4"/>
        <v>10/03/2021,14:00,10/03/2021,15:00,Week 2 - Match 21421,,Gym 2 - Court 1,,0,Game,,211206,,1,211211,,,0,,21421,1,,,,,,</v>
      </c>
    </row>
    <row r="19" spans="2:18" x14ac:dyDescent="0.2">
      <c r="B19" s="37">
        <v>1</v>
      </c>
      <c r="C19" s="9">
        <v>44472</v>
      </c>
      <c r="D19" s="10">
        <v>14</v>
      </c>
      <c r="E19" s="10" t="s">
        <v>36</v>
      </c>
      <c r="F19" s="11">
        <f t="shared" si="2"/>
        <v>15</v>
      </c>
      <c r="G19" s="11" t="str">
        <f t="shared" si="3"/>
        <v>00</v>
      </c>
      <c r="H19" s="2">
        <v>2</v>
      </c>
      <c r="I19" s="11" t="str">
        <f t="shared" si="5"/>
        <v>21422</v>
      </c>
      <c r="J19" s="2">
        <v>2</v>
      </c>
      <c r="K19" s="2">
        <v>2</v>
      </c>
      <c r="L19" s="44">
        <v>7</v>
      </c>
      <c r="M19" s="6" t="str">
        <f t="shared" si="0"/>
        <v>&lt;B7&gt;</v>
      </c>
      <c r="N19" s="6" t="str">
        <f>IF($B19=1,IF(ISNA(VLOOKUP($M19,Teams!$F$4:$H$51,2,FALSE)),"",VLOOKUP($M19,Teams!$F$4:$H$51,2,FALSE)),IF($B19=2,IF(ISNA(VLOOKUP($M19,Teams!$O$4:$Q$51,2,FALSE)),"",VLOOKUP($M19,Teams!$O$4:$Q$51,2,FALSE)),IF(ISNA(VLOOKUP($M19,Teams!$X$4:$Z$51,2,FALSE)),"",VLOOKUP($M19,Teams!$X$4:$Z$51,2,FALSE))))</f>
        <v>211207</v>
      </c>
      <c r="O19" s="46">
        <v>10</v>
      </c>
      <c r="P19" s="6" t="str">
        <f t="shared" si="1"/>
        <v>&lt;B10&gt;</v>
      </c>
      <c r="Q19" s="6" t="str">
        <f>IF($B19=1,IF(ISNA(VLOOKUP($P19,Teams!$F$4:$H$51,2,FALSE)),"",VLOOKUP($P19,Teams!$F$4:$H$51,2,FALSE)),IF($B19=2,IF(ISNA(VLOOKUP($P19,Teams!$O$4:$Q$51,2,FALSE)),"",VLOOKUP($P19,Teams!$O$4:$Q$51,2,FALSE)),IF(ISNA(VLOOKUP($P19,Teams!$X$4:$Z$51,2,FALSE)),"",VLOOKUP($P19,Teams!$X$4:$Z$51,2,FALSE))))</f>
        <v>211210</v>
      </c>
      <c r="R19" t="str">
        <f t="shared" si="4"/>
        <v>10/03/2021,14:00,10/03/2021,15:00,Week 2 - Match 21422,,Gym 2 - Court 2,,0,Game,,211207,,1,211210,,,0,,21422,1,,,,,,</v>
      </c>
    </row>
    <row r="20" spans="2:18" x14ac:dyDescent="0.2">
      <c r="B20" s="37">
        <v>1</v>
      </c>
      <c r="C20" s="9">
        <v>44472</v>
      </c>
      <c r="D20" s="10">
        <v>14</v>
      </c>
      <c r="E20" s="10" t="s">
        <v>36</v>
      </c>
      <c r="F20" s="11">
        <f t="shared" si="2"/>
        <v>15</v>
      </c>
      <c r="G20" s="11" t="str">
        <f t="shared" si="3"/>
        <v>00</v>
      </c>
      <c r="H20" s="2">
        <v>2</v>
      </c>
      <c r="I20" s="11" t="str">
        <f t="shared" si="5"/>
        <v>21423</v>
      </c>
      <c r="J20" s="2">
        <v>2</v>
      </c>
      <c r="K20" s="2">
        <v>3</v>
      </c>
      <c r="L20" s="44">
        <v>8</v>
      </c>
      <c r="M20" s="6" t="str">
        <f t="shared" si="0"/>
        <v>&lt;B8&gt;</v>
      </c>
      <c r="N20" s="6" t="str">
        <f>IF($B20=1,IF(ISNA(VLOOKUP($M20,Teams!$F$4:$H$51,2,FALSE)),"",VLOOKUP($M20,Teams!$F$4:$H$51,2,FALSE)),IF($B20=2,IF(ISNA(VLOOKUP($M20,Teams!$O$4:$Q$51,2,FALSE)),"",VLOOKUP($M20,Teams!$O$4:$Q$51,2,FALSE)),IF(ISNA(VLOOKUP($M20,Teams!$X$4:$Z$51,2,FALSE)),"",VLOOKUP($M20,Teams!$X$4:$Z$51,2,FALSE))))</f>
        <v>211208</v>
      </c>
      <c r="O20" s="46">
        <v>9</v>
      </c>
      <c r="P20" s="6" t="str">
        <f t="shared" si="1"/>
        <v>&lt;B9&gt;</v>
      </c>
      <c r="Q20" s="6" t="str">
        <f>IF($B20=1,IF(ISNA(VLOOKUP($P20,Teams!$F$4:$H$51,2,FALSE)),"",VLOOKUP($P20,Teams!$F$4:$H$51,2,FALSE)),IF($B20=2,IF(ISNA(VLOOKUP($P20,Teams!$O$4:$Q$51,2,FALSE)),"",VLOOKUP($P20,Teams!$O$4:$Q$51,2,FALSE)),IF(ISNA(VLOOKUP($P20,Teams!$X$4:$Z$51,2,FALSE)),"",VLOOKUP($P20,Teams!$X$4:$Z$51,2,FALSE))))</f>
        <v>211209</v>
      </c>
      <c r="R20" t="str">
        <f t="shared" si="4"/>
        <v>10/03/2021,14:00,10/03/2021,15:00,Week 2 - Match 21423,,Gym 2 - Court 3,,0,Game,,211208,,1,211209,,,0,,21423,1,,,,,,</v>
      </c>
    </row>
    <row r="21" spans="2:18" x14ac:dyDescent="0.2">
      <c r="B21" s="37">
        <v>1</v>
      </c>
      <c r="C21" s="9">
        <v>44472</v>
      </c>
      <c r="D21" s="10">
        <v>15</v>
      </c>
      <c r="E21" s="10" t="s">
        <v>36</v>
      </c>
      <c r="F21" s="11">
        <f t="shared" si="2"/>
        <v>16</v>
      </c>
      <c r="G21" s="11" t="str">
        <f t="shared" si="3"/>
        <v>00</v>
      </c>
      <c r="H21" s="2">
        <v>2</v>
      </c>
      <c r="I21" s="11" t="str">
        <f t="shared" si="5"/>
        <v>21511</v>
      </c>
      <c r="J21" s="2">
        <v>1</v>
      </c>
      <c r="K21" s="2">
        <v>1</v>
      </c>
      <c r="L21" s="44">
        <v>3</v>
      </c>
      <c r="M21" s="6" t="str">
        <f t="shared" si="0"/>
        <v>&lt;B3&gt;</v>
      </c>
      <c r="N21" s="6" t="str">
        <f>IF($B21=1,IF(ISNA(VLOOKUP($M21,Teams!$F$4:$H$51,2,FALSE)),"",VLOOKUP($M21,Teams!$F$4:$H$51,2,FALSE)),IF($B21=2,IF(ISNA(VLOOKUP($M21,Teams!$O$4:$Q$51,2,FALSE)),"",VLOOKUP($M21,Teams!$O$4:$Q$51,2,FALSE)),IF(ISNA(VLOOKUP($M21,Teams!$X$4:$Z$51,2,FALSE)),"",VLOOKUP($M21,Teams!$X$4:$Z$51,2,FALSE))))</f>
        <v>211203</v>
      </c>
      <c r="O21" s="46">
        <v>5</v>
      </c>
      <c r="P21" s="6" t="str">
        <f t="shared" si="1"/>
        <v>&lt;B5&gt;</v>
      </c>
      <c r="Q21" s="6" t="str">
        <f>IF($B21=1,IF(ISNA(VLOOKUP($P21,Teams!$F$4:$H$51,2,FALSE)),"",VLOOKUP($P21,Teams!$F$4:$H$51,2,FALSE)),IF($B21=2,IF(ISNA(VLOOKUP($P21,Teams!$O$4:$Q$51,2,FALSE)),"",VLOOKUP($P21,Teams!$O$4:$Q$51,2,FALSE)),IF(ISNA(VLOOKUP($P21,Teams!$X$4:$Z$51,2,FALSE)),"",VLOOKUP($P21,Teams!$X$4:$Z$51,2,FALSE))))</f>
        <v>211205</v>
      </c>
      <c r="R21" t="str">
        <f t="shared" si="4"/>
        <v>10/03/2021,15:00,10/03/2021,16:00,Week 2 - Match 21511,,Gym 1 - Court 1,,0,Game,,211203,,1,211205,,,0,,21511,1,,,,,,</v>
      </c>
    </row>
    <row r="22" spans="2:18" x14ac:dyDescent="0.2">
      <c r="B22" s="37">
        <v>1</v>
      </c>
      <c r="C22" s="9">
        <v>44472</v>
      </c>
      <c r="D22" s="10">
        <v>15</v>
      </c>
      <c r="E22" s="10" t="s">
        <v>36</v>
      </c>
      <c r="F22" s="11">
        <f t="shared" si="2"/>
        <v>16</v>
      </c>
      <c r="G22" s="11" t="str">
        <f t="shared" si="3"/>
        <v>00</v>
      </c>
      <c r="H22" s="2">
        <v>2</v>
      </c>
      <c r="I22" s="11" t="str">
        <f t="shared" si="5"/>
        <v>21512</v>
      </c>
      <c r="J22" s="2">
        <v>1</v>
      </c>
      <c r="K22" s="2">
        <v>2</v>
      </c>
      <c r="L22" s="44">
        <v>2</v>
      </c>
      <c r="M22" s="6" t="str">
        <f t="shared" si="0"/>
        <v>&lt;B2&gt;</v>
      </c>
      <c r="N22" s="6" t="str">
        <f>IF($B22=1,IF(ISNA(VLOOKUP($M22,Teams!$F$4:$H$51,2,FALSE)),"",VLOOKUP($M22,Teams!$F$4:$H$51,2,FALSE)),IF($B22=2,IF(ISNA(VLOOKUP($M22,Teams!$O$4:$Q$51,2,FALSE)),"",VLOOKUP($M22,Teams!$O$4:$Q$51,2,FALSE)),IF(ISNA(VLOOKUP($M22,Teams!$X$4:$Z$51,2,FALSE)),"",VLOOKUP($M22,Teams!$X$4:$Z$51,2,FALSE))))</f>
        <v>211202</v>
      </c>
      <c r="O22" s="46">
        <v>6</v>
      </c>
      <c r="P22" s="6" t="str">
        <f t="shared" si="1"/>
        <v>&lt;B6&gt;</v>
      </c>
      <c r="Q22" s="6" t="str">
        <f>IF($B22=1,IF(ISNA(VLOOKUP($P22,Teams!$F$4:$H$51,2,FALSE)),"",VLOOKUP($P22,Teams!$F$4:$H$51,2,FALSE)),IF($B22=2,IF(ISNA(VLOOKUP($P22,Teams!$O$4:$Q$51,2,FALSE)),"",VLOOKUP($P22,Teams!$O$4:$Q$51,2,FALSE)),IF(ISNA(VLOOKUP($P22,Teams!$X$4:$Z$51,2,FALSE)),"",VLOOKUP($P22,Teams!$X$4:$Z$51,2,FALSE))))</f>
        <v>211206</v>
      </c>
      <c r="R22" t="str">
        <f t="shared" si="4"/>
        <v>10/03/2021,15:00,10/03/2021,16:00,Week 2 - Match 21512,,Gym 1 - Court 2,,0,Game,,211202,,1,211206,,,0,,21512,1,,,,,,</v>
      </c>
    </row>
    <row r="23" spans="2:18" x14ac:dyDescent="0.2">
      <c r="B23" s="37">
        <v>1</v>
      </c>
      <c r="C23" s="9">
        <v>44472</v>
      </c>
      <c r="D23" s="10">
        <v>15</v>
      </c>
      <c r="E23" s="10" t="s">
        <v>36</v>
      </c>
      <c r="F23" s="11">
        <f t="shared" si="2"/>
        <v>16</v>
      </c>
      <c r="G23" s="11" t="str">
        <f t="shared" si="3"/>
        <v>00</v>
      </c>
      <c r="H23" s="2">
        <v>2</v>
      </c>
      <c r="I23" s="11" t="str">
        <f t="shared" si="5"/>
        <v>21513</v>
      </c>
      <c r="J23" s="2">
        <v>1</v>
      </c>
      <c r="K23" s="2">
        <v>3</v>
      </c>
      <c r="L23" s="44">
        <v>4</v>
      </c>
      <c r="M23" s="6" t="str">
        <f t="shared" si="0"/>
        <v>&lt;B4&gt;</v>
      </c>
      <c r="N23" s="6" t="str">
        <f>IF($B23=1,IF(ISNA(VLOOKUP($M23,Teams!$F$4:$H$51,2,FALSE)),"",VLOOKUP($M23,Teams!$F$4:$H$51,2,FALSE)),IF($B23=2,IF(ISNA(VLOOKUP($M23,Teams!$O$4:$Q$51,2,FALSE)),"",VLOOKUP($M23,Teams!$O$4:$Q$51,2,FALSE)),IF(ISNA(VLOOKUP($M23,Teams!$X$4:$Z$51,2,FALSE)),"",VLOOKUP($M23,Teams!$X$4:$Z$51,2,FALSE))))</f>
        <v>211204</v>
      </c>
      <c r="O23" s="46">
        <v>12</v>
      </c>
      <c r="P23" s="6" t="str">
        <f t="shared" si="1"/>
        <v>&lt;B12&gt;</v>
      </c>
      <c r="Q23" s="6" t="str">
        <f>IF($B23=1,IF(ISNA(VLOOKUP($P23,Teams!$F$4:$H$51,2,FALSE)),"",VLOOKUP($P23,Teams!$F$4:$H$51,2,FALSE)),IF($B23=2,IF(ISNA(VLOOKUP($P23,Teams!$O$4:$Q$51,2,FALSE)),"",VLOOKUP($P23,Teams!$O$4:$Q$51,2,FALSE)),IF(ISNA(VLOOKUP($P23,Teams!$X$4:$Z$51,2,FALSE)),"",VLOOKUP($P23,Teams!$X$4:$Z$51,2,FALSE))))</f>
        <v>211212</v>
      </c>
      <c r="R23" t="str">
        <f t="shared" si="4"/>
        <v>10/03/2021,15:00,10/03/2021,16:00,Week 2 - Match 21513,,Gym 1 - Court 3,,0,Game,,211204,,1,211212,,,0,,21513,1,,,,,,</v>
      </c>
    </row>
    <row r="24" spans="2:18" x14ac:dyDescent="0.2">
      <c r="B24" s="37">
        <v>1</v>
      </c>
      <c r="C24" s="9">
        <v>44472</v>
      </c>
      <c r="D24" s="10">
        <v>15</v>
      </c>
      <c r="E24" s="10" t="s">
        <v>36</v>
      </c>
      <c r="F24" s="11">
        <f t="shared" si="2"/>
        <v>16</v>
      </c>
      <c r="G24" s="11" t="str">
        <f t="shared" si="3"/>
        <v>00</v>
      </c>
      <c r="H24" s="2">
        <v>2</v>
      </c>
      <c r="I24" s="11" t="str">
        <f t="shared" si="5"/>
        <v>21521</v>
      </c>
      <c r="J24" s="2">
        <v>2</v>
      </c>
      <c r="K24" s="2">
        <v>1</v>
      </c>
      <c r="L24" s="44">
        <v>8</v>
      </c>
      <c r="M24" s="6" t="str">
        <f t="shared" si="0"/>
        <v>&lt;B8&gt;</v>
      </c>
      <c r="N24" s="6" t="str">
        <f>IF($B24=1,IF(ISNA(VLOOKUP($M24,Teams!$F$4:$H$51,2,FALSE)),"",VLOOKUP($M24,Teams!$F$4:$H$51,2,FALSE)),IF($B24=2,IF(ISNA(VLOOKUP($M24,Teams!$O$4:$Q$51,2,FALSE)),"",VLOOKUP($M24,Teams!$O$4:$Q$51,2,FALSE)),IF(ISNA(VLOOKUP($M24,Teams!$X$4:$Z$51,2,FALSE)),"",VLOOKUP($M24,Teams!$X$4:$Z$51,2,FALSE))))</f>
        <v>211208</v>
      </c>
      <c r="O24" s="46">
        <v>11</v>
      </c>
      <c r="P24" s="6" t="str">
        <f t="shared" si="1"/>
        <v>&lt;B11&gt;</v>
      </c>
      <c r="Q24" s="6" t="str">
        <f>IF($B24=1,IF(ISNA(VLOOKUP($P24,Teams!$F$4:$H$51,2,FALSE)),"",VLOOKUP($P24,Teams!$F$4:$H$51,2,FALSE)),IF($B24=2,IF(ISNA(VLOOKUP($P24,Teams!$O$4:$Q$51,2,FALSE)),"",VLOOKUP($P24,Teams!$O$4:$Q$51,2,FALSE)),IF(ISNA(VLOOKUP($P24,Teams!$X$4:$Z$51,2,FALSE)),"",VLOOKUP($P24,Teams!$X$4:$Z$51,2,FALSE))))</f>
        <v>211211</v>
      </c>
      <c r="R24" t="str">
        <f t="shared" si="4"/>
        <v>10/03/2021,15:00,10/03/2021,16:00,Week 2 - Match 21521,,Gym 2 - Court 1,,0,Game,,211208,,1,211211,,,0,,21521,1,,,,,,</v>
      </c>
    </row>
    <row r="25" spans="2:18" x14ac:dyDescent="0.2">
      <c r="B25" s="37">
        <v>1</v>
      </c>
      <c r="C25" s="9">
        <v>44472</v>
      </c>
      <c r="D25" s="10">
        <v>15</v>
      </c>
      <c r="E25" s="10" t="s">
        <v>36</v>
      </c>
      <c r="F25" s="11">
        <f t="shared" si="2"/>
        <v>16</v>
      </c>
      <c r="G25" s="11" t="str">
        <f t="shared" si="3"/>
        <v>00</v>
      </c>
      <c r="H25" s="2">
        <v>2</v>
      </c>
      <c r="I25" s="11" t="str">
        <f t="shared" si="5"/>
        <v>21522</v>
      </c>
      <c r="J25" s="2">
        <v>2</v>
      </c>
      <c r="K25" s="2">
        <v>2</v>
      </c>
      <c r="L25" s="44">
        <v>9</v>
      </c>
      <c r="M25" s="6" t="str">
        <f t="shared" si="0"/>
        <v>&lt;B9&gt;</v>
      </c>
      <c r="N25" s="6" t="str">
        <f>IF($B25=1,IF(ISNA(VLOOKUP($M25,Teams!$F$4:$H$51,2,FALSE)),"",VLOOKUP($M25,Teams!$F$4:$H$51,2,FALSE)),IF($B25=2,IF(ISNA(VLOOKUP($M25,Teams!$O$4:$Q$51,2,FALSE)),"",VLOOKUP($M25,Teams!$O$4:$Q$51,2,FALSE)),IF(ISNA(VLOOKUP($M25,Teams!$X$4:$Z$51,2,FALSE)),"",VLOOKUP($M25,Teams!$X$4:$Z$51,2,FALSE))))</f>
        <v>211209</v>
      </c>
      <c r="O25" s="46">
        <v>10</v>
      </c>
      <c r="P25" s="6" t="str">
        <f t="shared" si="1"/>
        <v>&lt;B10&gt;</v>
      </c>
      <c r="Q25" s="6" t="str">
        <f>IF($B25=1,IF(ISNA(VLOOKUP($P25,Teams!$F$4:$H$51,2,FALSE)),"",VLOOKUP($P25,Teams!$F$4:$H$51,2,FALSE)),IF($B25=2,IF(ISNA(VLOOKUP($P25,Teams!$O$4:$Q$51,2,FALSE)),"",VLOOKUP($P25,Teams!$O$4:$Q$51,2,FALSE)),IF(ISNA(VLOOKUP($P25,Teams!$X$4:$Z$51,2,FALSE)),"",VLOOKUP($P25,Teams!$X$4:$Z$51,2,FALSE))))</f>
        <v>211210</v>
      </c>
      <c r="R25" t="str">
        <f t="shared" si="4"/>
        <v>10/03/2021,15:00,10/03/2021,16:00,Week 2 - Match 21522,,Gym 2 - Court 2,,0,Game,,211209,,1,211210,,,0,,21522,1,,,,,,</v>
      </c>
    </row>
    <row r="26" spans="2:18" x14ac:dyDescent="0.2">
      <c r="B26" s="37">
        <v>1</v>
      </c>
      <c r="C26" s="9">
        <v>44472</v>
      </c>
      <c r="D26" s="10">
        <v>15</v>
      </c>
      <c r="E26" s="10" t="s">
        <v>36</v>
      </c>
      <c r="F26" s="11">
        <f t="shared" si="2"/>
        <v>16</v>
      </c>
      <c r="G26" s="11" t="str">
        <f t="shared" si="3"/>
        <v>00</v>
      </c>
      <c r="H26" s="2">
        <v>2</v>
      </c>
      <c r="I26" s="11" t="str">
        <f t="shared" si="5"/>
        <v>21523</v>
      </c>
      <c r="J26" s="2">
        <v>2</v>
      </c>
      <c r="K26" s="2">
        <v>3</v>
      </c>
      <c r="L26" s="44">
        <v>1</v>
      </c>
      <c r="M26" s="6" t="str">
        <f t="shared" si="0"/>
        <v>&lt;B1&gt;</v>
      </c>
      <c r="N26" s="6" t="str">
        <f>IF($B26=1,IF(ISNA(VLOOKUP($M26,Teams!$F$4:$H$51,2,FALSE)),"",VLOOKUP($M26,Teams!$F$4:$H$51,2,FALSE)),IF($B26=2,IF(ISNA(VLOOKUP($M26,Teams!$O$4:$Q$51,2,FALSE)),"",VLOOKUP($M26,Teams!$O$4:$Q$51,2,FALSE)),IF(ISNA(VLOOKUP($M26,Teams!$X$4:$Z$51,2,FALSE)),"",VLOOKUP($M26,Teams!$X$4:$Z$51,2,FALSE))))</f>
        <v>211201</v>
      </c>
      <c r="O26" s="46">
        <v>7</v>
      </c>
      <c r="P26" s="6" t="str">
        <f t="shared" si="1"/>
        <v>&lt;B7&gt;</v>
      </c>
      <c r="Q26" s="6" t="str">
        <f>IF($B26=1,IF(ISNA(VLOOKUP($P26,Teams!$F$4:$H$51,2,FALSE)),"",VLOOKUP($P26,Teams!$F$4:$H$51,2,FALSE)),IF($B26=2,IF(ISNA(VLOOKUP($P26,Teams!$O$4:$Q$51,2,FALSE)),"",VLOOKUP($P26,Teams!$O$4:$Q$51,2,FALSE)),IF(ISNA(VLOOKUP($P26,Teams!$X$4:$Z$51,2,FALSE)),"",VLOOKUP($P26,Teams!$X$4:$Z$51,2,FALSE))))</f>
        <v>211207</v>
      </c>
      <c r="R26" t="str">
        <f t="shared" si="4"/>
        <v>10/03/2021,15:00,10/03/2021,16:00,Week 2 - Match 21523,,Gym 2 - Court 3,,0,Game,,211201,,1,211207,,,0,,21523,1,,,,,,</v>
      </c>
    </row>
    <row r="27" spans="2:18" x14ac:dyDescent="0.2">
      <c r="B27" s="37">
        <v>1</v>
      </c>
      <c r="C27" s="9">
        <v>44479</v>
      </c>
      <c r="D27" s="10">
        <v>8</v>
      </c>
      <c r="E27" s="10" t="s">
        <v>36</v>
      </c>
      <c r="F27" s="11">
        <f t="shared" si="2"/>
        <v>9</v>
      </c>
      <c r="G27" s="11" t="str">
        <f t="shared" si="3"/>
        <v>00</v>
      </c>
      <c r="H27" s="2">
        <v>3</v>
      </c>
      <c r="I27" s="11" t="str">
        <f t="shared" si="5"/>
        <v>3811</v>
      </c>
      <c r="J27" s="2">
        <v>1</v>
      </c>
      <c r="K27" s="2">
        <v>1</v>
      </c>
      <c r="L27" s="44">
        <v>6</v>
      </c>
      <c r="M27" s="6" t="str">
        <f t="shared" si="0"/>
        <v>&lt;B6&gt;</v>
      </c>
      <c r="N27" s="6" t="str">
        <f>IF($B27=1,IF(ISNA(VLOOKUP($M27,Teams!$F$4:$H$51,2,FALSE)),"",VLOOKUP($M27,Teams!$F$4:$H$51,2,FALSE)),IF($B27=2,IF(ISNA(VLOOKUP($M27,Teams!$O$4:$Q$51,2,FALSE)),"",VLOOKUP($M27,Teams!$O$4:$Q$51,2,FALSE)),IF(ISNA(VLOOKUP($M27,Teams!$X$4:$Z$51,2,FALSE)),"",VLOOKUP($M27,Teams!$X$4:$Z$51,2,FALSE))))</f>
        <v>211206</v>
      </c>
      <c r="O27" s="46">
        <v>10</v>
      </c>
      <c r="P27" s="6" t="str">
        <f t="shared" si="1"/>
        <v>&lt;B10&gt;</v>
      </c>
      <c r="Q27" s="6" t="str">
        <f>IF($B27=1,IF(ISNA(VLOOKUP($P27,Teams!$F$4:$H$51,2,FALSE)),"",VLOOKUP($P27,Teams!$F$4:$H$51,2,FALSE)),IF($B27=2,IF(ISNA(VLOOKUP($P27,Teams!$O$4:$Q$51,2,FALSE)),"",VLOOKUP($P27,Teams!$O$4:$Q$51,2,FALSE)),IF(ISNA(VLOOKUP($P27,Teams!$X$4:$Z$51,2,FALSE)),"",VLOOKUP($P27,Teams!$X$4:$Z$51,2,FALSE))))</f>
        <v>211210</v>
      </c>
      <c r="R27" t="str">
        <f t="shared" si="4"/>
        <v>10/10/2021,8:00,10/10/2021,9:00,Week 3 - Match 3811,,Gym 1 - Court 1,,0,Game,,211206,,1,211210,,,0,,3811,1,,,,,,</v>
      </c>
    </row>
    <row r="28" spans="2:18" x14ac:dyDescent="0.2">
      <c r="B28" s="37">
        <v>1</v>
      </c>
      <c r="C28" s="9">
        <v>44479</v>
      </c>
      <c r="D28" s="10">
        <v>8</v>
      </c>
      <c r="E28" s="10" t="s">
        <v>36</v>
      </c>
      <c r="F28" s="11">
        <f t="shared" si="2"/>
        <v>9</v>
      </c>
      <c r="G28" s="11" t="str">
        <f t="shared" si="3"/>
        <v>00</v>
      </c>
      <c r="H28" s="2">
        <v>3</v>
      </c>
      <c r="I28" s="11" t="str">
        <f t="shared" si="5"/>
        <v>3812</v>
      </c>
      <c r="J28" s="2">
        <v>1</v>
      </c>
      <c r="K28" s="2">
        <v>2</v>
      </c>
      <c r="L28" s="44">
        <v>7</v>
      </c>
      <c r="M28" s="6" t="str">
        <f t="shared" si="0"/>
        <v>&lt;B7&gt;</v>
      </c>
      <c r="N28" s="6" t="str">
        <f>IF($B28=1,IF(ISNA(VLOOKUP($M28,Teams!$F$4:$H$51,2,FALSE)),"",VLOOKUP($M28,Teams!$F$4:$H$51,2,FALSE)),IF($B28=2,IF(ISNA(VLOOKUP($M28,Teams!$O$4:$Q$51,2,FALSE)),"",VLOOKUP($M28,Teams!$O$4:$Q$51,2,FALSE)),IF(ISNA(VLOOKUP($M28,Teams!$X$4:$Z$51,2,FALSE)),"",VLOOKUP($M28,Teams!$X$4:$Z$51,2,FALSE))))</f>
        <v>211207</v>
      </c>
      <c r="O28" s="46">
        <v>9</v>
      </c>
      <c r="P28" s="6" t="str">
        <f t="shared" si="1"/>
        <v>&lt;B9&gt;</v>
      </c>
      <c r="Q28" s="6" t="str">
        <f>IF($B28=1,IF(ISNA(VLOOKUP($P28,Teams!$F$4:$H$51,2,FALSE)),"",VLOOKUP($P28,Teams!$F$4:$H$51,2,FALSE)),IF($B28=2,IF(ISNA(VLOOKUP($P28,Teams!$O$4:$Q$51,2,FALSE)),"",VLOOKUP($P28,Teams!$O$4:$Q$51,2,FALSE)),IF(ISNA(VLOOKUP($P28,Teams!$X$4:$Z$51,2,FALSE)),"",VLOOKUP($P28,Teams!$X$4:$Z$51,2,FALSE))))</f>
        <v>211209</v>
      </c>
      <c r="R28" t="str">
        <f t="shared" si="4"/>
        <v>10/10/2021,8:00,10/10/2021,9:00,Week 3 - Match 3812,,Gym 1 - Court 2,,0,Game,,211207,,1,211209,,,0,,3812,1,,,,,,</v>
      </c>
    </row>
    <row r="29" spans="2:18" x14ac:dyDescent="0.2">
      <c r="B29" s="37">
        <v>1</v>
      </c>
      <c r="C29" s="9">
        <v>44479</v>
      </c>
      <c r="D29" s="10">
        <v>8</v>
      </c>
      <c r="E29" s="10" t="s">
        <v>36</v>
      </c>
      <c r="F29" s="11">
        <f t="shared" si="2"/>
        <v>9</v>
      </c>
      <c r="G29" s="11" t="str">
        <f t="shared" si="3"/>
        <v>00</v>
      </c>
      <c r="H29" s="2">
        <v>3</v>
      </c>
      <c r="I29" s="11" t="str">
        <f t="shared" si="5"/>
        <v>3813</v>
      </c>
      <c r="J29" s="2">
        <v>1</v>
      </c>
      <c r="K29" s="2">
        <v>3</v>
      </c>
      <c r="L29" s="44">
        <v>8</v>
      </c>
      <c r="M29" s="6" t="str">
        <f t="shared" si="0"/>
        <v>&lt;B8&gt;</v>
      </c>
      <c r="N29" s="6" t="str">
        <f>IF($B29=1,IF(ISNA(VLOOKUP($M29,Teams!$F$4:$H$51,2,FALSE)),"",VLOOKUP($M29,Teams!$F$4:$H$51,2,FALSE)),IF($B29=2,IF(ISNA(VLOOKUP($M29,Teams!$O$4:$Q$51,2,FALSE)),"",VLOOKUP($M29,Teams!$O$4:$Q$51,2,FALSE)),IF(ISNA(VLOOKUP($M29,Teams!$X$4:$Z$51,2,FALSE)),"",VLOOKUP($M29,Teams!$X$4:$Z$51,2,FALSE))))</f>
        <v>211208</v>
      </c>
      <c r="O29" s="46">
        <v>12</v>
      </c>
      <c r="P29" s="6" t="str">
        <f t="shared" si="1"/>
        <v>&lt;B12&gt;</v>
      </c>
      <c r="Q29" s="6" t="str">
        <f>IF($B29=1,IF(ISNA(VLOOKUP($P29,Teams!$F$4:$H$51,2,FALSE)),"",VLOOKUP($P29,Teams!$F$4:$H$51,2,FALSE)),IF($B29=2,IF(ISNA(VLOOKUP($P29,Teams!$O$4:$Q$51,2,FALSE)),"",VLOOKUP($P29,Teams!$O$4:$Q$51,2,FALSE)),IF(ISNA(VLOOKUP($P29,Teams!$X$4:$Z$51,2,FALSE)),"",VLOOKUP($P29,Teams!$X$4:$Z$51,2,FALSE))))</f>
        <v>211212</v>
      </c>
      <c r="R29" t="str">
        <f t="shared" si="4"/>
        <v>10/10/2021,8:00,10/10/2021,9:00,Week 3 - Match 3813,,Gym 1 - Court 3,,0,Game,,211208,,1,211212,,,0,,3813,1,,,,,,</v>
      </c>
    </row>
    <row r="30" spans="2:18" x14ac:dyDescent="0.2">
      <c r="B30" s="37">
        <v>1</v>
      </c>
      <c r="C30" s="9">
        <v>44479</v>
      </c>
      <c r="D30" s="10">
        <v>8</v>
      </c>
      <c r="E30" s="10" t="s">
        <v>36</v>
      </c>
      <c r="F30" s="11">
        <f t="shared" si="2"/>
        <v>9</v>
      </c>
      <c r="G30" s="11" t="str">
        <f t="shared" si="3"/>
        <v>00</v>
      </c>
      <c r="H30" s="2">
        <v>3</v>
      </c>
      <c r="I30" s="11" t="str">
        <f t="shared" si="5"/>
        <v>3821</v>
      </c>
      <c r="J30" s="2">
        <v>2</v>
      </c>
      <c r="K30" s="2">
        <v>1</v>
      </c>
      <c r="L30" s="44">
        <v>1</v>
      </c>
      <c r="M30" s="6" t="str">
        <f t="shared" si="0"/>
        <v>&lt;B1&gt;</v>
      </c>
      <c r="N30" s="6" t="str">
        <f>IF($B30=1,IF(ISNA(VLOOKUP($M30,Teams!$F$4:$H$51,2,FALSE)),"",VLOOKUP($M30,Teams!$F$4:$H$51,2,FALSE)),IF($B30=2,IF(ISNA(VLOOKUP($M30,Teams!$O$4:$Q$51,2,FALSE)),"",VLOOKUP($M30,Teams!$O$4:$Q$51,2,FALSE)),IF(ISNA(VLOOKUP($M30,Teams!$X$4:$Z$51,2,FALSE)),"",VLOOKUP($M30,Teams!$X$4:$Z$51,2,FALSE))))</f>
        <v>211201</v>
      </c>
      <c r="O30" s="46">
        <v>4</v>
      </c>
      <c r="P30" s="6" t="str">
        <f t="shared" si="1"/>
        <v>&lt;B4&gt;</v>
      </c>
      <c r="Q30" s="6" t="str">
        <f>IF($B30=1,IF(ISNA(VLOOKUP($P30,Teams!$F$4:$H$51,2,FALSE)),"",VLOOKUP($P30,Teams!$F$4:$H$51,2,FALSE)),IF($B30=2,IF(ISNA(VLOOKUP($P30,Teams!$O$4:$Q$51,2,FALSE)),"",VLOOKUP($P30,Teams!$O$4:$Q$51,2,FALSE)),IF(ISNA(VLOOKUP($P30,Teams!$X$4:$Z$51,2,FALSE)),"",VLOOKUP($P30,Teams!$X$4:$Z$51,2,FALSE))))</f>
        <v>211204</v>
      </c>
      <c r="R30" t="str">
        <f t="shared" si="4"/>
        <v>10/10/2021,8:00,10/10/2021,9:00,Week 3 - Match 3821,,Gym 2 - Court 1,,0,Game,,211201,,1,211204,,,0,,3821,1,,,,,,</v>
      </c>
    </row>
    <row r="31" spans="2:18" x14ac:dyDescent="0.2">
      <c r="B31" s="37">
        <v>1</v>
      </c>
      <c r="C31" s="9">
        <v>44479</v>
      </c>
      <c r="D31" s="10">
        <v>8</v>
      </c>
      <c r="E31" s="10" t="s">
        <v>36</v>
      </c>
      <c r="F31" s="11">
        <f t="shared" si="2"/>
        <v>9</v>
      </c>
      <c r="G31" s="11" t="str">
        <f t="shared" si="3"/>
        <v>00</v>
      </c>
      <c r="H31" s="2">
        <v>3</v>
      </c>
      <c r="I31" s="11" t="str">
        <f t="shared" si="5"/>
        <v>3822</v>
      </c>
      <c r="J31" s="2">
        <v>2</v>
      </c>
      <c r="K31" s="2">
        <v>2</v>
      </c>
      <c r="L31" s="44">
        <v>2</v>
      </c>
      <c r="M31" s="6" t="str">
        <f t="shared" si="0"/>
        <v>&lt;B2&gt;</v>
      </c>
      <c r="N31" s="6" t="str">
        <f>IF($B31=1,IF(ISNA(VLOOKUP($M31,Teams!$F$4:$H$51,2,FALSE)),"",VLOOKUP($M31,Teams!$F$4:$H$51,2,FALSE)),IF($B31=2,IF(ISNA(VLOOKUP($M31,Teams!$O$4:$Q$51,2,FALSE)),"",VLOOKUP($M31,Teams!$O$4:$Q$51,2,FALSE)),IF(ISNA(VLOOKUP($M31,Teams!$X$4:$Z$51,2,FALSE)),"",VLOOKUP($M31,Teams!$X$4:$Z$51,2,FALSE))))</f>
        <v>211202</v>
      </c>
      <c r="O31" s="46">
        <v>3</v>
      </c>
      <c r="P31" s="6" t="str">
        <f t="shared" si="1"/>
        <v>&lt;B3&gt;</v>
      </c>
      <c r="Q31" s="6" t="str">
        <f>IF($B31=1,IF(ISNA(VLOOKUP($P31,Teams!$F$4:$H$51,2,FALSE)),"",VLOOKUP($P31,Teams!$F$4:$H$51,2,FALSE)),IF($B31=2,IF(ISNA(VLOOKUP($P31,Teams!$O$4:$Q$51,2,FALSE)),"",VLOOKUP($P31,Teams!$O$4:$Q$51,2,FALSE)),IF(ISNA(VLOOKUP($P31,Teams!$X$4:$Z$51,2,FALSE)),"",VLOOKUP($P31,Teams!$X$4:$Z$51,2,FALSE))))</f>
        <v>211203</v>
      </c>
      <c r="R31" t="str">
        <f t="shared" si="4"/>
        <v>10/10/2021,8:00,10/10/2021,9:00,Week 3 - Match 3822,,Gym 2 - Court 2,,0,Game,,211202,,1,211203,,,0,,3822,1,,,,,,</v>
      </c>
    </row>
    <row r="32" spans="2:18" x14ac:dyDescent="0.2">
      <c r="B32" s="37">
        <v>1</v>
      </c>
      <c r="C32" s="9">
        <v>44479</v>
      </c>
      <c r="D32" s="10">
        <v>8</v>
      </c>
      <c r="E32" s="10" t="s">
        <v>36</v>
      </c>
      <c r="F32" s="11">
        <f t="shared" si="2"/>
        <v>9</v>
      </c>
      <c r="G32" s="11" t="str">
        <f t="shared" si="3"/>
        <v>00</v>
      </c>
      <c r="H32" s="2">
        <v>3</v>
      </c>
      <c r="I32" s="11" t="str">
        <f t="shared" si="5"/>
        <v>3823</v>
      </c>
      <c r="J32" s="2">
        <v>2</v>
      </c>
      <c r="K32" s="2">
        <v>3</v>
      </c>
      <c r="L32" s="44">
        <v>5</v>
      </c>
      <c r="M32" s="6" t="str">
        <f t="shared" si="0"/>
        <v>&lt;B5&gt;</v>
      </c>
      <c r="N32" s="6" t="str">
        <f>IF($B32=1,IF(ISNA(VLOOKUP($M32,Teams!$F$4:$H$51,2,FALSE)),"",VLOOKUP($M32,Teams!$F$4:$H$51,2,FALSE)),IF($B32=2,IF(ISNA(VLOOKUP($M32,Teams!$O$4:$Q$51,2,FALSE)),"",VLOOKUP($M32,Teams!$O$4:$Q$51,2,FALSE)),IF(ISNA(VLOOKUP($M32,Teams!$X$4:$Z$51,2,FALSE)),"",VLOOKUP($M32,Teams!$X$4:$Z$51,2,FALSE))))</f>
        <v>211205</v>
      </c>
      <c r="O32" s="46">
        <v>11</v>
      </c>
      <c r="P32" s="6" t="str">
        <f t="shared" si="1"/>
        <v>&lt;B11&gt;</v>
      </c>
      <c r="Q32" s="6" t="str">
        <f>IF($B32=1,IF(ISNA(VLOOKUP($P32,Teams!$F$4:$H$51,2,FALSE)),"",VLOOKUP($P32,Teams!$F$4:$H$51,2,FALSE)),IF($B32=2,IF(ISNA(VLOOKUP($P32,Teams!$O$4:$Q$51,2,FALSE)),"",VLOOKUP($P32,Teams!$O$4:$Q$51,2,FALSE)),IF(ISNA(VLOOKUP($P32,Teams!$X$4:$Z$51,2,FALSE)),"",VLOOKUP($P32,Teams!$X$4:$Z$51,2,FALSE))))</f>
        <v>211211</v>
      </c>
      <c r="R32" t="str">
        <f t="shared" si="4"/>
        <v>10/10/2021,8:00,10/10/2021,9:00,Week 3 - Match 3823,,Gym 2 - Court 3,,0,Game,,211205,,1,211211,,,0,,3823,1,,,,,,</v>
      </c>
    </row>
    <row r="33" spans="2:18" x14ac:dyDescent="0.2">
      <c r="B33" s="37">
        <v>1</v>
      </c>
      <c r="C33" s="9">
        <v>44479</v>
      </c>
      <c r="D33" s="10">
        <v>9</v>
      </c>
      <c r="E33" s="10" t="s">
        <v>36</v>
      </c>
      <c r="F33" s="11">
        <f t="shared" si="2"/>
        <v>10</v>
      </c>
      <c r="G33" s="11" t="str">
        <f t="shared" si="3"/>
        <v>00</v>
      </c>
      <c r="H33" s="2">
        <v>3</v>
      </c>
      <c r="I33" s="11" t="str">
        <f t="shared" si="5"/>
        <v>3911</v>
      </c>
      <c r="J33" s="2">
        <v>1</v>
      </c>
      <c r="K33" s="2">
        <v>1</v>
      </c>
      <c r="L33" s="44">
        <v>4</v>
      </c>
      <c r="M33" s="6" t="str">
        <f t="shared" si="0"/>
        <v>&lt;B4&gt;</v>
      </c>
      <c r="N33" s="6" t="str">
        <f>IF($B33=1,IF(ISNA(VLOOKUP($M33,Teams!$F$4:$H$51,2,FALSE)),"",VLOOKUP($M33,Teams!$F$4:$H$51,2,FALSE)),IF($B33=2,IF(ISNA(VLOOKUP($M33,Teams!$O$4:$Q$51,2,FALSE)),"",VLOOKUP($M33,Teams!$O$4:$Q$51,2,FALSE)),IF(ISNA(VLOOKUP($M33,Teams!$X$4:$Z$51,2,FALSE)),"",VLOOKUP($M33,Teams!$X$4:$Z$51,2,FALSE))))</f>
        <v>211204</v>
      </c>
      <c r="O33" s="46">
        <v>10</v>
      </c>
      <c r="P33" s="6" t="str">
        <f t="shared" si="1"/>
        <v>&lt;B10&gt;</v>
      </c>
      <c r="Q33" s="6" t="str">
        <f>IF($B33=1,IF(ISNA(VLOOKUP($P33,Teams!$F$4:$H$51,2,FALSE)),"",VLOOKUP($P33,Teams!$F$4:$H$51,2,FALSE)),IF($B33=2,IF(ISNA(VLOOKUP($P33,Teams!$O$4:$Q$51,2,FALSE)),"",VLOOKUP($P33,Teams!$O$4:$Q$51,2,FALSE)),IF(ISNA(VLOOKUP($P33,Teams!$X$4:$Z$51,2,FALSE)),"",VLOOKUP($P33,Teams!$X$4:$Z$51,2,FALSE))))</f>
        <v>211210</v>
      </c>
      <c r="R33" t="str">
        <f t="shared" si="4"/>
        <v>10/10/2021,9:00,10/10/2021,10:00,Week 3 - Match 3911,,Gym 1 - Court 1,,0,Game,,211204,,1,211210,,,0,,3911,1,,,,,,</v>
      </c>
    </row>
    <row r="34" spans="2:18" x14ac:dyDescent="0.2">
      <c r="B34" s="37">
        <v>1</v>
      </c>
      <c r="C34" s="9">
        <v>44479</v>
      </c>
      <c r="D34" s="10">
        <v>9</v>
      </c>
      <c r="E34" s="10" t="s">
        <v>36</v>
      </c>
      <c r="F34" s="11">
        <f t="shared" si="2"/>
        <v>10</v>
      </c>
      <c r="G34" s="11" t="str">
        <f t="shared" si="3"/>
        <v>00</v>
      </c>
      <c r="H34" s="2">
        <v>3</v>
      </c>
      <c r="I34" s="11" t="str">
        <f t="shared" si="5"/>
        <v>3912</v>
      </c>
      <c r="J34" s="2">
        <v>1</v>
      </c>
      <c r="K34" s="2">
        <v>2</v>
      </c>
      <c r="L34" s="44">
        <v>5</v>
      </c>
      <c r="M34" s="6" t="str">
        <f t="shared" si="0"/>
        <v>&lt;B5&gt;</v>
      </c>
      <c r="N34" s="6" t="str">
        <f>IF($B34=1,IF(ISNA(VLOOKUP($M34,Teams!$F$4:$H$51,2,FALSE)),"",VLOOKUP($M34,Teams!$F$4:$H$51,2,FALSE)),IF($B34=2,IF(ISNA(VLOOKUP($M34,Teams!$O$4:$Q$51,2,FALSE)),"",VLOOKUP($M34,Teams!$O$4:$Q$51,2,FALSE)),IF(ISNA(VLOOKUP($M34,Teams!$X$4:$Z$51,2,FALSE)),"",VLOOKUP($M34,Teams!$X$4:$Z$51,2,FALSE))))</f>
        <v>211205</v>
      </c>
      <c r="O34" s="46">
        <v>9</v>
      </c>
      <c r="P34" s="6" t="str">
        <f t="shared" si="1"/>
        <v>&lt;B9&gt;</v>
      </c>
      <c r="Q34" s="6" t="str">
        <f>IF($B34=1,IF(ISNA(VLOOKUP($P34,Teams!$F$4:$H$51,2,FALSE)),"",VLOOKUP($P34,Teams!$F$4:$H$51,2,FALSE)),IF($B34=2,IF(ISNA(VLOOKUP($P34,Teams!$O$4:$Q$51,2,FALSE)),"",VLOOKUP($P34,Teams!$O$4:$Q$51,2,FALSE)),IF(ISNA(VLOOKUP($P34,Teams!$X$4:$Z$51,2,FALSE)),"",VLOOKUP($P34,Teams!$X$4:$Z$51,2,FALSE))))</f>
        <v>211209</v>
      </c>
      <c r="R34" t="str">
        <f t="shared" si="4"/>
        <v>10/10/2021,9:00,10/10/2021,10:00,Week 3 - Match 3912,,Gym 1 - Court 2,,0,Game,,211205,,1,211209,,,0,,3912,1,,,,,,</v>
      </c>
    </row>
    <row r="35" spans="2:18" x14ac:dyDescent="0.2">
      <c r="B35" s="37">
        <v>1</v>
      </c>
      <c r="C35" s="9">
        <v>44479</v>
      </c>
      <c r="D35" s="10">
        <v>9</v>
      </c>
      <c r="E35" s="10" t="s">
        <v>36</v>
      </c>
      <c r="F35" s="11">
        <f t="shared" si="2"/>
        <v>10</v>
      </c>
      <c r="G35" s="11" t="str">
        <f t="shared" si="3"/>
        <v>00</v>
      </c>
      <c r="H35" s="2">
        <v>3</v>
      </c>
      <c r="I35" s="11" t="str">
        <f t="shared" si="5"/>
        <v>3913</v>
      </c>
      <c r="J35" s="2">
        <v>1</v>
      </c>
      <c r="K35" s="2">
        <v>3</v>
      </c>
      <c r="L35" s="44">
        <v>6</v>
      </c>
      <c r="M35" s="6" t="str">
        <f t="shared" si="0"/>
        <v>&lt;B6&gt;</v>
      </c>
      <c r="N35" s="6" t="str">
        <f>IF($B35=1,IF(ISNA(VLOOKUP($M35,Teams!$F$4:$H$51,2,FALSE)),"",VLOOKUP($M35,Teams!$F$4:$H$51,2,FALSE)),IF($B35=2,IF(ISNA(VLOOKUP($M35,Teams!$O$4:$Q$51,2,FALSE)),"",VLOOKUP($M35,Teams!$O$4:$Q$51,2,FALSE)),IF(ISNA(VLOOKUP($M35,Teams!$X$4:$Z$51,2,FALSE)),"",VLOOKUP($M35,Teams!$X$4:$Z$51,2,FALSE))))</f>
        <v>211206</v>
      </c>
      <c r="O35" s="46">
        <v>8</v>
      </c>
      <c r="P35" s="6" t="str">
        <f t="shared" si="1"/>
        <v>&lt;B8&gt;</v>
      </c>
      <c r="Q35" s="6" t="str">
        <f>IF($B35=1,IF(ISNA(VLOOKUP($P35,Teams!$F$4:$H$51,2,FALSE)),"",VLOOKUP($P35,Teams!$F$4:$H$51,2,FALSE)),IF($B35=2,IF(ISNA(VLOOKUP($P35,Teams!$O$4:$Q$51,2,FALSE)),"",VLOOKUP($P35,Teams!$O$4:$Q$51,2,FALSE)),IF(ISNA(VLOOKUP($P35,Teams!$X$4:$Z$51,2,FALSE)),"",VLOOKUP($P35,Teams!$X$4:$Z$51,2,FALSE))))</f>
        <v>211208</v>
      </c>
      <c r="R35" t="str">
        <f t="shared" si="4"/>
        <v>10/10/2021,9:00,10/10/2021,10:00,Week 3 - Match 3913,,Gym 1 - Court 3,,0,Game,,211206,,1,211208,,,0,,3913,1,,,,,,</v>
      </c>
    </row>
    <row r="36" spans="2:18" x14ac:dyDescent="0.2">
      <c r="B36" s="37">
        <v>1</v>
      </c>
      <c r="C36" s="9">
        <v>44479</v>
      </c>
      <c r="D36" s="10">
        <v>9</v>
      </c>
      <c r="E36" s="10" t="s">
        <v>36</v>
      </c>
      <c r="F36" s="11">
        <f t="shared" si="2"/>
        <v>10</v>
      </c>
      <c r="G36" s="11" t="str">
        <f t="shared" si="3"/>
        <v>00</v>
      </c>
      <c r="H36" s="2">
        <v>3</v>
      </c>
      <c r="I36" s="11" t="str">
        <f t="shared" si="5"/>
        <v>3921</v>
      </c>
      <c r="J36" s="2">
        <v>2</v>
      </c>
      <c r="K36" s="2">
        <v>1</v>
      </c>
      <c r="L36" s="44">
        <v>1</v>
      </c>
      <c r="M36" s="6" t="str">
        <f t="shared" si="0"/>
        <v>&lt;B1&gt;</v>
      </c>
      <c r="N36" s="6" t="str">
        <f>IF($B36=1,IF(ISNA(VLOOKUP($M36,Teams!$F$4:$H$51,2,FALSE)),"",VLOOKUP($M36,Teams!$F$4:$H$51,2,FALSE)),IF($B36=2,IF(ISNA(VLOOKUP($M36,Teams!$O$4:$Q$51,2,FALSE)),"",VLOOKUP($M36,Teams!$O$4:$Q$51,2,FALSE)),IF(ISNA(VLOOKUP($M36,Teams!$X$4:$Z$51,2,FALSE)),"",VLOOKUP($M36,Teams!$X$4:$Z$51,2,FALSE))))</f>
        <v>211201</v>
      </c>
      <c r="O36" s="46">
        <v>2</v>
      </c>
      <c r="P36" s="6" t="str">
        <f t="shared" si="1"/>
        <v>&lt;B2&gt;</v>
      </c>
      <c r="Q36" s="6" t="str">
        <f>IF($B36=1,IF(ISNA(VLOOKUP($P36,Teams!$F$4:$H$51,2,FALSE)),"",VLOOKUP($P36,Teams!$F$4:$H$51,2,FALSE)),IF($B36=2,IF(ISNA(VLOOKUP($P36,Teams!$O$4:$Q$51,2,FALSE)),"",VLOOKUP($P36,Teams!$O$4:$Q$51,2,FALSE)),IF(ISNA(VLOOKUP($P36,Teams!$X$4:$Z$51,2,FALSE)),"",VLOOKUP($P36,Teams!$X$4:$Z$51,2,FALSE))))</f>
        <v>211202</v>
      </c>
      <c r="R36" t="str">
        <f t="shared" si="4"/>
        <v>10/10/2021,9:00,10/10/2021,10:00,Week 3 - Match 3921,,Gym 2 - Court 1,,0,Game,,211201,,1,211202,,,0,,3921,1,,,,,,</v>
      </c>
    </row>
    <row r="37" spans="2:18" x14ac:dyDescent="0.2">
      <c r="B37" s="37">
        <v>1</v>
      </c>
      <c r="C37" s="9">
        <v>44479</v>
      </c>
      <c r="D37" s="10">
        <v>9</v>
      </c>
      <c r="E37" s="10" t="s">
        <v>36</v>
      </c>
      <c r="F37" s="11">
        <f t="shared" si="2"/>
        <v>10</v>
      </c>
      <c r="G37" s="11" t="str">
        <f t="shared" si="3"/>
        <v>00</v>
      </c>
      <c r="H37" s="2">
        <v>3</v>
      </c>
      <c r="I37" s="11" t="str">
        <f t="shared" si="5"/>
        <v>3922</v>
      </c>
      <c r="J37" s="2">
        <v>2</v>
      </c>
      <c r="K37" s="2">
        <v>2</v>
      </c>
      <c r="L37" s="44">
        <v>7</v>
      </c>
      <c r="M37" s="6" t="str">
        <f t="shared" si="0"/>
        <v>&lt;B7&gt;</v>
      </c>
      <c r="N37" s="6" t="str">
        <f>IF($B37=1,IF(ISNA(VLOOKUP($M37,Teams!$F$4:$H$51,2,FALSE)),"",VLOOKUP($M37,Teams!$F$4:$H$51,2,FALSE)),IF($B37=2,IF(ISNA(VLOOKUP($M37,Teams!$O$4:$Q$51,2,FALSE)),"",VLOOKUP($M37,Teams!$O$4:$Q$51,2,FALSE)),IF(ISNA(VLOOKUP($M37,Teams!$X$4:$Z$51,2,FALSE)),"",VLOOKUP($M37,Teams!$X$4:$Z$51,2,FALSE))))</f>
        <v>211207</v>
      </c>
      <c r="O37" s="46">
        <v>12</v>
      </c>
      <c r="P37" s="6" t="str">
        <f t="shared" si="1"/>
        <v>&lt;B12&gt;</v>
      </c>
      <c r="Q37" s="6" t="str">
        <f>IF($B37=1,IF(ISNA(VLOOKUP($P37,Teams!$F$4:$H$51,2,FALSE)),"",VLOOKUP($P37,Teams!$F$4:$H$51,2,FALSE)),IF($B37=2,IF(ISNA(VLOOKUP($P37,Teams!$O$4:$Q$51,2,FALSE)),"",VLOOKUP($P37,Teams!$O$4:$Q$51,2,FALSE)),IF(ISNA(VLOOKUP($P37,Teams!$X$4:$Z$51,2,FALSE)),"",VLOOKUP($P37,Teams!$X$4:$Z$51,2,FALSE))))</f>
        <v>211212</v>
      </c>
      <c r="R37" t="str">
        <f t="shared" si="4"/>
        <v>10/10/2021,9:00,10/10/2021,10:00,Week 3 - Match 3922,,Gym 2 - Court 2,,0,Game,,211207,,1,211212,,,0,,3922,1,,,,,,</v>
      </c>
    </row>
    <row r="38" spans="2:18" x14ac:dyDescent="0.2">
      <c r="B38" s="37">
        <v>1</v>
      </c>
      <c r="C38" s="9">
        <v>44479</v>
      </c>
      <c r="D38" s="10">
        <v>9</v>
      </c>
      <c r="E38" s="10" t="s">
        <v>36</v>
      </c>
      <c r="F38" s="11">
        <f t="shared" si="2"/>
        <v>10</v>
      </c>
      <c r="G38" s="11" t="str">
        <f t="shared" si="3"/>
        <v>00</v>
      </c>
      <c r="H38" s="2">
        <v>3</v>
      </c>
      <c r="I38" s="11" t="str">
        <f t="shared" si="5"/>
        <v>3923</v>
      </c>
      <c r="J38" s="2">
        <v>2</v>
      </c>
      <c r="K38" s="2">
        <v>3</v>
      </c>
      <c r="L38" s="44">
        <v>3</v>
      </c>
      <c r="M38" s="6" t="str">
        <f t="shared" si="0"/>
        <v>&lt;B3&gt;</v>
      </c>
      <c r="N38" s="6" t="str">
        <f>IF($B38=1,IF(ISNA(VLOOKUP($M38,Teams!$F$4:$H$51,2,FALSE)),"",VLOOKUP($M38,Teams!$F$4:$H$51,2,FALSE)),IF($B38=2,IF(ISNA(VLOOKUP($M38,Teams!$O$4:$Q$51,2,FALSE)),"",VLOOKUP($M38,Teams!$O$4:$Q$51,2,FALSE)),IF(ISNA(VLOOKUP($M38,Teams!$X$4:$Z$51,2,FALSE)),"",VLOOKUP($M38,Teams!$X$4:$Z$51,2,FALSE))))</f>
        <v>211203</v>
      </c>
      <c r="O38" s="46">
        <v>11</v>
      </c>
      <c r="P38" s="6" t="str">
        <f t="shared" si="1"/>
        <v>&lt;B11&gt;</v>
      </c>
      <c r="Q38" s="6" t="str">
        <f>IF($B38=1,IF(ISNA(VLOOKUP($P38,Teams!$F$4:$H$51,2,FALSE)),"",VLOOKUP($P38,Teams!$F$4:$H$51,2,FALSE)),IF($B38=2,IF(ISNA(VLOOKUP($P38,Teams!$O$4:$Q$51,2,FALSE)),"",VLOOKUP($P38,Teams!$O$4:$Q$51,2,FALSE)),IF(ISNA(VLOOKUP($P38,Teams!$X$4:$Z$51,2,FALSE)),"",VLOOKUP($P38,Teams!$X$4:$Z$51,2,FALSE))))</f>
        <v>211211</v>
      </c>
      <c r="R38" t="str">
        <f t="shared" si="4"/>
        <v>10/10/2021,9:00,10/10/2021,10:00,Week 3 - Match 3923,,Gym 2 - Court 3,,0,Game,,211203,,1,211211,,,0,,3923,1,,,,,,</v>
      </c>
    </row>
    <row r="39" spans="2:18" x14ac:dyDescent="0.2">
      <c r="B39" s="37">
        <v>1</v>
      </c>
      <c r="C39" s="9">
        <v>44486</v>
      </c>
      <c r="D39" s="10">
        <v>10</v>
      </c>
      <c r="E39" s="10" t="s">
        <v>36</v>
      </c>
      <c r="F39" s="11">
        <f t="shared" si="2"/>
        <v>11</v>
      </c>
      <c r="G39" s="11" t="str">
        <f t="shared" si="3"/>
        <v>00</v>
      </c>
      <c r="H39" s="2">
        <v>4</v>
      </c>
      <c r="I39" s="11" t="str">
        <f t="shared" si="5"/>
        <v>41011</v>
      </c>
      <c r="J39" s="2">
        <v>1</v>
      </c>
      <c r="K39" s="2">
        <v>1</v>
      </c>
      <c r="L39" s="44">
        <v>5</v>
      </c>
      <c r="M39" s="6" t="str">
        <f t="shared" si="0"/>
        <v>&lt;B5&gt;</v>
      </c>
      <c r="N39" s="6" t="str">
        <f>IF($B39=1,IF(ISNA(VLOOKUP($M39,Teams!$F$4:$H$51,2,FALSE)),"",VLOOKUP($M39,Teams!$F$4:$H$51,2,FALSE)),IF($B39=2,IF(ISNA(VLOOKUP($M39,Teams!$O$4:$Q$51,2,FALSE)),"",VLOOKUP($M39,Teams!$O$4:$Q$51,2,FALSE)),IF(ISNA(VLOOKUP($M39,Teams!$X$4:$Z$51,2,FALSE)),"",VLOOKUP($M39,Teams!$X$4:$Z$51,2,FALSE))))</f>
        <v>211205</v>
      </c>
      <c r="O39" s="46">
        <v>6</v>
      </c>
      <c r="P39" s="6" t="str">
        <f t="shared" si="1"/>
        <v>&lt;B6&gt;</v>
      </c>
      <c r="Q39" s="6" t="str">
        <f>IF($B39=1,IF(ISNA(VLOOKUP($P39,Teams!$F$4:$H$51,2,FALSE)),"",VLOOKUP($P39,Teams!$F$4:$H$51,2,FALSE)),IF($B39=2,IF(ISNA(VLOOKUP($P39,Teams!$O$4:$Q$51,2,FALSE)),"",VLOOKUP($P39,Teams!$O$4:$Q$51,2,FALSE)),IF(ISNA(VLOOKUP($P39,Teams!$X$4:$Z$51,2,FALSE)),"",VLOOKUP($P39,Teams!$X$4:$Z$51,2,FALSE))))</f>
        <v>211206</v>
      </c>
      <c r="R39" t="str">
        <f t="shared" si="4"/>
        <v>10/17/2021,10:00,10/17/2021,11:00,Week 4 - Match 41011,,Gym 1 - Court 1,,0,Game,,211205,,1,211206,,,0,,41011,1,,,,,,</v>
      </c>
    </row>
    <row r="40" spans="2:18" x14ac:dyDescent="0.2">
      <c r="B40" s="37">
        <v>1</v>
      </c>
      <c r="C40" s="9">
        <v>44486</v>
      </c>
      <c r="D40" s="10">
        <v>10</v>
      </c>
      <c r="E40" s="10" t="s">
        <v>36</v>
      </c>
      <c r="F40" s="11">
        <f t="shared" si="2"/>
        <v>11</v>
      </c>
      <c r="G40" s="11" t="str">
        <f t="shared" si="3"/>
        <v>00</v>
      </c>
      <c r="H40" s="2">
        <v>4</v>
      </c>
      <c r="I40" s="11" t="str">
        <f t="shared" si="5"/>
        <v>41012</v>
      </c>
      <c r="J40" s="2">
        <v>1</v>
      </c>
      <c r="K40" s="2">
        <v>2</v>
      </c>
      <c r="L40" s="44">
        <v>11</v>
      </c>
      <c r="M40" s="6" t="str">
        <f t="shared" si="0"/>
        <v>&lt;B11&gt;</v>
      </c>
      <c r="N40" s="6" t="str">
        <f>IF($B40=1,IF(ISNA(VLOOKUP($M40,Teams!$F$4:$H$51,2,FALSE)),"",VLOOKUP($M40,Teams!$F$4:$H$51,2,FALSE)),IF($B40=2,IF(ISNA(VLOOKUP($M40,Teams!$O$4:$Q$51,2,FALSE)),"",VLOOKUP($M40,Teams!$O$4:$Q$51,2,FALSE)),IF(ISNA(VLOOKUP($M40,Teams!$X$4:$Z$51,2,FALSE)),"",VLOOKUP($M40,Teams!$X$4:$Z$51,2,FALSE))))</f>
        <v>211211</v>
      </c>
      <c r="O40" s="46">
        <v>12</v>
      </c>
      <c r="P40" s="6" t="str">
        <f t="shared" si="1"/>
        <v>&lt;B12&gt;</v>
      </c>
      <c r="Q40" s="6" t="str">
        <f>IF($B40=1,IF(ISNA(VLOOKUP($P40,Teams!$F$4:$H$51,2,FALSE)),"",VLOOKUP($P40,Teams!$F$4:$H$51,2,FALSE)),IF($B40=2,IF(ISNA(VLOOKUP($P40,Teams!$O$4:$Q$51,2,FALSE)),"",VLOOKUP($P40,Teams!$O$4:$Q$51,2,FALSE)),IF(ISNA(VLOOKUP($P40,Teams!$X$4:$Z$51,2,FALSE)),"",VLOOKUP($P40,Teams!$X$4:$Z$51,2,FALSE))))</f>
        <v>211212</v>
      </c>
      <c r="R40" t="str">
        <f t="shared" si="4"/>
        <v>10/17/2021,10:00,10/17/2021,11:00,Week 4 - Match 41012,,Gym 1 - Court 2,,0,Game,,211211,,1,211212,,,0,,41012,1,,,,,,</v>
      </c>
    </row>
    <row r="41" spans="2:18" x14ac:dyDescent="0.2">
      <c r="B41" s="37">
        <v>1</v>
      </c>
      <c r="C41" s="9">
        <v>44486</v>
      </c>
      <c r="D41" s="10">
        <v>10</v>
      </c>
      <c r="E41" s="10" t="s">
        <v>36</v>
      </c>
      <c r="F41" s="11">
        <f t="shared" si="2"/>
        <v>11</v>
      </c>
      <c r="G41" s="11" t="str">
        <f t="shared" si="3"/>
        <v>00</v>
      </c>
      <c r="H41" s="2">
        <v>4</v>
      </c>
      <c r="I41" s="11" t="str">
        <f t="shared" si="5"/>
        <v>41013</v>
      </c>
      <c r="J41" s="2">
        <v>1</v>
      </c>
      <c r="K41" s="2">
        <v>3</v>
      </c>
      <c r="L41" s="44">
        <v>1</v>
      </c>
      <c r="M41" s="6" t="str">
        <f t="shared" si="0"/>
        <v>&lt;B1&gt;</v>
      </c>
      <c r="N41" s="6" t="str">
        <f>IF($B41=1,IF(ISNA(VLOOKUP($M41,Teams!$F$4:$H$51,2,FALSE)),"",VLOOKUP($M41,Teams!$F$4:$H$51,2,FALSE)),IF($B41=2,IF(ISNA(VLOOKUP($M41,Teams!$O$4:$Q$51,2,FALSE)),"",VLOOKUP($M41,Teams!$O$4:$Q$51,2,FALSE)),IF(ISNA(VLOOKUP($M41,Teams!$X$4:$Z$51,2,FALSE)),"",VLOOKUP($M41,Teams!$X$4:$Z$51,2,FALSE))))</f>
        <v>211201</v>
      </c>
      <c r="O41" s="46">
        <v>10</v>
      </c>
      <c r="P41" s="6" t="str">
        <f t="shared" si="1"/>
        <v>&lt;B10&gt;</v>
      </c>
      <c r="Q41" s="6" t="str">
        <f>IF($B41=1,IF(ISNA(VLOOKUP($P41,Teams!$F$4:$H$51,2,FALSE)),"",VLOOKUP($P41,Teams!$F$4:$H$51,2,FALSE)),IF($B41=2,IF(ISNA(VLOOKUP($P41,Teams!$O$4:$Q$51,2,FALSE)),"",VLOOKUP($P41,Teams!$O$4:$Q$51,2,FALSE)),IF(ISNA(VLOOKUP($P41,Teams!$X$4:$Z$51,2,FALSE)),"",VLOOKUP($P41,Teams!$X$4:$Z$51,2,FALSE))))</f>
        <v>211210</v>
      </c>
      <c r="R41" t="str">
        <f t="shared" si="4"/>
        <v>10/17/2021,10:00,10/17/2021,11:00,Week 4 - Match 41013,,Gym 1 - Court 3,,0,Game,,211201,,1,211210,,,0,,41013,1,,,,,,</v>
      </c>
    </row>
    <row r="42" spans="2:18" x14ac:dyDescent="0.2">
      <c r="B42" s="37">
        <v>1</v>
      </c>
      <c r="C42" s="9">
        <v>44486</v>
      </c>
      <c r="D42" s="10">
        <v>10</v>
      </c>
      <c r="E42" s="10" t="s">
        <v>36</v>
      </c>
      <c r="F42" s="11">
        <f t="shared" si="2"/>
        <v>11</v>
      </c>
      <c r="G42" s="11" t="str">
        <f t="shared" si="3"/>
        <v>00</v>
      </c>
      <c r="H42" s="2">
        <v>4</v>
      </c>
      <c r="I42" s="11" t="str">
        <f t="shared" si="5"/>
        <v>41021</v>
      </c>
      <c r="J42" s="2">
        <v>2</v>
      </c>
      <c r="K42" s="2">
        <v>1</v>
      </c>
      <c r="L42" s="44">
        <v>2</v>
      </c>
      <c r="M42" s="6" t="str">
        <f t="shared" si="0"/>
        <v>&lt;B2&gt;</v>
      </c>
      <c r="N42" s="6" t="str">
        <f>IF($B42=1,IF(ISNA(VLOOKUP($M42,Teams!$F$4:$H$51,2,FALSE)),"",VLOOKUP($M42,Teams!$F$4:$H$51,2,FALSE)),IF($B42=2,IF(ISNA(VLOOKUP($M42,Teams!$O$4:$Q$51,2,FALSE)),"",VLOOKUP($M42,Teams!$O$4:$Q$51,2,FALSE)),IF(ISNA(VLOOKUP($M42,Teams!$X$4:$Z$51,2,FALSE)),"",VLOOKUP($M42,Teams!$X$4:$Z$51,2,FALSE))))</f>
        <v>211202</v>
      </c>
      <c r="O42" s="46">
        <v>9</v>
      </c>
      <c r="P42" s="6" t="str">
        <f t="shared" si="1"/>
        <v>&lt;B9&gt;</v>
      </c>
      <c r="Q42" s="6" t="str">
        <f>IF($B42=1,IF(ISNA(VLOOKUP($P42,Teams!$F$4:$H$51,2,FALSE)),"",VLOOKUP($P42,Teams!$F$4:$H$51,2,FALSE)),IF($B42=2,IF(ISNA(VLOOKUP($P42,Teams!$O$4:$Q$51,2,FALSE)),"",VLOOKUP($P42,Teams!$O$4:$Q$51,2,FALSE)),IF(ISNA(VLOOKUP($P42,Teams!$X$4:$Z$51,2,FALSE)),"",VLOOKUP($P42,Teams!$X$4:$Z$51,2,FALSE))))</f>
        <v>211209</v>
      </c>
      <c r="R42" t="str">
        <f t="shared" si="4"/>
        <v>10/17/2021,10:00,10/17/2021,11:00,Week 4 - Match 41021,,Gym 2 - Court 1,,0,Game,,211202,,1,211209,,,0,,41021,1,,,,,,</v>
      </c>
    </row>
    <row r="43" spans="2:18" x14ac:dyDescent="0.2">
      <c r="B43" s="37">
        <v>1</v>
      </c>
      <c r="C43" s="9">
        <v>44486</v>
      </c>
      <c r="D43" s="10">
        <v>10</v>
      </c>
      <c r="E43" s="10" t="s">
        <v>36</v>
      </c>
      <c r="F43" s="11">
        <f t="shared" si="2"/>
        <v>11</v>
      </c>
      <c r="G43" s="11" t="str">
        <f t="shared" si="3"/>
        <v>00</v>
      </c>
      <c r="H43" s="2">
        <v>4</v>
      </c>
      <c r="I43" s="11" t="str">
        <f t="shared" si="5"/>
        <v>41022</v>
      </c>
      <c r="J43" s="2">
        <v>2</v>
      </c>
      <c r="K43" s="2">
        <v>2</v>
      </c>
      <c r="L43" s="44">
        <v>3</v>
      </c>
      <c r="M43" s="6" t="str">
        <f t="shared" si="0"/>
        <v>&lt;B3&gt;</v>
      </c>
      <c r="N43" s="6" t="str">
        <f>IF($B43=1,IF(ISNA(VLOOKUP($M43,Teams!$F$4:$H$51,2,FALSE)),"",VLOOKUP($M43,Teams!$F$4:$H$51,2,FALSE)),IF($B43=2,IF(ISNA(VLOOKUP($M43,Teams!$O$4:$Q$51,2,FALSE)),"",VLOOKUP($M43,Teams!$O$4:$Q$51,2,FALSE)),IF(ISNA(VLOOKUP($M43,Teams!$X$4:$Z$51,2,FALSE)),"",VLOOKUP($M43,Teams!$X$4:$Z$51,2,FALSE))))</f>
        <v>211203</v>
      </c>
      <c r="O43" s="46">
        <v>8</v>
      </c>
      <c r="P43" s="6" t="str">
        <f t="shared" si="1"/>
        <v>&lt;B8&gt;</v>
      </c>
      <c r="Q43" s="6" t="str">
        <f>IF($B43=1,IF(ISNA(VLOOKUP($P43,Teams!$F$4:$H$51,2,FALSE)),"",VLOOKUP($P43,Teams!$F$4:$H$51,2,FALSE)),IF($B43=2,IF(ISNA(VLOOKUP($P43,Teams!$O$4:$Q$51,2,FALSE)),"",VLOOKUP($P43,Teams!$O$4:$Q$51,2,FALSE)),IF(ISNA(VLOOKUP($P43,Teams!$X$4:$Z$51,2,FALSE)),"",VLOOKUP($P43,Teams!$X$4:$Z$51,2,FALSE))))</f>
        <v>211208</v>
      </c>
      <c r="R43" t="str">
        <f t="shared" si="4"/>
        <v>10/17/2021,10:00,10/17/2021,11:00,Week 4 - Match 41022,,Gym 2 - Court 2,,0,Game,,211203,,1,211208,,,0,,41022,1,,,,,,</v>
      </c>
    </row>
    <row r="44" spans="2:18" x14ac:dyDescent="0.2">
      <c r="B44" s="37">
        <v>1</v>
      </c>
      <c r="C44" s="9">
        <v>44486</v>
      </c>
      <c r="D44" s="10">
        <v>10</v>
      </c>
      <c r="E44" s="10" t="s">
        <v>36</v>
      </c>
      <c r="F44" s="11">
        <f t="shared" si="2"/>
        <v>11</v>
      </c>
      <c r="G44" s="11" t="str">
        <f t="shared" si="3"/>
        <v>00</v>
      </c>
      <c r="H44" s="2">
        <v>4</v>
      </c>
      <c r="I44" s="11" t="str">
        <f t="shared" si="5"/>
        <v>41023</v>
      </c>
      <c r="J44" s="2">
        <v>2</v>
      </c>
      <c r="K44" s="2">
        <v>3</v>
      </c>
      <c r="L44" s="44">
        <v>4</v>
      </c>
      <c r="M44" s="6" t="str">
        <f t="shared" si="0"/>
        <v>&lt;B4&gt;</v>
      </c>
      <c r="N44" s="6" t="str">
        <f>IF($B44=1,IF(ISNA(VLOOKUP($M44,Teams!$F$4:$H$51,2,FALSE)),"",VLOOKUP($M44,Teams!$F$4:$H$51,2,FALSE)),IF($B44=2,IF(ISNA(VLOOKUP($M44,Teams!$O$4:$Q$51,2,FALSE)),"",VLOOKUP($M44,Teams!$O$4:$Q$51,2,FALSE)),IF(ISNA(VLOOKUP($M44,Teams!$X$4:$Z$51,2,FALSE)),"",VLOOKUP($M44,Teams!$X$4:$Z$51,2,FALSE))))</f>
        <v>211204</v>
      </c>
      <c r="O44" s="46">
        <v>7</v>
      </c>
      <c r="P44" s="6" t="str">
        <f t="shared" si="1"/>
        <v>&lt;B7&gt;</v>
      </c>
      <c r="Q44" s="6" t="str">
        <f>IF($B44=1,IF(ISNA(VLOOKUP($P44,Teams!$F$4:$H$51,2,FALSE)),"",VLOOKUP($P44,Teams!$F$4:$H$51,2,FALSE)),IF($B44=2,IF(ISNA(VLOOKUP($P44,Teams!$O$4:$Q$51,2,FALSE)),"",VLOOKUP($P44,Teams!$O$4:$Q$51,2,FALSE)),IF(ISNA(VLOOKUP($P44,Teams!$X$4:$Z$51,2,FALSE)),"",VLOOKUP($P44,Teams!$X$4:$Z$51,2,FALSE))))</f>
        <v>211207</v>
      </c>
      <c r="R44" t="str">
        <f t="shared" si="4"/>
        <v>10/17/2021,10:00,10/17/2021,11:00,Week 4 - Match 41023,,Gym 2 - Court 3,,0,Game,,211204,,1,211207,,,0,,41023,1,,,,,,</v>
      </c>
    </row>
    <row r="45" spans="2:18" x14ac:dyDescent="0.2">
      <c r="B45" s="37">
        <v>1</v>
      </c>
      <c r="C45" s="9">
        <v>44486</v>
      </c>
      <c r="D45" s="10">
        <v>11</v>
      </c>
      <c r="E45" s="10" t="s">
        <v>36</v>
      </c>
      <c r="F45" s="11">
        <f t="shared" si="2"/>
        <v>12</v>
      </c>
      <c r="G45" s="11" t="str">
        <f t="shared" si="3"/>
        <v>00</v>
      </c>
      <c r="H45" s="2">
        <v>4</v>
      </c>
      <c r="I45" s="11" t="str">
        <f t="shared" si="5"/>
        <v>41111</v>
      </c>
      <c r="J45" s="2">
        <v>1</v>
      </c>
      <c r="K45" s="2">
        <v>1</v>
      </c>
      <c r="L45" s="44">
        <v>4</v>
      </c>
      <c r="M45" s="6" t="str">
        <f t="shared" si="0"/>
        <v>&lt;B4&gt;</v>
      </c>
      <c r="N45" s="6" t="str">
        <f>IF($B45=1,IF(ISNA(VLOOKUP($M45,Teams!$F$4:$H$51,2,FALSE)),"",VLOOKUP($M45,Teams!$F$4:$H$51,2,FALSE)),IF($B45=2,IF(ISNA(VLOOKUP($M45,Teams!$O$4:$Q$51,2,FALSE)),"",VLOOKUP($M45,Teams!$O$4:$Q$51,2,FALSE)),IF(ISNA(VLOOKUP($M45,Teams!$X$4:$Z$51,2,FALSE)),"",VLOOKUP($M45,Teams!$X$4:$Z$51,2,FALSE))))</f>
        <v>211204</v>
      </c>
      <c r="O45" s="46">
        <v>6</v>
      </c>
      <c r="P45" s="6" t="str">
        <f t="shared" si="1"/>
        <v>&lt;B6&gt;</v>
      </c>
      <c r="Q45" s="6" t="str">
        <f>IF($B45=1,IF(ISNA(VLOOKUP($P45,Teams!$F$4:$H$51,2,FALSE)),"",VLOOKUP($P45,Teams!$F$4:$H$51,2,FALSE)),IF($B45=2,IF(ISNA(VLOOKUP($P45,Teams!$O$4:$Q$51,2,FALSE)),"",VLOOKUP($P45,Teams!$O$4:$Q$51,2,FALSE)),IF(ISNA(VLOOKUP($P45,Teams!$X$4:$Z$51,2,FALSE)),"",VLOOKUP($P45,Teams!$X$4:$Z$51,2,FALSE))))</f>
        <v>211206</v>
      </c>
      <c r="R45" t="str">
        <f t="shared" si="4"/>
        <v>10/17/2021,11:00,10/17/2021,12:00,Week 4 - Match 41111,,Gym 1 - Court 1,,0,Game,,211204,,1,211206,,,0,,41111,1,,,,,,</v>
      </c>
    </row>
    <row r="46" spans="2:18" x14ac:dyDescent="0.2">
      <c r="B46" s="37">
        <v>1</v>
      </c>
      <c r="C46" s="9">
        <v>44486</v>
      </c>
      <c r="D46" s="10">
        <v>11</v>
      </c>
      <c r="E46" s="10" t="s">
        <v>36</v>
      </c>
      <c r="F46" s="11">
        <f t="shared" si="2"/>
        <v>12</v>
      </c>
      <c r="G46" s="11" t="str">
        <f t="shared" si="3"/>
        <v>00</v>
      </c>
      <c r="H46" s="2">
        <v>4</v>
      </c>
      <c r="I46" s="11" t="str">
        <f t="shared" si="5"/>
        <v>41112</v>
      </c>
      <c r="J46" s="2">
        <v>1</v>
      </c>
      <c r="K46" s="2">
        <v>2</v>
      </c>
      <c r="L46" s="44">
        <v>5</v>
      </c>
      <c r="M46" s="6" t="str">
        <f t="shared" si="0"/>
        <v>&lt;B5&gt;</v>
      </c>
      <c r="N46" s="6" t="str">
        <f>IF($B46=1,IF(ISNA(VLOOKUP($M46,Teams!$F$4:$H$51,2,FALSE)),"",VLOOKUP($M46,Teams!$F$4:$H$51,2,FALSE)),IF($B46=2,IF(ISNA(VLOOKUP($M46,Teams!$O$4:$Q$51,2,FALSE)),"",VLOOKUP($M46,Teams!$O$4:$Q$51,2,FALSE)),IF(ISNA(VLOOKUP($M46,Teams!$X$4:$Z$51,2,FALSE)),"",VLOOKUP($M46,Teams!$X$4:$Z$51,2,FALSE))))</f>
        <v>211205</v>
      </c>
      <c r="O46" s="46">
        <v>12</v>
      </c>
      <c r="P46" s="6" t="str">
        <f t="shared" si="1"/>
        <v>&lt;B12&gt;</v>
      </c>
      <c r="Q46" s="6" t="str">
        <f>IF($B46=1,IF(ISNA(VLOOKUP($P46,Teams!$F$4:$H$51,2,FALSE)),"",VLOOKUP($P46,Teams!$F$4:$H$51,2,FALSE)),IF($B46=2,IF(ISNA(VLOOKUP($P46,Teams!$O$4:$Q$51,2,FALSE)),"",VLOOKUP($P46,Teams!$O$4:$Q$51,2,FALSE)),IF(ISNA(VLOOKUP($P46,Teams!$X$4:$Z$51,2,FALSE)),"",VLOOKUP($P46,Teams!$X$4:$Z$51,2,FALSE))))</f>
        <v>211212</v>
      </c>
      <c r="R46" t="str">
        <f t="shared" si="4"/>
        <v>10/17/2021,11:00,10/17/2021,12:00,Week 4 - Match 41112,,Gym 1 - Court 2,,0,Game,,211205,,1,211212,,,0,,41112,1,,,,,,</v>
      </c>
    </row>
    <row r="47" spans="2:18" x14ac:dyDescent="0.2">
      <c r="B47" s="37">
        <v>1</v>
      </c>
      <c r="C47" s="9">
        <v>44486</v>
      </c>
      <c r="D47" s="10">
        <v>11</v>
      </c>
      <c r="E47" s="10" t="s">
        <v>36</v>
      </c>
      <c r="F47" s="11">
        <f t="shared" si="2"/>
        <v>12</v>
      </c>
      <c r="G47" s="11" t="str">
        <f t="shared" si="3"/>
        <v>00</v>
      </c>
      <c r="H47" s="2">
        <v>4</v>
      </c>
      <c r="I47" s="11" t="str">
        <f t="shared" si="5"/>
        <v>41113</v>
      </c>
      <c r="J47" s="2">
        <v>1</v>
      </c>
      <c r="K47" s="2">
        <v>3</v>
      </c>
      <c r="L47" s="44">
        <v>10</v>
      </c>
      <c r="M47" s="6" t="str">
        <f t="shared" si="0"/>
        <v>&lt;B10&gt;</v>
      </c>
      <c r="N47" s="6" t="str">
        <f>IF($B47=1,IF(ISNA(VLOOKUP($M47,Teams!$F$4:$H$51,2,FALSE)),"",VLOOKUP($M47,Teams!$F$4:$H$51,2,FALSE)),IF($B47=2,IF(ISNA(VLOOKUP($M47,Teams!$O$4:$Q$51,2,FALSE)),"",VLOOKUP($M47,Teams!$O$4:$Q$51,2,FALSE)),IF(ISNA(VLOOKUP($M47,Teams!$X$4:$Z$51,2,FALSE)),"",VLOOKUP($M47,Teams!$X$4:$Z$51,2,FALSE))))</f>
        <v>211210</v>
      </c>
      <c r="O47" s="46">
        <v>11</v>
      </c>
      <c r="P47" s="6" t="str">
        <f t="shared" si="1"/>
        <v>&lt;B11&gt;</v>
      </c>
      <c r="Q47" s="6" t="str">
        <f>IF($B47=1,IF(ISNA(VLOOKUP($P47,Teams!$F$4:$H$51,2,FALSE)),"",VLOOKUP($P47,Teams!$F$4:$H$51,2,FALSE)),IF($B47=2,IF(ISNA(VLOOKUP($P47,Teams!$O$4:$Q$51,2,FALSE)),"",VLOOKUP($P47,Teams!$O$4:$Q$51,2,FALSE)),IF(ISNA(VLOOKUP($P47,Teams!$X$4:$Z$51,2,FALSE)),"",VLOOKUP($P47,Teams!$X$4:$Z$51,2,FALSE))))</f>
        <v>211211</v>
      </c>
      <c r="R47" t="str">
        <f t="shared" si="4"/>
        <v>10/17/2021,11:00,10/17/2021,12:00,Week 4 - Match 41113,,Gym 1 - Court 3,,0,Game,,211210,,1,211211,,,0,,41113,1,,,,,,</v>
      </c>
    </row>
    <row r="48" spans="2:18" x14ac:dyDescent="0.2">
      <c r="B48" s="37">
        <v>1</v>
      </c>
      <c r="C48" s="9">
        <v>44486</v>
      </c>
      <c r="D48" s="10">
        <v>11</v>
      </c>
      <c r="E48" s="10" t="s">
        <v>36</v>
      </c>
      <c r="F48" s="11">
        <f t="shared" si="2"/>
        <v>12</v>
      </c>
      <c r="G48" s="11" t="str">
        <f t="shared" si="3"/>
        <v>00</v>
      </c>
      <c r="H48" s="2">
        <v>4</v>
      </c>
      <c r="I48" s="11" t="str">
        <f t="shared" si="5"/>
        <v>41121</v>
      </c>
      <c r="J48" s="2">
        <v>2</v>
      </c>
      <c r="K48" s="2">
        <v>1</v>
      </c>
      <c r="L48" s="44">
        <v>1</v>
      </c>
      <c r="M48" s="6" t="str">
        <f t="shared" si="0"/>
        <v>&lt;B1&gt;</v>
      </c>
      <c r="N48" s="6" t="str">
        <f>IF($B48=1,IF(ISNA(VLOOKUP($M48,Teams!$F$4:$H$51,2,FALSE)),"",VLOOKUP($M48,Teams!$F$4:$H$51,2,FALSE)),IF($B48=2,IF(ISNA(VLOOKUP($M48,Teams!$O$4:$Q$51,2,FALSE)),"",VLOOKUP($M48,Teams!$O$4:$Q$51,2,FALSE)),IF(ISNA(VLOOKUP($M48,Teams!$X$4:$Z$51,2,FALSE)),"",VLOOKUP($M48,Teams!$X$4:$Z$51,2,FALSE))))</f>
        <v>211201</v>
      </c>
      <c r="O48" s="46">
        <v>9</v>
      </c>
      <c r="P48" s="6" t="str">
        <f t="shared" si="1"/>
        <v>&lt;B9&gt;</v>
      </c>
      <c r="Q48" s="6" t="str">
        <f>IF($B48=1,IF(ISNA(VLOOKUP($P48,Teams!$F$4:$H$51,2,FALSE)),"",VLOOKUP($P48,Teams!$F$4:$H$51,2,FALSE)),IF($B48=2,IF(ISNA(VLOOKUP($P48,Teams!$O$4:$Q$51,2,FALSE)),"",VLOOKUP($P48,Teams!$O$4:$Q$51,2,FALSE)),IF(ISNA(VLOOKUP($P48,Teams!$X$4:$Z$51,2,FALSE)),"",VLOOKUP($P48,Teams!$X$4:$Z$51,2,FALSE))))</f>
        <v>211209</v>
      </c>
      <c r="R48" t="str">
        <f t="shared" si="4"/>
        <v>10/17/2021,11:00,10/17/2021,12:00,Week 4 - Match 41121,,Gym 2 - Court 1,,0,Game,,211201,,1,211209,,,0,,41121,1,,,,,,</v>
      </c>
    </row>
    <row r="49" spans="2:18" x14ac:dyDescent="0.2">
      <c r="B49" s="37">
        <v>1</v>
      </c>
      <c r="C49" s="9">
        <v>44486</v>
      </c>
      <c r="D49" s="10">
        <v>11</v>
      </c>
      <c r="E49" s="10" t="s">
        <v>36</v>
      </c>
      <c r="F49" s="11">
        <f t="shared" si="2"/>
        <v>12</v>
      </c>
      <c r="G49" s="11" t="str">
        <f t="shared" si="3"/>
        <v>00</v>
      </c>
      <c r="H49" s="2">
        <v>4</v>
      </c>
      <c r="I49" s="11" t="str">
        <f t="shared" si="5"/>
        <v>41122</v>
      </c>
      <c r="J49" s="2">
        <v>2</v>
      </c>
      <c r="K49" s="2">
        <v>2</v>
      </c>
      <c r="L49" s="44">
        <v>2</v>
      </c>
      <c r="M49" s="6" t="str">
        <f t="shared" si="0"/>
        <v>&lt;B2&gt;</v>
      </c>
      <c r="N49" s="6" t="str">
        <f>IF($B49=1,IF(ISNA(VLOOKUP($M49,Teams!$F$4:$H$51,2,FALSE)),"",VLOOKUP($M49,Teams!$F$4:$H$51,2,FALSE)),IF($B49=2,IF(ISNA(VLOOKUP($M49,Teams!$O$4:$Q$51,2,FALSE)),"",VLOOKUP($M49,Teams!$O$4:$Q$51,2,FALSE)),IF(ISNA(VLOOKUP($M49,Teams!$X$4:$Z$51,2,FALSE)),"",VLOOKUP($M49,Teams!$X$4:$Z$51,2,FALSE))))</f>
        <v>211202</v>
      </c>
      <c r="O49" s="46">
        <v>8</v>
      </c>
      <c r="P49" s="6" t="str">
        <f t="shared" si="1"/>
        <v>&lt;B8&gt;</v>
      </c>
      <c r="Q49" s="6" t="str">
        <f>IF($B49=1,IF(ISNA(VLOOKUP($P49,Teams!$F$4:$H$51,2,FALSE)),"",VLOOKUP($P49,Teams!$F$4:$H$51,2,FALSE)),IF($B49=2,IF(ISNA(VLOOKUP($P49,Teams!$O$4:$Q$51,2,FALSE)),"",VLOOKUP($P49,Teams!$O$4:$Q$51,2,FALSE)),IF(ISNA(VLOOKUP($P49,Teams!$X$4:$Z$51,2,FALSE)),"",VLOOKUP($P49,Teams!$X$4:$Z$51,2,FALSE))))</f>
        <v>211208</v>
      </c>
      <c r="R49" t="str">
        <f t="shared" si="4"/>
        <v>10/17/2021,11:00,10/17/2021,12:00,Week 4 - Match 41122,,Gym 2 - Court 2,,0,Game,,211202,,1,211208,,,0,,41122,1,,,,,,</v>
      </c>
    </row>
    <row r="50" spans="2:18" x14ac:dyDescent="0.2">
      <c r="B50" s="37">
        <v>1</v>
      </c>
      <c r="C50" s="9">
        <v>44486</v>
      </c>
      <c r="D50" s="10">
        <v>11</v>
      </c>
      <c r="E50" s="10" t="s">
        <v>36</v>
      </c>
      <c r="F50" s="11">
        <f t="shared" si="2"/>
        <v>12</v>
      </c>
      <c r="G50" s="11" t="str">
        <f t="shared" si="3"/>
        <v>00</v>
      </c>
      <c r="H50" s="2">
        <v>4</v>
      </c>
      <c r="I50" s="11" t="str">
        <f t="shared" si="5"/>
        <v>41123</v>
      </c>
      <c r="J50" s="2">
        <v>2</v>
      </c>
      <c r="K50" s="2">
        <v>3</v>
      </c>
      <c r="L50" s="44">
        <v>3</v>
      </c>
      <c r="M50" s="6" t="str">
        <f t="shared" si="0"/>
        <v>&lt;B3&gt;</v>
      </c>
      <c r="N50" s="6" t="str">
        <f>IF($B50=1,IF(ISNA(VLOOKUP($M50,Teams!$F$4:$H$51,2,FALSE)),"",VLOOKUP($M50,Teams!$F$4:$H$51,2,FALSE)),IF($B50=2,IF(ISNA(VLOOKUP($M50,Teams!$O$4:$Q$51,2,FALSE)),"",VLOOKUP($M50,Teams!$O$4:$Q$51,2,FALSE)),IF(ISNA(VLOOKUP($M50,Teams!$X$4:$Z$51,2,FALSE)),"",VLOOKUP($M50,Teams!$X$4:$Z$51,2,FALSE))))</f>
        <v>211203</v>
      </c>
      <c r="O50" s="46">
        <v>7</v>
      </c>
      <c r="P50" s="6" t="str">
        <f t="shared" si="1"/>
        <v>&lt;B7&gt;</v>
      </c>
      <c r="Q50" s="6" t="str">
        <f>IF($B50=1,IF(ISNA(VLOOKUP($P50,Teams!$F$4:$H$51,2,FALSE)),"",VLOOKUP($P50,Teams!$F$4:$H$51,2,FALSE)),IF($B50=2,IF(ISNA(VLOOKUP($P50,Teams!$O$4:$Q$51,2,FALSE)),"",VLOOKUP($P50,Teams!$O$4:$Q$51,2,FALSE)),IF(ISNA(VLOOKUP($P50,Teams!$X$4:$Z$51,2,FALSE)),"",VLOOKUP($P50,Teams!$X$4:$Z$51,2,FALSE))))</f>
        <v>211207</v>
      </c>
      <c r="R50" t="str">
        <f t="shared" si="4"/>
        <v>10/17/2021,11:00,10/17/2021,12:00,Week 4 - Match 41123,,Gym 2 - Court 3,,0,Game,,211203,,1,211207,,,0,,41123,1,,,,,,</v>
      </c>
    </row>
    <row r="51" spans="2:18" x14ac:dyDescent="0.2">
      <c r="B51" s="37">
        <v>1</v>
      </c>
      <c r="C51" s="9">
        <v>44493</v>
      </c>
      <c r="D51" s="10">
        <v>12</v>
      </c>
      <c r="E51" s="10" t="s">
        <v>36</v>
      </c>
      <c r="F51" s="11">
        <f t="shared" si="2"/>
        <v>13</v>
      </c>
      <c r="G51" s="11" t="str">
        <f t="shared" si="3"/>
        <v>00</v>
      </c>
      <c r="H51" s="2">
        <v>5</v>
      </c>
      <c r="I51" s="11" t="str">
        <f t="shared" si="5"/>
        <v>51211</v>
      </c>
      <c r="J51" s="2">
        <v>1</v>
      </c>
      <c r="K51" s="2">
        <v>1</v>
      </c>
      <c r="L51" s="44">
        <v>2</v>
      </c>
      <c r="M51" s="6" t="str">
        <f t="shared" si="0"/>
        <v>&lt;B2&gt;</v>
      </c>
      <c r="N51" s="6" t="str">
        <f>IF($B51=1,IF(ISNA(VLOOKUP($M51,Teams!$F$4:$H$51,2,FALSE)),"",VLOOKUP($M51,Teams!$F$4:$H$51,2,FALSE)),IF($B51=2,IF(ISNA(VLOOKUP($M51,Teams!$O$4:$Q$51,2,FALSE)),"",VLOOKUP($M51,Teams!$O$4:$Q$51,2,FALSE)),IF(ISNA(VLOOKUP($M51,Teams!$X$4:$Z$51,2,FALSE)),"",VLOOKUP($M51,Teams!$X$4:$Z$51,2,FALSE))))</f>
        <v>211202</v>
      </c>
      <c r="O51" s="46">
        <v>12</v>
      </c>
      <c r="P51" s="6" t="str">
        <f t="shared" si="1"/>
        <v>&lt;B12&gt;</v>
      </c>
      <c r="Q51" s="6" t="str">
        <f>IF($B51=1,IF(ISNA(VLOOKUP($P51,Teams!$F$4:$H$51,2,FALSE)),"",VLOOKUP($P51,Teams!$F$4:$H$51,2,FALSE)),IF($B51=2,IF(ISNA(VLOOKUP($P51,Teams!$O$4:$Q$51,2,FALSE)),"",VLOOKUP($P51,Teams!$O$4:$Q$51,2,FALSE)),IF(ISNA(VLOOKUP($P51,Teams!$X$4:$Z$51,2,FALSE)),"",VLOOKUP($P51,Teams!$X$4:$Z$51,2,FALSE))))</f>
        <v>211212</v>
      </c>
      <c r="R51" t="str">
        <f t="shared" si="4"/>
        <v>10/24/2021,12:00,10/24/2021,13:00,Week 5 - Match 51211,,Gym 1 - Court 1,,0,Game,,211202,,1,211212,,,0,,51211,1,,,,,,</v>
      </c>
    </row>
    <row r="52" spans="2:18" x14ac:dyDescent="0.2">
      <c r="B52" s="37">
        <v>1</v>
      </c>
      <c r="C52" s="9">
        <v>44493</v>
      </c>
      <c r="D52" s="10">
        <v>12</v>
      </c>
      <c r="E52" s="10" t="s">
        <v>36</v>
      </c>
      <c r="F52" s="11">
        <f t="shared" si="2"/>
        <v>13</v>
      </c>
      <c r="G52" s="11" t="str">
        <f t="shared" si="3"/>
        <v>00</v>
      </c>
      <c r="H52" s="2">
        <v>5</v>
      </c>
      <c r="I52" s="11" t="str">
        <f t="shared" si="5"/>
        <v>51212</v>
      </c>
      <c r="J52" s="2">
        <v>1</v>
      </c>
      <c r="K52" s="2">
        <v>2</v>
      </c>
      <c r="L52" s="44">
        <v>4</v>
      </c>
      <c r="M52" s="6" t="str">
        <f t="shared" si="0"/>
        <v>&lt;B4&gt;</v>
      </c>
      <c r="N52" s="6" t="str">
        <f>IF($B52=1,IF(ISNA(VLOOKUP($M52,Teams!$F$4:$H$51,2,FALSE)),"",VLOOKUP($M52,Teams!$F$4:$H$51,2,FALSE)),IF($B52=2,IF(ISNA(VLOOKUP($M52,Teams!$O$4:$Q$51,2,FALSE)),"",VLOOKUP($M52,Teams!$O$4:$Q$51,2,FALSE)),IF(ISNA(VLOOKUP($M52,Teams!$X$4:$Z$51,2,FALSE)),"",VLOOKUP($M52,Teams!$X$4:$Z$51,2,FALSE))))</f>
        <v>211204</v>
      </c>
      <c r="O52" s="46">
        <v>11</v>
      </c>
      <c r="P52" s="6" t="str">
        <f t="shared" si="1"/>
        <v>&lt;B11&gt;</v>
      </c>
      <c r="Q52" s="6" t="str">
        <f>IF($B52=1,IF(ISNA(VLOOKUP($P52,Teams!$F$4:$H$51,2,FALSE)),"",VLOOKUP($P52,Teams!$F$4:$H$51,2,FALSE)),IF($B52=2,IF(ISNA(VLOOKUP($P52,Teams!$O$4:$Q$51,2,FALSE)),"",VLOOKUP($P52,Teams!$O$4:$Q$51,2,FALSE)),IF(ISNA(VLOOKUP($P52,Teams!$X$4:$Z$51,2,FALSE)),"",VLOOKUP($P52,Teams!$X$4:$Z$51,2,FALSE))))</f>
        <v>211211</v>
      </c>
      <c r="R52" t="str">
        <f t="shared" si="4"/>
        <v>10/24/2021,12:00,10/24/2021,13:00,Week 5 - Match 51212,,Gym 1 - Court 2,,0,Game,,211204,,1,211211,,,0,,51212,1,,,,,,</v>
      </c>
    </row>
    <row r="53" spans="2:18" x14ac:dyDescent="0.2">
      <c r="B53" s="37">
        <v>1</v>
      </c>
      <c r="C53" s="9">
        <v>44493</v>
      </c>
      <c r="D53" s="10">
        <v>12</v>
      </c>
      <c r="E53" s="10" t="s">
        <v>36</v>
      </c>
      <c r="F53" s="11">
        <f t="shared" si="2"/>
        <v>13</v>
      </c>
      <c r="G53" s="11" t="str">
        <f t="shared" si="3"/>
        <v>00</v>
      </c>
      <c r="H53" s="2">
        <v>5</v>
      </c>
      <c r="I53" s="11" t="str">
        <f t="shared" si="5"/>
        <v>51213</v>
      </c>
      <c r="J53" s="2">
        <v>1</v>
      </c>
      <c r="K53" s="2">
        <v>3</v>
      </c>
      <c r="L53" s="44">
        <v>5</v>
      </c>
      <c r="M53" s="6" t="str">
        <f t="shared" si="0"/>
        <v>&lt;B5&gt;</v>
      </c>
      <c r="N53" s="6" t="str">
        <f>IF($B53=1,IF(ISNA(VLOOKUP($M53,Teams!$F$4:$H$51,2,FALSE)),"",VLOOKUP($M53,Teams!$F$4:$H$51,2,FALSE)),IF($B53=2,IF(ISNA(VLOOKUP($M53,Teams!$O$4:$Q$51,2,FALSE)),"",VLOOKUP($M53,Teams!$O$4:$Q$51,2,FALSE)),IF(ISNA(VLOOKUP($M53,Teams!$X$4:$Z$51,2,FALSE)),"",VLOOKUP($M53,Teams!$X$4:$Z$51,2,FALSE))))</f>
        <v>211205</v>
      </c>
      <c r="O53" s="46">
        <v>10</v>
      </c>
      <c r="P53" s="6" t="str">
        <f t="shared" si="1"/>
        <v>&lt;B10&gt;</v>
      </c>
      <c r="Q53" s="6" t="str">
        <f>IF($B53=1,IF(ISNA(VLOOKUP($P53,Teams!$F$4:$H$51,2,FALSE)),"",VLOOKUP($P53,Teams!$F$4:$H$51,2,FALSE)),IF($B53=2,IF(ISNA(VLOOKUP($P53,Teams!$O$4:$Q$51,2,FALSE)),"",VLOOKUP($P53,Teams!$O$4:$Q$51,2,FALSE)),IF(ISNA(VLOOKUP($P53,Teams!$X$4:$Z$51,2,FALSE)),"",VLOOKUP($P53,Teams!$X$4:$Z$51,2,FALSE))))</f>
        <v>211210</v>
      </c>
      <c r="R53" t="str">
        <f t="shared" si="4"/>
        <v>10/24/2021,12:00,10/24/2021,13:00,Week 5 - Match 51213,,Gym 1 - Court 3,,0,Game,,211205,,1,211210,,,0,,51213,1,,,,,,</v>
      </c>
    </row>
    <row r="54" spans="2:18" x14ac:dyDescent="0.2">
      <c r="B54" s="37">
        <v>1</v>
      </c>
      <c r="C54" s="9">
        <v>44493</v>
      </c>
      <c r="D54" s="10">
        <v>12</v>
      </c>
      <c r="E54" s="10" t="s">
        <v>36</v>
      </c>
      <c r="F54" s="11">
        <f t="shared" si="2"/>
        <v>13</v>
      </c>
      <c r="G54" s="11" t="str">
        <f t="shared" si="3"/>
        <v>00</v>
      </c>
      <c r="H54" s="2">
        <v>5</v>
      </c>
      <c r="I54" s="11" t="str">
        <f t="shared" si="5"/>
        <v>51221</v>
      </c>
      <c r="J54" s="2">
        <v>2</v>
      </c>
      <c r="K54" s="2">
        <v>1</v>
      </c>
      <c r="L54" s="44">
        <v>6</v>
      </c>
      <c r="M54" s="6" t="str">
        <f t="shared" si="0"/>
        <v>&lt;B6&gt;</v>
      </c>
      <c r="N54" s="6" t="str">
        <f>IF($B54=1,IF(ISNA(VLOOKUP($M54,Teams!$F$4:$H$51,2,FALSE)),"",VLOOKUP($M54,Teams!$F$4:$H$51,2,FALSE)),IF($B54=2,IF(ISNA(VLOOKUP($M54,Teams!$O$4:$Q$51,2,FALSE)),"",VLOOKUP($M54,Teams!$O$4:$Q$51,2,FALSE)),IF(ISNA(VLOOKUP($M54,Teams!$X$4:$Z$51,2,FALSE)),"",VLOOKUP($M54,Teams!$X$4:$Z$51,2,FALSE))))</f>
        <v>211206</v>
      </c>
      <c r="O54" s="46">
        <v>9</v>
      </c>
      <c r="P54" s="6" t="str">
        <f t="shared" si="1"/>
        <v>&lt;B9&gt;</v>
      </c>
      <c r="Q54" s="6" t="str">
        <f>IF($B54=1,IF(ISNA(VLOOKUP($P54,Teams!$F$4:$H$51,2,FALSE)),"",VLOOKUP($P54,Teams!$F$4:$H$51,2,FALSE)),IF($B54=2,IF(ISNA(VLOOKUP($P54,Teams!$O$4:$Q$51,2,FALSE)),"",VLOOKUP($P54,Teams!$O$4:$Q$51,2,FALSE)),IF(ISNA(VLOOKUP($P54,Teams!$X$4:$Z$51,2,FALSE)),"",VLOOKUP($P54,Teams!$X$4:$Z$51,2,FALSE))))</f>
        <v>211209</v>
      </c>
      <c r="R54" t="str">
        <f t="shared" si="4"/>
        <v>10/24/2021,12:00,10/24/2021,13:00,Week 5 - Match 51221,,Gym 2 - Court 1,,0,Game,,211206,,1,211209,,,0,,51221,1,,,,,,</v>
      </c>
    </row>
    <row r="55" spans="2:18" x14ac:dyDescent="0.2">
      <c r="B55" s="37">
        <v>1</v>
      </c>
      <c r="C55" s="9">
        <v>44493</v>
      </c>
      <c r="D55" s="10">
        <v>12</v>
      </c>
      <c r="E55" s="10" t="s">
        <v>36</v>
      </c>
      <c r="F55" s="11">
        <f t="shared" si="2"/>
        <v>13</v>
      </c>
      <c r="G55" s="11" t="str">
        <f t="shared" si="3"/>
        <v>00</v>
      </c>
      <c r="H55" s="2">
        <v>5</v>
      </c>
      <c r="I55" s="11" t="str">
        <f t="shared" si="5"/>
        <v>51222</v>
      </c>
      <c r="J55" s="2">
        <v>2</v>
      </c>
      <c r="K55" s="2">
        <v>2</v>
      </c>
      <c r="L55" s="44">
        <v>7</v>
      </c>
      <c r="M55" s="6" t="str">
        <f t="shared" si="0"/>
        <v>&lt;B7&gt;</v>
      </c>
      <c r="N55" s="6" t="str">
        <f>IF($B55=1,IF(ISNA(VLOOKUP($M55,Teams!$F$4:$H$51,2,FALSE)),"",VLOOKUP($M55,Teams!$F$4:$H$51,2,FALSE)),IF($B55=2,IF(ISNA(VLOOKUP($M55,Teams!$O$4:$Q$51,2,FALSE)),"",VLOOKUP($M55,Teams!$O$4:$Q$51,2,FALSE)),IF(ISNA(VLOOKUP($M55,Teams!$X$4:$Z$51,2,FALSE)),"",VLOOKUP($M55,Teams!$X$4:$Z$51,2,FALSE))))</f>
        <v>211207</v>
      </c>
      <c r="O55" s="46">
        <v>8</v>
      </c>
      <c r="P55" s="6" t="str">
        <f t="shared" si="1"/>
        <v>&lt;B8&gt;</v>
      </c>
      <c r="Q55" s="6" t="str">
        <f>IF($B55=1,IF(ISNA(VLOOKUP($P55,Teams!$F$4:$H$51,2,FALSE)),"",VLOOKUP($P55,Teams!$F$4:$H$51,2,FALSE)),IF($B55=2,IF(ISNA(VLOOKUP($P55,Teams!$O$4:$Q$51,2,FALSE)),"",VLOOKUP($P55,Teams!$O$4:$Q$51,2,FALSE)),IF(ISNA(VLOOKUP($P55,Teams!$X$4:$Z$51,2,FALSE)),"",VLOOKUP($P55,Teams!$X$4:$Z$51,2,FALSE))))</f>
        <v>211208</v>
      </c>
      <c r="R55" t="str">
        <f t="shared" si="4"/>
        <v>10/24/2021,12:00,10/24/2021,13:00,Week 5 - Match 51222,,Gym 2 - Court 2,,0,Game,,211207,,1,211208,,,0,,51222,1,,,,,,</v>
      </c>
    </row>
    <row r="56" spans="2:18" x14ac:dyDescent="0.2">
      <c r="B56" s="37">
        <v>1</v>
      </c>
      <c r="C56" s="9">
        <v>44493</v>
      </c>
      <c r="D56" s="10">
        <v>12</v>
      </c>
      <c r="E56" s="10" t="s">
        <v>36</v>
      </c>
      <c r="F56" s="11">
        <f t="shared" si="2"/>
        <v>13</v>
      </c>
      <c r="G56" s="11" t="str">
        <f t="shared" si="3"/>
        <v>00</v>
      </c>
      <c r="H56" s="2">
        <v>5</v>
      </c>
      <c r="I56" s="11" t="str">
        <f t="shared" si="5"/>
        <v>51223</v>
      </c>
      <c r="J56" s="2">
        <v>2</v>
      </c>
      <c r="K56" s="2">
        <v>3</v>
      </c>
      <c r="L56" s="44">
        <v>1</v>
      </c>
      <c r="M56" s="6" t="str">
        <f t="shared" si="0"/>
        <v>&lt;B1&gt;</v>
      </c>
      <c r="N56" s="6" t="str">
        <f>IF($B56=1,IF(ISNA(VLOOKUP($M56,Teams!$F$4:$H$51,2,FALSE)),"",VLOOKUP($M56,Teams!$F$4:$H$51,2,FALSE)),IF($B56=2,IF(ISNA(VLOOKUP($M56,Teams!$O$4:$Q$51,2,FALSE)),"",VLOOKUP($M56,Teams!$O$4:$Q$51,2,FALSE)),IF(ISNA(VLOOKUP($M56,Teams!$X$4:$Z$51,2,FALSE)),"",VLOOKUP($M56,Teams!$X$4:$Z$51,2,FALSE))))</f>
        <v>211201</v>
      </c>
      <c r="O56" s="46">
        <v>3</v>
      </c>
      <c r="P56" s="6" t="str">
        <f t="shared" si="1"/>
        <v>&lt;B3&gt;</v>
      </c>
      <c r="Q56" s="6" t="str">
        <f>IF($B56=1,IF(ISNA(VLOOKUP($P56,Teams!$F$4:$H$51,2,FALSE)),"",VLOOKUP($P56,Teams!$F$4:$H$51,2,FALSE)),IF($B56=2,IF(ISNA(VLOOKUP($P56,Teams!$O$4:$Q$51,2,FALSE)),"",VLOOKUP($P56,Teams!$O$4:$Q$51,2,FALSE)),IF(ISNA(VLOOKUP($P56,Teams!$X$4:$Z$51,2,FALSE)),"",VLOOKUP($P56,Teams!$X$4:$Z$51,2,FALSE))))</f>
        <v>211203</v>
      </c>
      <c r="R56" t="str">
        <f t="shared" si="4"/>
        <v>10/24/2021,12:00,10/24/2021,13:00,Week 5 - Match 51223,,Gym 2 - Court 3,,0,Game,,211201,,1,211203,,,0,,51223,1,,,,,,</v>
      </c>
    </row>
    <row r="57" spans="2:18" x14ac:dyDescent="0.2">
      <c r="B57" s="37">
        <v>1</v>
      </c>
      <c r="C57" s="9">
        <v>44493</v>
      </c>
      <c r="D57" s="10">
        <v>13</v>
      </c>
      <c r="E57" s="10" t="s">
        <v>36</v>
      </c>
      <c r="F57" s="11">
        <f t="shared" si="2"/>
        <v>14</v>
      </c>
      <c r="G57" s="11" t="str">
        <f t="shared" si="3"/>
        <v>00</v>
      </c>
      <c r="H57" s="2">
        <v>5</v>
      </c>
      <c r="I57" s="11" t="str">
        <f t="shared" si="5"/>
        <v>51311</v>
      </c>
      <c r="J57" s="2">
        <v>1</v>
      </c>
      <c r="K57" s="2">
        <v>1</v>
      </c>
      <c r="L57" s="44">
        <v>2</v>
      </c>
      <c r="M57" s="6" t="str">
        <f t="shared" si="0"/>
        <v>&lt;B2&gt;</v>
      </c>
      <c r="N57" s="6" t="str">
        <f>IF($B57=1,IF(ISNA(VLOOKUP($M57,Teams!$F$4:$H$51,2,FALSE)),"",VLOOKUP($M57,Teams!$F$4:$H$51,2,FALSE)),IF($B57=2,IF(ISNA(VLOOKUP($M57,Teams!$O$4:$Q$51,2,FALSE)),"",VLOOKUP($M57,Teams!$O$4:$Q$51,2,FALSE)),IF(ISNA(VLOOKUP($M57,Teams!$X$4:$Z$51,2,FALSE)),"",VLOOKUP($M57,Teams!$X$4:$Z$51,2,FALSE))))</f>
        <v>211202</v>
      </c>
      <c r="O57" s="46">
        <v>10</v>
      </c>
      <c r="P57" s="6" t="str">
        <f t="shared" si="1"/>
        <v>&lt;B10&gt;</v>
      </c>
      <c r="Q57" s="6" t="str">
        <f>IF($B57=1,IF(ISNA(VLOOKUP($P57,Teams!$F$4:$H$51,2,FALSE)),"",VLOOKUP($P57,Teams!$F$4:$H$51,2,FALSE)),IF($B57=2,IF(ISNA(VLOOKUP($P57,Teams!$O$4:$Q$51,2,FALSE)),"",VLOOKUP($P57,Teams!$O$4:$Q$51,2,FALSE)),IF(ISNA(VLOOKUP($P57,Teams!$X$4:$Z$51,2,FALSE)),"",VLOOKUP($P57,Teams!$X$4:$Z$51,2,FALSE))))</f>
        <v>211210</v>
      </c>
      <c r="R57" t="str">
        <f t="shared" si="4"/>
        <v>10/24/2021,13:00,10/24/2021,14:00,Week 5 - Match 51311,,Gym 1 - Court 1,,0,Game,,211202,,1,211210,,,0,,51311,1,,,,,,</v>
      </c>
    </row>
    <row r="58" spans="2:18" x14ac:dyDescent="0.2">
      <c r="B58" s="37">
        <v>1</v>
      </c>
      <c r="C58" s="9">
        <v>44493</v>
      </c>
      <c r="D58" s="10">
        <v>13</v>
      </c>
      <c r="E58" s="10" t="s">
        <v>36</v>
      </c>
      <c r="F58" s="11">
        <f t="shared" si="2"/>
        <v>14</v>
      </c>
      <c r="G58" s="11" t="str">
        <f t="shared" si="3"/>
        <v>00</v>
      </c>
      <c r="H58" s="2">
        <v>5</v>
      </c>
      <c r="I58" s="11" t="str">
        <f t="shared" si="5"/>
        <v>51312</v>
      </c>
      <c r="J58" s="2">
        <v>1</v>
      </c>
      <c r="K58" s="2">
        <v>2</v>
      </c>
      <c r="L58" s="44">
        <v>1</v>
      </c>
      <c r="M58" s="6" t="str">
        <f t="shared" si="0"/>
        <v>&lt;B1&gt;</v>
      </c>
      <c r="N58" s="6" t="str">
        <f>IF($B58=1,IF(ISNA(VLOOKUP($M58,Teams!$F$4:$H$51,2,FALSE)),"",VLOOKUP($M58,Teams!$F$4:$H$51,2,FALSE)),IF($B58=2,IF(ISNA(VLOOKUP($M58,Teams!$O$4:$Q$51,2,FALSE)),"",VLOOKUP($M58,Teams!$O$4:$Q$51,2,FALSE)),IF(ISNA(VLOOKUP($M58,Teams!$X$4:$Z$51,2,FALSE)),"",VLOOKUP($M58,Teams!$X$4:$Z$51,2,FALSE))))</f>
        <v>211201</v>
      </c>
      <c r="O58" s="46">
        <v>11</v>
      </c>
      <c r="P58" s="6" t="str">
        <f t="shared" si="1"/>
        <v>&lt;B11&gt;</v>
      </c>
      <c r="Q58" s="6" t="str">
        <f>IF($B58=1,IF(ISNA(VLOOKUP($P58,Teams!$F$4:$H$51,2,FALSE)),"",VLOOKUP($P58,Teams!$F$4:$H$51,2,FALSE)),IF($B58=2,IF(ISNA(VLOOKUP($P58,Teams!$O$4:$Q$51,2,FALSE)),"",VLOOKUP($P58,Teams!$O$4:$Q$51,2,FALSE)),IF(ISNA(VLOOKUP($P58,Teams!$X$4:$Z$51,2,FALSE)),"",VLOOKUP($P58,Teams!$X$4:$Z$51,2,FALSE))))</f>
        <v>211211</v>
      </c>
      <c r="R58" t="str">
        <f t="shared" si="4"/>
        <v>10/24/2021,13:00,10/24/2021,14:00,Week 5 - Match 51312,,Gym 1 - Court 2,,0,Game,,211201,,1,211211,,,0,,51312,1,,,,,,</v>
      </c>
    </row>
    <row r="59" spans="2:18" x14ac:dyDescent="0.2">
      <c r="B59" s="37">
        <v>1</v>
      </c>
      <c r="C59" s="9">
        <v>44493</v>
      </c>
      <c r="D59" s="10">
        <v>13</v>
      </c>
      <c r="E59" s="10" t="s">
        <v>36</v>
      </c>
      <c r="F59" s="11">
        <f t="shared" si="2"/>
        <v>14</v>
      </c>
      <c r="G59" s="11" t="str">
        <f t="shared" si="3"/>
        <v>00</v>
      </c>
      <c r="H59" s="2">
        <v>5</v>
      </c>
      <c r="I59" s="11" t="str">
        <f t="shared" si="5"/>
        <v>51313</v>
      </c>
      <c r="J59" s="2">
        <v>1</v>
      </c>
      <c r="K59" s="2">
        <v>3</v>
      </c>
      <c r="L59" s="44">
        <v>5</v>
      </c>
      <c r="M59" s="6" t="str">
        <f t="shared" si="0"/>
        <v>&lt;B5&gt;</v>
      </c>
      <c r="N59" s="6" t="str">
        <f>IF($B59=1,IF(ISNA(VLOOKUP($M59,Teams!$F$4:$H$51,2,FALSE)),"",VLOOKUP($M59,Teams!$F$4:$H$51,2,FALSE)),IF($B59=2,IF(ISNA(VLOOKUP($M59,Teams!$O$4:$Q$51,2,FALSE)),"",VLOOKUP($M59,Teams!$O$4:$Q$51,2,FALSE)),IF(ISNA(VLOOKUP($M59,Teams!$X$4:$Z$51,2,FALSE)),"",VLOOKUP($M59,Teams!$X$4:$Z$51,2,FALSE))))</f>
        <v>211205</v>
      </c>
      <c r="O59" s="46">
        <v>7</v>
      </c>
      <c r="P59" s="6" t="str">
        <f t="shared" si="1"/>
        <v>&lt;B7&gt;</v>
      </c>
      <c r="Q59" s="6" t="str">
        <f>IF($B59=1,IF(ISNA(VLOOKUP($P59,Teams!$F$4:$H$51,2,FALSE)),"",VLOOKUP($P59,Teams!$F$4:$H$51,2,FALSE)),IF($B59=2,IF(ISNA(VLOOKUP($P59,Teams!$O$4:$Q$51,2,FALSE)),"",VLOOKUP($P59,Teams!$O$4:$Q$51,2,FALSE)),IF(ISNA(VLOOKUP($P59,Teams!$X$4:$Z$51,2,FALSE)),"",VLOOKUP($P59,Teams!$X$4:$Z$51,2,FALSE))))</f>
        <v>211207</v>
      </c>
      <c r="R59" t="str">
        <f t="shared" si="4"/>
        <v>10/24/2021,13:00,10/24/2021,14:00,Week 5 - Match 51313,,Gym 1 - Court 3,,0,Game,,211205,,1,211207,,,0,,51313,1,,,,,,</v>
      </c>
    </row>
    <row r="60" spans="2:18" x14ac:dyDescent="0.2">
      <c r="B60" s="37">
        <v>1</v>
      </c>
      <c r="C60" s="9">
        <v>44493</v>
      </c>
      <c r="D60" s="10">
        <v>13</v>
      </c>
      <c r="E60" s="10" t="s">
        <v>36</v>
      </c>
      <c r="F60" s="11">
        <f t="shared" si="2"/>
        <v>14</v>
      </c>
      <c r="G60" s="11" t="str">
        <f t="shared" si="3"/>
        <v>00</v>
      </c>
      <c r="H60" s="2">
        <v>5</v>
      </c>
      <c r="I60" s="11" t="str">
        <f t="shared" si="5"/>
        <v>51321</v>
      </c>
      <c r="J60" s="2">
        <v>2</v>
      </c>
      <c r="K60" s="2">
        <v>1</v>
      </c>
      <c r="L60" s="44">
        <v>6</v>
      </c>
      <c r="M60" s="6" t="str">
        <f t="shared" si="0"/>
        <v>&lt;B6&gt;</v>
      </c>
      <c r="N60" s="6" t="str">
        <f>IF($B60=1,IF(ISNA(VLOOKUP($M60,Teams!$F$4:$H$51,2,FALSE)),"",VLOOKUP($M60,Teams!$F$4:$H$51,2,FALSE)),IF($B60=2,IF(ISNA(VLOOKUP($M60,Teams!$O$4:$Q$51,2,FALSE)),"",VLOOKUP($M60,Teams!$O$4:$Q$51,2,FALSE)),IF(ISNA(VLOOKUP($M60,Teams!$X$4:$Z$51,2,FALSE)),"",VLOOKUP($M60,Teams!$X$4:$Z$51,2,FALSE))))</f>
        <v>211206</v>
      </c>
      <c r="O60" s="46">
        <v>12</v>
      </c>
      <c r="P60" s="6" t="str">
        <f t="shared" si="1"/>
        <v>&lt;B12&gt;</v>
      </c>
      <c r="Q60" s="6" t="str">
        <f>IF($B60=1,IF(ISNA(VLOOKUP($P60,Teams!$F$4:$H$51,2,FALSE)),"",VLOOKUP($P60,Teams!$F$4:$H$51,2,FALSE)),IF($B60=2,IF(ISNA(VLOOKUP($P60,Teams!$O$4:$Q$51,2,FALSE)),"",VLOOKUP($P60,Teams!$O$4:$Q$51,2,FALSE)),IF(ISNA(VLOOKUP($P60,Teams!$X$4:$Z$51,2,FALSE)),"",VLOOKUP($P60,Teams!$X$4:$Z$51,2,FALSE))))</f>
        <v>211212</v>
      </c>
      <c r="R60" t="str">
        <f t="shared" si="4"/>
        <v>10/24/2021,13:00,10/24/2021,14:00,Week 5 - Match 51321,,Gym 2 - Court 1,,0,Game,,211206,,1,211212,,,0,,51321,1,,,,,,</v>
      </c>
    </row>
    <row r="61" spans="2:18" x14ac:dyDescent="0.2">
      <c r="B61" s="37">
        <v>1</v>
      </c>
      <c r="C61" s="9">
        <v>44493</v>
      </c>
      <c r="D61" s="10">
        <v>13</v>
      </c>
      <c r="E61" s="10" t="s">
        <v>36</v>
      </c>
      <c r="F61" s="11">
        <f t="shared" si="2"/>
        <v>14</v>
      </c>
      <c r="G61" s="11" t="str">
        <f t="shared" si="3"/>
        <v>00</v>
      </c>
      <c r="H61" s="2">
        <v>5</v>
      </c>
      <c r="I61" s="11" t="str">
        <f t="shared" si="5"/>
        <v>51322</v>
      </c>
      <c r="J61" s="2">
        <v>2</v>
      </c>
      <c r="K61" s="2">
        <v>2</v>
      </c>
      <c r="L61" s="44">
        <v>4</v>
      </c>
      <c r="M61" s="6" t="str">
        <f t="shared" si="0"/>
        <v>&lt;B4&gt;</v>
      </c>
      <c r="N61" s="6" t="str">
        <f>IF($B61=1,IF(ISNA(VLOOKUP($M61,Teams!$F$4:$H$51,2,FALSE)),"",VLOOKUP($M61,Teams!$F$4:$H$51,2,FALSE)),IF($B61=2,IF(ISNA(VLOOKUP($M61,Teams!$O$4:$Q$51,2,FALSE)),"",VLOOKUP($M61,Teams!$O$4:$Q$51,2,FALSE)),IF(ISNA(VLOOKUP($M61,Teams!$X$4:$Z$51,2,FALSE)),"",VLOOKUP($M61,Teams!$X$4:$Z$51,2,FALSE))))</f>
        <v>211204</v>
      </c>
      <c r="O61" s="46">
        <v>8</v>
      </c>
      <c r="P61" s="6" t="str">
        <f t="shared" si="1"/>
        <v>&lt;B8&gt;</v>
      </c>
      <c r="Q61" s="6" t="str">
        <f>IF($B61=1,IF(ISNA(VLOOKUP($P61,Teams!$F$4:$H$51,2,FALSE)),"",VLOOKUP($P61,Teams!$F$4:$H$51,2,FALSE)),IF($B61=2,IF(ISNA(VLOOKUP($P61,Teams!$O$4:$Q$51,2,FALSE)),"",VLOOKUP($P61,Teams!$O$4:$Q$51,2,FALSE)),IF(ISNA(VLOOKUP($P61,Teams!$X$4:$Z$51,2,FALSE)),"",VLOOKUP($P61,Teams!$X$4:$Z$51,2,FALSE))))</f>
        <v>211208</v>
      </c>
      <c r="R61" t="str">
        <f t="shared" si="4"/>
        <v>10/24/2021,13:00,10/24/2021,14:00,Week 5 - Match 51322,,Gym 2 - Court 2,,0,Game,,211204,,1,211208,,,0,,51322,1,,,,,,</v>
      </c>
    </row>
    <row r="62" spans="2:18" x14ac:dyDescent="0.2">
      <c r="B62" s="37">
        <v>1</v>
      </c>
      <c r="C62" s="9">
        <v>44493</v>
      </c>
      <c r="D62" s="10">
        <v>13</v>
      </c>
      <c r="E62" s="10" t="s">
        <v>36</v>
      </c>
      <c r="F62" s="11">
        <f t="shared" si="2"/>
        <v>14</v>
      </c>
      <c r="G62" s="11" t="str">
        <f t="shared" si="3"/>
        <v>00</v>
      </c>
      <c r="H62" s="2">
        <v>5</v>
      </c>
      <c r="I62" s="11" t="str">
        <f t="shared" si="5"/>
        <v>51323</v>
      </c>
      <c r="J62" s="2">
        <v>2</v>
      </c>
      <c r="K62" s="2">
        <v>3</v>
      </c>
      <c r="L62" s="44">
        <v>3</v>
      </c>
      <c r="M62" s="6" t="str">
        <f t="shared" si="0"/>
        <v>&lt;B3&gt;</v>
      </c>
      <c r="N62" s="6" t="str">
        <f>IF($B62=1,IF(ISNA(VLOOKUP($M62,Teams!$F$4:$H$51,2,FALSE)),"",VLOOKUP($M62,Teams!$F$4:$H$51,2,FALSE)),IF($B62=2,IF(ISNA(VLOOKUP($M62,Teams!$O$4:$Q$51,2,FALSE)),"",VLOOKUP($M62,Teams!$O$4:$Q$51,2,FALSE)),IF(ISNA(VLOOKUP($M62,Teams!$X$4:$Z$51,2,FALSE)),"",VLOOKUP($M62,Teams!$X$4:$Z$51,2,FALSE))))</f>
        <v>211203</v>
      </c>
      <c r="O62" s="46">
        <v>9</v>
      </c>
      <c r="P62" s="6" t="str">
        <f t="shared" si="1"/>
        <v>&lt;B9&gt;</v>
      </c>
      <c r="Q62" s="6" t="str">
        <f>IF($B62=1,IF(ISNA(VLOOKUP($P62,Teams!$F$4:$H$51,2,FALSE)),"",VLOOKUP($P62,Teams!$F$4:$H$51,2,FALSE)),IF($B62=2,IF(ISNA(VLOOKUP($P62,Teams!$O$4:$Q$51,2,FALSE)),"",VLOOKUP($P62,Teams!$O$4:$Q$51,2,FALSE)),IF(ISNA(VLOOKUP($P62,Teams!$X$4:$Z$51,2,FALSE)),"",VLOOKUP($P62,Teams!$X$4:$Z$51,2,FALSE))))</f>
        <v>211209</v>
      </c>
      <c r="R62" t="str">
        <f t="shared" si="4"/>
        <v>10/24/2021,13:00,10/24/2021,14:00,Week 5 - Match 51323,,Gym 2 - Court 3,,0,Game,,211203,,1,211209,,,0,,51323,1,,,,,,</v>
      </c>
    </row>
    <row r="63" spans="2:18" x14ac:dyDescent="0.2">
      <c r="B63" s="37">
        <v>1</v>
      </c>
      <c r="C63" s="9">
        <v>44500</v>
      </c>
      <c r="D63" s="10">
        <v>14</v>
      </c>
      <c r="E63" s="10" t="s">
        <v>36</v>
      </c>
      <c r="F63" s="11">
        <f t="shared" si="2"/>
        <v>15</v>
      </c>
      <c r="G63" s="11" t="str">
        <f t="shared" si="3"/>
        <v>00</v>
      </c>
      <c r="H63" s="2">
        <v>6</v>
      </c>
      <c r="I63" s="11" t="str">
        <f t="shared" si="5"/>
        <v>61411</v>
      </c>
      <c r="J63" s="2">
        <v>1</v>
      </c>
      <c r="K63" s="2">
        <v>1</v>
      </c>
      <c r="L63" s="44">
        <v>1</v>
      </c>
      <c r="M63" s="6" t="str">
        <f t="shared" si="0"/>
        <v>&lt;B1&gt;</v>
      </c>
      <c r="N63" s="6" t="str">
        <f>IF($B63=1,IF(ISNA(VLOOKUP($M63,Teams!$F$4:$H$51,2,FALSE)),"",VLOOKUP($M63,Teams!$F$4:$H$51,2,FALSE)),IF($B63=2,IF(ISNA(VLOOKUP($M63,Teams!$O$4:$Q$51,2,FALSE)),"",VLOOKUP($M63,Teams!$O$4:$Q$51,2,FALSE)),IF(ISNA(VLOOKUP($M63,Teams!$X$4:$Z$51,2,FALSE)),"",VLOOKUP($M63,Teams!$X$4:$Z$51,2,FALSE))))</f>
        <v>211201</v>
      </c>
      <c r="O63" s="46">
        <v>12</v>
      </c>
      <c r="P63" s="6" t="str">
        <f t="shared" si="1"/>
        <v>&lt;B12&gt;</v>
      </c>
      <c r="Q63" s="6" t="str">
        <f>IF($B63=1,IF(ISNA(VLOOKUP($P63,Teams!$F$4:$H$51,2,FALSE)),"",VLOOKUP($P63,Teams!$F$4:$H$51,2,FALSE)),IF($B63=2,IF(ISNA(VLOOKUP($P63,Teams!$O$4:$Q$51,2,FALSE)),"",VLOOKUP($P63,Teams!$O$4:$Q$51,2,FALSE)),IF(ISNA(VLOOKUP($P63,Teams!$X$4:$Z$51,2,FALSE)),"",VLOOKUP($P63,Teams!$X$4:$Z$51,2,FALSE))))</f>
        <v>211212</v>
      </c>
      <c r="R63" t="str">
        <f t="shared" si="4"/>
        <v>10/31/2021,14:00,10/31/2021,15:00,Week 6 - Match 61411,,Gym 1 - Court 1,,0,Game,,211201,,1,211212,,,0,,61411,1,,,,,,</v>
      </c>
    </row>
    <row r="64" spans="2:18" x14ac:dyDescent="0.2">
      <c r="B64" s="37">
        <v>1</v>
      </c>
      <c r="C64" s="9">
        <v>44500</v>
      </c>
      <c r="D64" s="10">
        <v>14</v>
      </c>
      <c r="E64" s="10" t="s">
        <v>36</v>
      </c>
      <c r="F64" s="11">
        <f t="shared" si="2"/>
        <v>15</v>
      </c>
      <c r="G64" s="11" t="str">
        <f t="shared" si="3"/>
        <v>00</v>
      </c>
      <c r="H64" s="2">
        <v>6</v>
      </c>
      <c r="I64" s="11" t="str">
        <f t="shared" si="5"/>
        <v>61412</v>
      </c>
      <c r="J64" s="2">
        <v>1</v>
      </c>
      <c r="K64" s="2">
        <v>2</v>
      </c>
      <c r="L64" s="44">
        <v>2</v>
      </c>
      <c r="M64" s="6" t="str">
        <f t="shared" si="0"/>
        <v>&lt;B2&gt;</v>
      </c>
      <c r="N64" s="6" t="str">
        <f>IF($B64=1,IF(ISNA(VLOOKUP($M64,Teams!$F$4:$H$51,2,FALSE)),"",VLOOKUP($M64,Teams!$F$4:$H$51,2,FALSE)),IF($B64=2,IF(ISNA(VLOOKUP($M64,Teams!$O$4:$Q$51,2,FALSE)),"",VLOOKUP($M64,Teams!$O$4:$Q$51,2,FALSE)),IF(ISNA(VLOOKUP($M64,Teams!$X$4:$Z$51,2,FALSE)),"",VLOOKUP($M64,Teams!$X$4:$Z$51,2,FALSE))))</f>
        <v>211202</v>
      </c>
      <c r="O64" s="46">
        <v>11</v>
      </c>
      <c r="P64" s="6" t="str">
        <f t="shared" si="1"/>
        <v>&lt;B11&gt;</v>
      </c>
      <c r="Q64" s="6" t="str">
        <f>IF($B64=1,IF(ISNA(VLOOKUP($P64,Teams!$F$4:$H$51,2,FALSE)),"",VLOOKUP($P64,Teams!$F$4:$H$51,2,FALSE)),IF($B64=2,IF(ISNA(VLOOKUP($P64,Teams!$O$4:$Q$51,2,FALSE)),"",VLOOKUP($P64,Teams!$O$4:$Q$51,2,FALSE)),IF(ISNA(VLOOKUP($P64,Teams!$X$4:$Z$51,2,FALSE)),"",VLOOKUP($P64,Teams!$X$4:$Z$51,2,FALSE))))</f>
        <v>211211</v>
      </c>
      <c r="R64" t="str">
        <f t="shared" si="4"/>
        <v>10/31/2021,14:00,10/31/2021,15:00,Week 6 - Match 61412,,Gym 1 - Court 2,,0,Game,,211202,,1,211211,,,0,,61412,1,,,,,,</v>
      </c>
    </row>
    <row r="65" spans="2:18" x14ac:dyDescent="0.2">
      <c r="B65" s="37">
        <v>1</v>
      </c>
      <c r="C65" s="9">
        <v>44500</v>
      </c>
      <c r="D65" s="10">
        <v>14</v>
      </c>
      <c r="E65" s="10" t="s">
        <v>36</v>
      </c>
      <c r="F65" s="11">
        <f t="shared" si="2"/>
        <v>15</v>
      </c>
      <c r="G65" s="11" t="str">
        <f t="shared" si="3"/>
        <v>00</v>
      </c>
      <c r="H65" s="2">
        <v>6</v>
      </c>
      <c r="I65" s="11" t="str">
        <f t="shared" si="5"/>
        <v>61413</v>
      </c>
      <c r="J65" s="2">
        <v>1</v>
      </c>
      <c r="K65" s="2">
        <v>3</v>
      </c>
      <c r="L65" s="44">
        <v>3</v>
      </c>
      <c r="M65" s="6" t="str">
        <f t="shared" si="0"/>
        <v>&lt;B3&gt;</v>
      </c>
      <c r="N65" s="6" t="str">
        <f>IF($B65=1,IF(ISNA(VLOOKUP($M65,Teams!$F$4:$H$51,2,FALSE)),"",VLOOKUP($M65,Teams!$F$4:$H$51,2,FALSE)),IF($B65=2,IF(ISNA(VLOOKUP($M65,Teams!$O$4:$Q$51,2,FALSE)),"",VLOOKUP($M65,Teams!$O$4:$Q$51,2,FALSE)),IF(ISNA(VLOOKUP($M65,Teams!$X$4:$Z$51,2,FALSE)),"",VLOOKUP($M65,Teams!$X$4:$Z$51,2,FALSE))))</f>
        <v>211203</v>
      </c>
      <c r="O65" s="46">
        <v>10</v>
      </c>
      <c r="P65" s="6" t="str">
        <f t="shared" si="1"/>
        <v>&lt;B10&gt;</v>
      </c>
      <c r="Q65" s="6" t="str">
        <f>IF($B65=1,IF(ISNA(VLOOKUP($P65,Teams!$F$4:$H$51,2,FALSE)),"",VLOOKUP($P65,Teams!$F$4:$H$51,2,FALSE)),IF($B65=2,IF(ISNA(VLOOKUP($P65,Teams!$O$4:$Q$51,2,FALSE)),"",VLOOKUP($P65,Teams!$O$4:$Q$51,2,FALSE)),IF(ISNA(VLOOKUP($P65,Teams!$X$4:$Z$51,2,FALSE)),"",VLOOKUP($P65,Teams!$X$4:$Z$51,2,FALSE))))</f>
        <v>211210</v>
      </c>
      <c r="R65" t="str">
        <f t="shared" si="4"/>
        <v>10/31/2021,14:00,10/31/2021,15:00,Week 6 - Match 61413,,Gym 1 - Court 3,,0,Game,,211203,,1,211210,,,0,,61413,1,,,,,,</v>
      </c>
    </row>
    <row r="66" spans="2:18" x14ac:dyDescent="0.2">
      <c r="B66" s="37">
        <v>1</v>
      </c>
      <c r="C66" s="9">
        <v>44500</v>
      </c>
      <c r="D66" s="10">
        <v>14</v>
      </c>
      <c r="E66" s="10" t="s">
        <v>36</v>
      </c>
      <c r="F66" s="11">
        <f t="shared" si="2"/>
        <v>15</v>
      </c>
      <c r="G66" s="11" t="str">
        <f t="shared" si="3"/>
        <v>00</v>
      </c>
      <c r="H66" s="2">
        <v>6</v>
      </c>
      <c r="I66" s="11" t="str">
        <f t="shared" si="5"/>
        <v>61421</v>
      </c>
      <c r="J66" s="2">
        <v>2</v>
      </c>
      <c r="K66" s="2">
        <v>1</v>
      </c>
      <c r="L66" s="44">
        <v>4</v>
      </c>
      <c r="M66" s="6" t="str">
        <f t="shared" si="0"/>
        <v>&lt;B4&gt;</v>
      </c>
      <c r="N66" s="6" t="str">
        <f>IF($B66=1,IF(ISNA(VLOOKUP($M66,Teams!$F$4:$H$51,2,FALSE)),"",VLOOKUP($M66,Teams!$F$4:$H$51,2,FALSE)),IF($B66=2,IF(ISNA(VLOOKUP($M66,Teams!$O$4:$Q$51,2,FALSE)),"",VLOOKUP($M66,Teams!$O$4:$Q$51,2,FALSE)),IF(ISNA(VLOOKUP($M66,Teams!$X$4:$Z$51,2,FALSE)),"",VLOOKUP($M66,Teams!$X$4:$Z$51,2,FALSE))))</f>
        <v>211204</v>
      </c>
      <c r="O66" s="46">
        <v>9</v>
      </c>
      <c r="P66" s="6" t="str">
        <f t="shared" si="1"/>
        <v>&lt;B9&gt;</v>
      </c>
      <c r="Q66" s="6" t="str">
        <f>IF($B66=1,IF(ISNA(VLOOKUP($P66,Teams!$F$4:$H$51,2,FALSE)),"",VLOOKUP($P66,Teams!$F$4:$H$51,2,FALSE)),IF($B66=2,IF(ISNA(VLOOKUP($P66,Teams!$O$4:$Q$51,2,FALSE)),"",VLOOKUP($P66,Teams!$O$4:$Q$51,2,FALSE)),IF(ISNA(VLOOKUP($P66,Teams!$X$4:$Z$51,2,FALSE)),"",VLOOKUP($P66,Teams!$X$4:$Z$51,2,FALSE))))</f>
        <v>211209</v>
      </c>
      <c r="R66" t="str">
        <f t="shared" si="4"/>
        <v>10/31/2021,14:00,10/31/2021,15:00,Week 6 - Match 61421,,Gym 2 - Court 1,,0,Game,,211204,,1,211209,,,0,,61421,1,,,,,,</v>
      </c>
    </row>
    <row r="67" spans="2:18" x14ac:dyDescent="0.2">
      <c r="B67" s="37">
        <v>1</v>
      </c>
      <c r="C67" s="9">
        <v>44500</v>
      </c>
      <c r="D67" s="10">
        <v>14</v>
      </c>
      <c r="E67" s="10" t="s">
        <v>36</v>
      </c>
      <c r="F67" s="11">
        <f t="shared" si="2"/>
        <v>15</v>
      </c>
      <c r="G67" s="11" t="str">
        <f t="shared" si="3"/>
        <v>00</v>
      </c>
      <c r="H67" s="2">
        <v>6</v>
      </c>
      <c r="I67" s="11" t="str">
        <f t="shared" si="5"/>
        <v>61422</v>
      </c>
      <c r="J67" s="2">
        <v>2</v>
      </c>
      <c r="K67" s="2">
        <v>2</v>
      </c>
      <c r="L67" s="44">
        <v>5</v>
      </c>
      <c r="M67" s="6" t="str">
        <f t="shared" ref="M67:M130" si="6">"&lt;"&amp;$A$3&amp;L67&amp;"&gt;"</f>
        <v>&lt;B5&gt;</v>
      </c>
      <c r="N67" s="6" t="str">
        <f>IF($B67=1,IF(ISNA(VLOOKUP($M67,Teams!$F$4:$H$51,2,FALSE)),"",VLOOKUP($M67,Teams!$F$4:$H$51,2,FALSE)),IF($B67=2,IF(ISNA(VLOOKUP($M67,Teams!$O$4:$Q$51,2,FALSE)),"",VLOOKUP($M67,Teams!$O$4:$Q$51,2,FALSE)),IF(ISNA(VLOOKUP($M67,Teams!$X$4:$Z$51,2,FALSE)),"",VLOOKUP($M67,Teams!$X$4:$Z$51,2,FALSE))))</f>
        <v>211205</v>
      </c>
      <c r="O67" s="46">
        <v>8</v>
      </c>
      <c r="P67" s="6" t="str">
        <f t="shared" ref="P67:P130" si="7">"&lt;"&amp;$A$3&amp;O67&amp;"&gt;"</f>
        <v>&lt;B8&gt;</v>
      </c>
      <c r="Q67" s="6" t="str">
        <f>IF($B67=1,IF(ISNA(VLOOKUP($P67,Teams!$F$4:$H$51,2,FALSE)),"",VLOOKUP($P67,Teams!$F$4:$H$51,2,FALSE)),IF($B67=2,IF(ISNA(VLOOKUP($P67,Teams!$O$4:$Q$51,2,FALSE)),"",VLOOKUP($P67,Teams!$O$4:$Q$51,2,FALSE)),IF(ISNA(VLOOKUP($P67,Teams!$X$4:$Z$51,2,FALSE)),"",VLOOKUP($P67,Teams!$X$4:$Z$51,2,FALSE))))</f>
        <v>211208</v>
      </c>
      <c r="R67" t="str">
        <f t="shared" si="4"/>
        <v>10/31/2021,14:00,10/31/2021,15:00,Week 6 - Match 61422,,Gym 2 - Court 2,,0,Game,,211205,,1,211208,,,0,,61422,1,,,,,,</v>
      </c>
    </row>
    <row r="68" spans="2:18" x14ac:dyDescent="0.2">
      <c r="B68" s="37">
        <v>1</v>
      </c>
      <c r="C68" s="9">
        <v>44500</v>
      </c>
      <c r="D68" s="10">
        <v>14</v>
      </c>
      <c r="E68" s="10" t="s">
        <v>36</v>
      </c>
      <c r="F68" s="11">
        <f t="shared" ref="F68:F131" si="8">IF(NOT(ISBLANK(D68)),D68+1,"")</f>
        <v>15</v>
      </c>
      <c r="G68" s="11" t="str">
        <f t="shared" ref="G68:G131" si="9">IF(ISBLANK(E68),"",E68)</f>
        <v>00</v>
      </c>
      <c r="H68" s="2">
        <v>6</v>
      </c>
      <c r="I68" s="11" t="str">
        <f t="shared" si="5"/>
        <v>61423</v>
      </c>
      <c r="J68" s="2">
        <v>2</v>
      </c>
      <c r="K68" s="2">
        <v>3</v>
      </c>
      <c r="L68" s="44">
        <v>6</v>
      </c>
      <c r="M68" s="6" t="str">
        <f t="shared" si="6"/>
        <v>&lt;B6&gt;</v>
      </c>
      <c r="N68" s="6" t="str">
        <f>IF($B68=1,IF(ISNA(VLOOKUP($M68,Teams!$F$4:$H$51,2,FALSE)),"",VLOOKUP($M68,Teams!$F$4:$H$51,2,FALSE)),IF($B68=2,IF(ISNA(VLOOKUP($M68,Teams!$O$4:$Q$51,2,FALSE)),"",VLOOKUP($M68,Teams!$O$4:$Q$51,2,FALSE)),IF(ISNA(VLOOKUP($M68,Teams!$X$4:$Z$51,2,FALSE)),"",VLOOKUP($M68,Teams!$X$4:$Z$51,2,FALSE))))</f>
        <v>211206</v>
      </c>
      <c r="O68" s="46">
        <v>7</v>
      </c>
      <c r="P68" s="6" t="str">
        <f t="shared" si="7"/>
        <v>&lt;B7&gt;</v>
      </c>
      <c r="Q68" s="6" t="str">
        <f>IF($B68=1,IF(ISNA(VLOOKUP($P68,Teams!$F$4:$H$51,2,FALSE)),"",VLOOKUP($P68,Teams!$F$4:$H$51,2,FALSE)),IF($B68=2,IF(ISNA(VLOOKUP($P68,Teams!$O$4:$Q$51,2,FALSE)),"",VLOOKUP($P68,Teams!$O$4:$Q$51,2,FALSE)),IF(ISNA(VLOOKUP($P68,Teams!$X$4:$Z$51,2,FALSE)),"",VLOOKUP($P68,Teams!$X$4:$Z$51,2,FALSE))))</f>
        <v>211207</v>
      </c>
      <c r="R68" t="str">
        <f t="shared" ref="R68:R131" si="10">TEXT(C68,"mm/dd/yyyy")&amp;","&amp;D68&amp;":"&amp;E68&amp;","&amp;TEXT(C68,"mm/dd/yyyy")&amp;","&amp;F68&amp;":"&amp;G68&amp;",Week "&amp;H68&amp;" - Match "&amp;I68&amp;",,Gym "&amp;J68&amp;" - Court "&amp;K68&amp;",,0,Game,,"&amp;N68&amp;",,1,"&amp;Q68&amp;",,,0,,"&amp;I68&amp;",1,,,,,,"</f>
        <v>10/31/2021,14:00,10/31/2021,15:00,Week 6 - Match 61423,,Gym 2 - Court 3,,0,Game,,211206,,1,211207,,,0,,61423,1,,,,,,</v>
      </c>
    </row>
    <row r="69" spans="2:18" x14ac:dyDescent="0.2">
      <c r="B69" s="37">
        <v>1</v>
      </c>
      <c r="C69" s="9">
        <v>44500</v>
      </c>
      <c r="D69" s="10">
        <v>15</v>
      </c>
      <c r="E69" s="10" t="s">
        <v>36</v>
      </c>
      <c r="F69" s="11">
        <f t="shared" si="8"/>
        <v>16</v>
      </c>
      <c r="G69" s="11" t="str">
        <f t="shared" si="9"/>
        <v>00</v>
      </c>
      <c r="H69" s="2">
        <v>6</v>
      </c>
      <c r="I69" s="11" t="str">
        <f t="shared" si="5"/>
        <v>61511</v>
      </c>
      <c r="J69" s="2">
        <v>1</v>
      </c>
      <c r="K69" s="2">
        <v>1</v>
      </c>
      <c r="L69" s="44">
        <v>10</v>
      </c>
      <c r="M69" s="6" t="str">
        <f t="shared" si="6"/>
        <v>&lt;B10&gt;</v>
      </c>
      <c r="N69" s="6" t="str">
        <f>IF($B69=1,IF(ISNA(VLOOKUP($M69,Teams!$F$4:$H$51,2,FALSE)),"",VLOOKUP($M69,Teams!$F$4:$H$51,2,FALSE)),IF($B69=2,IF(ISNA(VLOOKUP($M69,Teams!$O$4:$Q$51,2,FALSE)),"",VLOOKUP($M69,Teams!$O$4:$Q$51,2,FALSE)),IF(ISNA(VLOOKUP($M69,Teams!$X$4:$Z$51,2,FALSE)),"",VLOOKUP($M69,Teams!$X$4:$Z$51,2,FALSE))))</f>
        <v>211210</v>
      </c>
      <c r="O69" s="46">
        <v>8</v>
      </c>
      <c r="P69" s="6" t="str">
        <f t="shared" si="7"/>
        <v>&lt;B8&gt;</v>
      </c>
      <c r="Q69" s="6" t="str">
        <f>IF($B69=1,IF(ISNA(VLOOKUP($P69,Teams!$F$4:$H$51,2,FALSE)),"",VLOOKUP($P69,Teams!$F$4:$H$51,2,FALSE)),IF($B69=2,IF(ISNA(VLOOKUP($P69,Teams!$O$4:$Q$51,2,FALSE)),"",VLOOKUP($P69,Teams!$O$4:$Q$51,2,FALSE)),IF(ISNA(VLOOKUP($P69,Teams!$X$4:$Z$51,2,FALSE)),"",VLOOKUP($P69,Teams!$X$4:$Z$51,2,FALSE))))</f>
        <v>211208</v>
      </c>
      <c r="R69" t="str">
        <f t="shared" si="10"/>
        <v>10/31/2021,15:00,10/31/2021,16:00,Week 6 - Match 61511,,Gym 1 - Court 1,,0,Game,,211210,,1,211208,,,0,,61511,1,,,,,,</v>
      </c>
    </row>
    <row r="70" spans="2:18" x14ac:dyDescent="0.2">
      <c r="B70" s="37">
        <v>1</v>
      </c>
      <c r="C70" s="9">
        <v>44500</v>
      </c>
      <c r="D70" s="10">
        <v>15</v>
      </c>
      <c r="E70" s="10" t="s">
        <v>36</v>
      </c>
      <c r="F70" s="11">
        <f t="shared" si="8"/>
        <v>16</v>
      </c>
      <c r="G70" s="11" t="str">
        <f t="shared" si="9"/>
        <v>00</v>
      </c>
      <c r="H70" s="2">
        <v>6</v>
      </c>
      <c r="I70" s="11" t="str">
        <f t="shared" si="5"/>
        <v>61512</v>
      </c>
      <c r="J70" s="2">
        <v>1</v>
      </c>
      <c r="K70" s="2">
        <v>2</v>
      </c>
      <c r="L70" s="44">
        <v>12</v>
      </c>
      <c r="M70" s="6" t="str">
        <f t="shared" si="6"/>
        <v>&lt;B12&gt;</v>
      </c>
      <c r="N70" s="6" t="str">
        <f>IF($B70=1,IF(ISNA(VLOOKUP($M70,Teams!$F$4:$H$51,2,FALSE)),"",VLOOKUP($M70,Teams!$F$4:$H$51,2,FALSE)),IF($B70=2,IF(ISNA(VLOOKUP($M70,Teams!$O$4:$Q$51,2,FALSE)),"",VLOOKUP($M70,Teams!$O$4:$Q$51,2,FALSE)),IF(ISNA(VLOOKUP($M70,Teams!$X$4:$Z$51,2,FALSE)),"",VLOOKUP($M70,Teams!$X$4:$Z$51,2,FALSE))))</f>
        <v>211212</v>
      </c>
      <c r="O70" s="46">
        <v>9</v>
      </c>
      <c r="P70" s="6" t="str">
        <f t="shared" si="7"/>
        <v>&lt;B9&gt;</v>
      </c>
      <c r="Q70" s="6" t="str">
        <f>IF($B70=1,IF(ISNA(VLOOKUP($P70,Teams!$F$4:$H$51,2,FALSE)),"",VLOOKUP($P70,Teams!$F$4:$H$51,2,FALSE)),IF($B70=2,IF(ISNA(VLOOKUP($P70,Teams!$O$4:$Q$51,2,FALSE)),"",VLOOKUP($P70,Teams!$O$4:$Q$51,2,FALSE)),IF(ISNA(VLOOKUP($P70,Teams!$X$4:$Z$51,2,FALSE)),"",VLOOKUP($P70,Teams!$X$4:$Z$51,2,FALSE))))</f>
        <v>211209</v>
      </c>
      <c r="R70" t="str">
        <f t="shared" si="10"/>
        <v>10/31/2021,15:00,10/31/2021,16:00,Week 6 - Match 61512,,Gym 1 - Court 2,,0,Game,,211212,,1,211209,,,0,,61512,1,,,,,,</v>
      </c>
    </row>
    <row r="71" spans="2:18" x14ac:dyDescent="0.2">
      <c r="B71" s="37">
        <v>1</v>
      </c>
      <c r="C71" s="9">
        <v>44500</v>
      </c>
      <c r="D71" s="10">
        <v>15</v>
      </c>
      <c r="E71" s="10" t="s">
        <v>36</v>
      </c>
      <c r="F71" s="11">
        <f t="shared" si="8"/>
        <v>16</v>
      </c>
      <c r="G71" s="11" t="str">
        <f t="shared" si="9"/>
        <v>00</v>
      </c>
      <c r="H71" s="2">
        <v>6</v>
      </c>
      <c r="I71" s="11" t="str">
        <f t="shared" ref="I71:I134" si="11">IF(ISBLANK(D71),"",H71&amp;D71&amp;J71&amp;K71)</f>
        <v>61513</v>
      </c>
      <c r="J71" s="2">
        <v>1</v>
      </c>
      <c r="K71" s="2">
        <v>3</v>
      </c>
      <c r="L71" s="44">
        <v>6</v>
      </c>
      <c r="M71" s="6" t="str">
        <f t="shared" si="6"/>
        <v>&lt;B6&gt;</v>
      </c>
      <c r="N71" s="6" t="str">
        <f>IF($B71=1,IF(ISNA(VLOOKUP($M71,Teams!$F$4:$H$51,2,FALSE)),"",VLOOKUP($M71,Teams!$F$4:$H$51,2,FALSE)),IF($B71=2,IF(ISNA(VLOOKUP($M71,Teams!$O$4:$Q$51,2,FALSE)),"",VLOOKUP($M71,Teams!$O$4:$Q$51,2,FALSE)),IF(ISNA(VLOOKUP($M71,Teams!$X$4:$Z$51,2,FALSE)),"",VLOOKUP($M71,Teams!$X$4:$Z$51,2,FALSE))))</f>
        <v>211206</v>
      </c>
      <c r="O71" s="46">
        <v>1</v>
      </c>
      <c r="P71" s="6" t="str">
        <f t="shared" si="7"/>
        <v>&lt;B1&gt;</v>
      </c>
      <c r="Q71" s="6" t="str">
        <f>IF($B71=1,IF(ISNA(VLOOKUP($P71,Teams!$F$4:$H$51,2,FALSE)),"",VLOOKUP($P71,Teams!$F$4:$H$51,2,FALSE)),IF($B71=2,IF(ISNA(VLOOKUP($P71,Teams!$O$4:$Q$51,2,FALSE)),"",VLOOKUP($P71,Teams!$O$4:$Q$51,2,FALSE)),IF(ISNA(VLOOKUP($P71,Teams!$X$4:$Z$51,2,FALSE)),"",VLOOKUP($P71,Teams!$X$4:$Z$51,2,FALSE))))</f>
        <v>211201</v>
      </c>
      <c r="R71" t="str">
        <f t="shared" si="10"/>
        <v>10/31/2021,15:00,10/31/2021,16:00,Week 6 - Match 61513,,Gym 1 - Court 3,,0,Game,,211206,,1,211201,,,0,,61513,1,,,,,,</v>
      </c>
    </row>
    <row r="72" spans="2:18" x14ac:dyDescent="0.2">
      <c r="B72" s="37">
        <v>1</v>
      </c>
      <c r="C72" s="9">
        <v>44500</v>
      </c>
      <c r="D72" s="10">
        <v>15</v>
      </c>
      <c r="E72" s="10" t="s">
        <v>36</v>
      </c>
      <c r="F72" s="11">
        <f t="shared" si="8"/>
        <v>16</v>
      </c>
      <c r="G72" s="11" t="str">
        <f t="shared" si="9"/>
        <v>00</v>
      </c>
      <c r="H72" s="2">
        <v>6</v>
      </c>
      <c r="I72" s="11" t="str">
        <f t="shared" si="11"/>
        <v>61521</v>
      </c>
      <c r="J72" s="2">
        <v>2</v>
      </c>
      <c r="K72" s="2">
        <v>1</v>
      </c>
      <c r="L72" s="44">
        <v>5</v>
      </c>
      <c r="M72" s="6" t="str">
        <f t="shared" si="6"/>
        <v>&lt;B5&gt;</v>
      </c>
      <c r="N72" s="6" t="str">
        <f>IF($B72=1,IF(ISNA(VLOOKUP($M72,Teams!$F$4:$H$51,2,FALSE)),"",VLOOKUP($M72,Teams!$F$4:$H$51,2,FALSE)),IF($B72=2,IF(ISNA(VLOOKUP($M72,Teams!$O$4:$Q$51,2,FALSE)),"",VLOOKUP($M72,Teams!$O$4:$Q$51,2,FALSE)),IF(ISNA(VLOOKUP($M72,Teams!$X$4:$Z$51,2,FALSE)),"",VLOOKUP($M72,Teams!$X$4:$Z$51,2,FALSE))))</f>
        <v>211205</v>
      </c>
      <c r="O72" s="46">
        <v>2</v>
      </c>
      <c r="P72" s="6" t="str">
        <f t="shared" si="7"/>
        <v>&lt;B2&gt;</v>
      </c>
      <c r="Q72" s="6" t="str">
        <f>IF($B72=1,IF(ISNA(VLOOKUP($P72,Teams!$F$4:$H$51,2,FALSE)),"",VLOOKUP($P72,Teams!$F$4:$H$51,2,FALSE)),IF($B72=2,IF(ISNA(VLOOKUP($P72,Teams!$O$4:$Q$51,2,FALSE)),"",VLOOKUP($P72,Teams!$O$4:$Q$51,2,FALSE)),IF(ISNA(VLOOKUP($P72,Teams!$X$4:$Z$51,2,FALSE)),"",VLOOKUP($P72,Teams!$X$4:$Z$51,2,FALSE))))</f>
        <v>211202</v>
      </c>
      <c r="R72" t="str">
        <f t="shared" si="10"/>
        <v>10/31/2021,15:00,10/31/2021,16:00,Week 6 - Match 61521,,Gym 2 - Court 1,,0,Game,,211205,,1,211202,,,0,,61521,1,,,,,,</v>
      </c>
    </row>
    <row r="73" spans="2:18" x14ac:dyDescent="0.2">
      <c r="B73" s="37">
        <v>1</v>
      </c>
      <c r="C73" s="9">
        <v>44500</v>
      </c>
      <c r="D73" s="10">
        <v>15</v>
      </c>
      <c r="E73" s="10" t="s">
        <v>36</v>
      </c>
      <c r="F73" s="11">
        <f t="shared" si="8"/>
        <v>16</v>
      </c>
      <c r="G73" s="11" t="str">
        <f t="shared" si="9"/>
        <v>00</v>
      </c>
      <c r="H73" s="2">
        <v>6</v>
      </c>
      <c r="I73" s="11" t="str">
        <f t="shared" si="11"/>
        <v>61522</v>
      </c>
      <c r="J73" s="2">
        <v>2</v>
      </c>
      <c r="K73" s="2">
        <v>2</v>
      </c>
      <c r="L73" s="44">
        <v>4</v>
      </c>
      <c r="M73" s="6" t="str">
        <f t="shared" si="6"/>
        <v>&lt;B4&gt;</v>
      </c>
      <c r="N73" s="6" t="str">
        <f>IF($B73=1,IF(ISNA(VLOOKUP($M73,Teams!$F$4:$H$51,2,FALSE)),"",VLOOKUP($M73,Teams!$F$4:$H$51,2,FALSE)),IF($B73=2,IF(ISNA(VLOOKUP($M73,Teams!$O$4:$Q$51,2,FALSE)),"",VLOOKUP($M73,Teams!$O$4:$Q$51,2,FALSE)),IF(ISNA(VLOOKUP($M73,Teams!$X$4:$Z$51,2,FALSE)),"",VLOOKUP($M73,Teams!$X$4:$Z$51,2,FALSE))))</f>
        <v>211204</v>
      </c>
      <c r="O73" s="46">
        <v>3</v>
      </c>
      <c r="P73" s="6" t="str">
        <f t="shared" si="7"/>
        <v>&lt;B3&gt;</v>
      </c>
      <c r="Q73" s="6" t="str">
        <f>IF($B73=1,IF(ISNA(VLOOKUP($P73,Teams!$F$4:$H$51,2,FALSE)),"",VLOOKUP($P73,Teams!$F$4:$H$51,2,FALSE)),IF($B73=2,IF(ISNA(VLOOKUP($P73,Teams!$O$4:$Q$51,2,FALSE)),"",VLOOKUP($P73,Teams!$O$4:$Q$51,2,FALSE)),IF(ISNA(VLOOKUP($P73,Teams!$X$4:$Z$51,2,FALSE)),"",VLOOKUP($P73,Teams!$X$4:$Z$51,2,FALSE))))</f>
        <v>211203</v>
      </c>
      <c r="R73" t="str">
        <f t="shared" si="10"/>
        <v>10/31/2021,15:00,10/31/2021,16:00,Week 6 - Match 61522,,Gym 2 - Court 2,,0,Game,,211204,,1,211203,,,0,,61522,1,,,,,,</v>
      </c>
    </row>
    <row r="74" spans="2:18" x14ac:dyDescent="0.2">
      <c r="B74" s="37">
        <v>1</v>
      </c>
      <c r="C74" s="9">
        <v>44500</v>
      </c>
      <c r="D74" s="10">
        <v>15</v>
      </c>
      <c r="E74" s="10" t="s">
        <v>36</v>
      </c>
      <c r="F74" s="11">
        <f t="shared" si="8"/>
        <v>16</v>
      </c>
      <c r="G74" s="11" t="str">
        <f t="shared" si="9"/>
        <v>00</v>
      </c>
      <c r="H74" s="2">
        <v>6</v>
      </c>
      <c r="I74" s="11" t="str">
        <f t="shared" si="11"/>
        <v>61523</v>
      </c>
      <c r="J74" s="2">
        <v>2</v>
      </c>
      <c r="K74" s="2">
        <v>3</v>
      </c>
      <c r="L74" s="44">
        <v>11</v>
      </c>
      <c r="M74" s="6" t="str">
        <f t="shared" si="6"/>
        <v>&lt;B11&gt;</v>
      </c>
      <c r="N74" s="6" t="str">
        <f>IF($B74=1,IF(ISNA(VLOOKUP($M74,Teams!$F$4:$H$51,2,FALSE)),"",VLOOKUP($M74,Teams!$F$4:$H$51,2,FALSE)),IF($B74=2,IF(ISNA(VLOOKUP($M74,Teams!$O$4:$Q$51,2,FALSE)),"",VLOOKUP($M74,Teams!$O$4:$Q$51,2,FALSE)),IF(ISNA(VLOOKUP($M74,Teams!$X$4:$Z$51,2,FALSE)),"",VLOOKUP($M74,Teams!$X$4:$Z$51,2,FALSE))))</f>
        <v>211211</v>
      </c>
      <c r="O74" s="46">
        <v>7</v>
      </c>
      <c r="P74" s="6" t="str">
        <f t="shared" si="7"/>
        <v>&lt;B7&gt;</v>
      </c>
      <c r="Q74" s="6" t="str">
        <f>IF($B74=1,IF(ISNA(VLOOKUP($P74,Teams!$F$4:$H$51,2,FALSE)),"",VLOOKUP($P74,Teams!$F$4:$H$51,2,FALSE)),IF($B74=2,IF(ISNA(VLOOKUP($P74,Teams!$O$4:$Q$51,2,FALSE)),"",VLOOKUP($P74,Teams!$O$4:$Q$51,2,FALSE)),IF(ISNA(VLOOKUP($P74,Teams!$X$4:$Z$51,2,FALSE)),"",VLOOKUP($P74,Teams!$X$4:$Z$51,2,FALSE))))</f>
        <v>211207</v>
      </c>
      <c r="R74" t="str">
        <f t="shared" si="10"/>
        <v>10/31/2021,15:00,10/31/2021,16:00,Week 6 - Match 61523,,Gym 2 - Court 3,,0,Game,,211211,,1,211207,,,0,,61523,1,,,,,,</v>
      </c>
    </row>
    <row r="75" spans="2:18" x14ac:dyDescent="0.2">
      <c r="B75" s="37">
        <v>1</v>
      </c>
      <c r="C75" s="9">
        <v>44507</v>
      </c>
      <c r="D75" s="10">
        <v>8</v>
      </c>
      <c r="E75" s="10" t="s">
        <v>36</v>
      </c>
      <c r="F75" s="11">
        <f t="shared" si="8"/>
        <v>9</v>
      </c>
      <c r="G75" s="11" t="str">
        <f t="shared" si="9"/>
        <v>00</v>
      </c>
      <c r="H75" s="2">
        <v>7</v>
      </c>
      <c r="I75" s="11" t="str">
        <f t="shared" si="11"/>
        <v>7811</v>
      </c>
      <c r="J75" s="2">
        <v>1</v>
      </c>
      <c r="K75" s="2">
        <v>1</v>
      </c>
      <c r="L75" s="44">
        <v>12</v>
      </c>
      <c r="M75" s="6" t="str">
        <f t="shared" si="6"/>
        <v>&lt;B12&gt;</v>
      </c>
      <c r="N75" s="6" t="str">
        <f>IF($B75=1,IF(ISNA(VLOOKUP($M75,Teams!$F$4:$H$51,2,FALSE)),"",VLOOKUP($M75,Teams!$F$4:$H$51,2,FALSE)),IF($B75=2,IF(ISNA(VLOOKUP($M75,Teams!$O$4:$Q$51,2,FALSE)),"",VLOOKUP($M75,Teams!$O$4:$Q$51,2,FALSE)),IF(ISNA(VLOOKUP($M75,Teams!$X$4:$Z$51,2,FALSE)),"",VLOOKUP($M75,Teams!$X$4:$Z$51,2,FALSE))))</f>
        <v>211212</v>
      </c>
      <c r="O75" s="46">
        <v>10</v>
      </c>
      <c r="P75" s="6" t="str">
        <f t="shared" si="7"/>
        <v>&lt;B10&gt;</v>
      </c>
      <c r="Q75" s="6" t="str">
        <f>IF($B75=1,IF(ISNA(VLOOKUP($P75,Teams!$F$4:$H$51,2,FALSE)),"",VLOOKUP($P75,Teams!$F$4:$H$51,2,FALSE)),IF($B75=2,IF(ISNA(VLOOKUP($P75,Teams!$O$4:$Q$51,2,FALSE)),"",VLOOKUP($P75,Teams!$O$4:$Q$51,2,FALSE)),IF(ISNA(VLOOKUP($P75,Teams!$X$4:$Z$51,2,FALSE)),"",VLOOKUP($P75,Teams!$X$4:$Z$51,2,FALSE))))</f>
        <v>211210</v>
      </c>
      <c r="R75" t="str">
        <f t="shared" si="10"/>
        <v>11/07/2021,8:00,11/07/2021,9:00,Week 7 - Match 7811,,Gym 1 - Court 1,,0,Game,,211212,,1,211210,,,0,,7811,1,,,,,,</v>
      </c>
    </row>
    <row r="76" spans="2:18" x14ac:dyDescent="0.2">
      <c r="B76" s="37">
        <v>1</v>
      </c>
      <c r="C76" s="9">
        <v>44507</v>
      </c>
      <c r="D76" s="10">
        <v>8</v>
      </c>
      <c r="E76" s="10" t="s">
        <v>36</v>
      </c>
      <c r="F76" s="11">
        <f t="shared" si="8"/>
        <v>9</v>
      </c>
      <c r="G76" s="11" t="str">
        <f t="shared" si="9"/>
        <v>00</v>
      </c>
      <c r="H76" s="2">
        <v>7</v>
      </c>
      <c r="I76" s="11" t="str">
        <f t="shared" si="11"/>
        <v>7812</v>
      </c>
      <c r="J76" s="2">
        <v>1</v>
      </c>
      <c r="K76" s="2">
        <v>2</v>
      </c>
      <c r="L76" s="44">
        <v>7</v>
      </c>
      <c r="M76" s="6" t="str">
        <f t="shared" si="6"/>
        <v>&lt;B7&gt;</v>
      </c>
      <c r="N76" s="6" t="str">
        <f>IF($B76=1,IF(ISNA(VLOOKUP($M76,Teams!$F$4:$H$51,2,FALSE)),"",VLOOKUP($M76,Teams!$F$4:$H$51,2,FALSE)),IF($B76=2,IF(ISNA(VLOOKUP($M76,Teams!$O$4:$Q$51,2,FALSE)),"",VLOOKUP($M76,Teams!$O$4:$Q$51,2,FALSE)),IF(ISNA(VLOOKUP($M76,Teams!$X$4:$Z$51,2,FALSE)),"",VLOOKUP($M76,Teams!$X$4:$Z$51,2,FALSE))))</f>
        <v>211207</v>
      </c>
      <c r="O76" s="46">
        <v>2</v>
      </c>
      <c r="P76" s="6" t="str">
        <f t="shared" si="7"/>
        <v>&lt;B2&gt;</v>
      </c>
      <c r="Q76" s="6" t="str">
        <f>IF($B76=1,IF(ISNA(VLOOKUP($P76,Teams!$F$4:$H$51,2,FALSE)),"",VLOOKUP($P76,Teams!$F$4:$H$51,2,FALSE)),IF($B76=2,IF(ISNA(VLOOKUP($P76,Teams!$O$4:$Q$51,2,FALSE)),"",VLOOKUP($P76,Teams!$O$4:$Q$51,2,FALSE)),IF(ISNA(VLOOKUP($P76,Teams!$X$4:$Z$51,2,FALSE)),"",VLOOKUP($P76,Teams!$X$4:$Z$51,2,FALSE))))</f>
        <v>211202</v>
      </c>
      <c r="R76" t="str">
        <f t="shared" si="10"/>
        <v>11/07/2021,8:00,11/07/2021,9:00,Week 7 - Match 7812,,Gym 1 - Court 2,,0,Game,,211207,,1,211202,,,0,,7812,1,,,,,,</v>
      </c>
    </row>
    <row r="77" spans="2:18" x14ac:dyDescent="0.2">
      <c r="B77" s="37">
        <v>1</v>
      </c>
      <c r="C77" s="9">
        <v>44507</v>
      </c>
      <c r="D77" s="10">
        <v>8</v>
      </c>
      <c r="E77" s="10" t="s">
        <v>36</v>
      </c>
      <c r="F77" s="11">
        <f t="shared" si="8"/>
        <v>9</v>
      </c>
      <c r="G77" s="11" t="str">
        <f t="shared" si="9"/>
        <v>00</v>
      </c>
      <c r="H77" s="2">
        <v>7</v>
      </c>
      <c r="I77" s="11" t="str">
        <f t="shared" si="11"/>
        <v>7813</v>
      </c>
      <c r="J77" s="2">
        <v>1</v>
      </c>
      <c r="K77" s="2">
        <v>3</v>
      </c>
      <c r="L77" s="44">
        <v>8</v>
      </c>
      <c r="M77" s="6" t="str">
        <f t="shared" si="6"/>
        <v>&lt;B8&gt;</v>
      </c>
      <c r="N77" s="6" t="str">
        <f>IF($B77=1,IF(ISNA(VLOOKUP($M77,Teams!$F$4:$H$51,2,FALSE)),"",VLOOKUP($M77,Teams!$F$4:$H$51,2,FALSE)),IF($B77=2,IF(ISNA(VLOOKUP($M77,Teams!$O$4:$Q$51,2,FALSE)),"",VLOOKUP($M77,Teams!$O$4:$Q$51,2,FALSE)),IF(ISNA(VLOOKUP($M77,Teams!$X$4:$Z$51,2,FALSE)),"",VLOOKUP($M77,Teams!$X$4:$Z$51,2,FALSE))))</f>
        <v>211208</v>
      </c>
      <c r="O77" s="46">
        <v>1</v>
      </c>
      <c r="P77" s="6" t="str">
        <f t="shared" si="7"/>
        <v>&lt;B1&gt;</v>
      </c>
      <c r="Q77" s="6" t="str">
        <f>IF($B77=1,IF(ISNA(VLOOKUP($P77,Teams!$F$4:$H$51,2,FALSE)),"",VLOOKUP($P77,Teams!$F$4:$H$51,2,FALSE)),IF($B77=2,IF(ISNA(VLOOKUP($P77,Teams!$O$4:$Q$51,2,FALSE)),"",VLOOKUP($P77,Teams!$O$4:$Q$51,2,FALSE)),IF(ISNA(VLOOKUP($P77,Teams!$X$4:$Z$51,2,FALSE)),"",VLOOKUP($P77,Teams!$X$4:$Z$51,2,FALSE))))</f>
        <v>211201</v>
      </c>
      <c r="R77" t="str">
        <f t="shared" si="10"/>
        <v>11/07/2021,8:00,11/07/2021,9:00,Week 7 - Match 7813,,Gym 1 - Court 3,,0,Game,,211208,,1,211201,,,0,,7813,1,,,,,,</v>
      </c>
    </row>
    <row r="78" spans="2:18" x14ac:dyDescent="0.2">
      <c r="B78" s="37">
        <v>1</v>
      </c>
      <c r="C78" s="9">
        <v>44507</v>
      </c>
      <c r="D78" s="10">
        <v>8</v>
      </c>
      <c r="E78" s="10" t="s">
        <v>36</v>
      </c>
      <c r="F78" s="11">
        <f t="shared" si="8"/>
        <v>9</v>
      </c>
      <c r="G78" s="11" t="str">
        <f t="shared" si="9"/>
        <v>00</v>
      </c>
      <c r="H78" s="2">
        <v>7</v>
      </c>
      <c r="I78" s="11" t="str">
        <f t="shared" si="11"/>
        <v>7821</v>
      </c>
      <c r="J78" s="2">
        <v>2</v>
      </c>
      <c r="K78" s="2">
        <v>1</v>
      </c>
      <c r="L78" s="44">
        <v>6</v>
      </c>
      <c r="M78" s="6" t="str">
        <f t="shared" si="6"/>
        <v>&lt;B6&gt;</v>
      </c>
      <c r="N78" s="6" t="str">
        <f>IF($B78=1,IF(ISNA(VLOOKUP($M78,Teams!$F$4:$H$51,2,FALSE)),"",VLOOKUP($M78,Teams!$F$4:$H$51,2,FALSE)),IF($B78=2,IF(ISNA(VLOOKUP($M78,Teams!$O$4:$Q$51,2,FALSE)),"",VLOOKUP($M78,Teams!$O$4:$Q$51,2,FALSE)),IF(ISNA(VLOOKUP($M78,Teams!$X$4:$Z$51,2,FALSE)),"",VLOOKUP($M78,Teams!$X$4:$Z$51,2,FALSE))))</f>
        <v>211206</v>
      </c>
      <c r="O78" s="46">
        <v>3</v>
      </c>
      <c r="P78" s="6" t="str">
        <f t="shared" si="7"/>
        <v>&lt;B3&gt;</v>
      </c>
      <c r="Q78" s="6" t="str">
        <f>IF($B78=1,IF(ISNA(VLOOKUP($P78,Teams!$F$4:$H$51,2,FALSE)),"",VLOOKUP($P78,Teams!$F$4:$H$51,2,FALSE)),IF($B78=2,IF(ISNA(VLOOKUP($P78,Teams!$O$4:$Q$51,2,FALSE)),"",VLOOKUP($P78,Teams!$O$4:$Q$51,2,FALSE)),IF(ISNA(VLOOKUP($P78,Teams!$X$4:$Z$51,2,FALSE)),"",VLOOKUP($P78,Teams!$X$4:$Z$51,2,FALSE))))</f>
        <v>211203</v>
      </c>
      <c r="R78" t="str">
        <f t="shared" si="10"/>
        <v>11/07/2021,8:00,11/07/2021,9:00,Week 7 - Match 7821,,Gym 2 - Court 1,,0,Game,,211206,,1,211203,,,0,,7821,1,,,,,,</v>
      </c>
    </row>
    <row r="79" spans="2:18" x14ac:dyDescent="0.2">
      <c r="B79" s="37">
        <v>1</v>
      </c>
      <c r="C79" s="9">
        <v>44507</v>
      </c>
      <c r="D79" s="10">
        <v>8</v>
      </c>
      <c r="E79" s="10" t="s">
        <v>36</v>
      </c>
      <c r="F79" s="11">
        <f t="shared" si="8"/>
        <v>9</v>
      </c>
      <c r="G79" s="11" t="str">
        <f t="shared" si="9"/>
        <v>00</v>
      </c>
      <c r="H79" s="2">
        <v>7</v>
      </c>
      <c r="I79" s="11" t="str">
        <f t="shared" si="11"/>
        <v>7822</v>
      </c>
      <c r="J79" s="2">
        <v>2</v>
      </c>
      <c r="K79" s="2">
        <v>2</v>
      </c>
      <c r="L79" s="44">
        <v>5</v>
      </c>
      <c r="M79" s="6" t="str">
        <f t="shared" si="6"/>
        <v>&lt;B5&gt;</v>
      </c>
      <c r="N79" s="6" t="str">
        <f>IF($B79=1,IF(ISNA(VLOOKUP($M79,Teams!$F$4:$H$51,2,FALSE)),"",VLOOKUP($M79,Teams!$F$4:$H$51,2,FALSE)),IF($B79=2,IF(ISNA(VLOOKUP($M79,Teams!$O$4:$Q$51,2,FALSE)),"",VLOOKUP($M79,Teams!$O$4:$Q$51,2,FALSE)),IF(ISNA(VLOOKUP($M79,Teams!$X$4:$Z$51,2,FALSE)),"",VLOOKUP($M79,Teams!$X$4:$Z$51,2,FALSE))))</f>
        <v>211205</v>
      </c>
      <c r="O79" s="46">
        <v>4</v>
      </c>
      <c r="P79" s="6" t="str">
        <f t="shared" si="7"/>
        <v>&lt;B4&gt;</v>
      </c>
      <c r="Q79" s="6" t="str">
        <f>IF($B79=1,IF(ISNA(VLOOKUP($P79,Teams!$F$4:$H$51,2,FALSE)),"",VLOOKUP($P79,Teams!$F$4:$H$51,2,FALSE)),IF($B79=2,IF(ISNA(VLOOKUP($P79,Teams!$O$4:$Q$51,2,FALSE)),"",VLOOKUP($P79,Teams!$O$4:$Q$51,2,FALSE)),IF(ISNA(VLOOKUP($P79,Teams!$X$4:$Z$51,2,FALSE)),"",VLOOKUP($P79,Teams!$X$4:$Z$51,2,FALSE))))</f>
        <v>211204</v>
      </c>
      <c r="R79" t="str">
        <f t="shared" si="10"/>
        <v>11/07/2021,8:00,11/07/2021,9:00,Week 7 - Match 7822,,Gym 2 - Court 2,,0,Game,,211205,,1,211204,,,0,,7822,1,,,,,,</v>
      </c>
    </row>
    <row r="80" spans="2:18" x14ac:dyDescent="0.2">
      <c r="B80" s="37">
        <v>1</v>
      </c>
      <c r="C80" s="9">
        <v>44507</v>
      </c>
      <c r="D80" s="10">
        <v>8</v>
      </c>
      <c r="E80" s="10" t="s">
        <v>36</v>
      </c>
      <c r="F80" s="11">
        <f t="shared" si="8"/>
        <v>9</v>
      </c>
      <c r="G80" s="11" t="str">
        <f t="shared" si="9"/>
        <v>00</v>
      </c>
      <c r="H80" s="2">
        <v>7</v>
      </c>
      <c r="I80" s="11" t="str">
        <f t="shared" si="11"/>
        <v>7823</v>
      </c>
      <c r="J80" s="2">
        <v>2</v>
      </c>
      <c r="K80" s="2">
        <v>3</v>
      </c>
      <c r="L80" s="44">
        <v>11</v>
      </c>
      <c r="M80" s="6" t="str">
        <f t="shared" si="6"/>
        <v>&lt;B11&gt;</v>
      </c>
      <c r="N80" s="6" t="str">
        <f>IF($B80=1,IF(ISNA(VLOOKUP($M80,Teams!$F$4:$H$51,2,FALSE)),"",VLOOKUP($M80,Teams!$F$4:$H$51,2,FALSE)),IF($B80=2,IF(ISNA(VLOOKUP($M80,Teams!$O$4:$Q$51,2,FALSE)),"",VLOOKUP($M80,Teams!$O$4:$Q$51,2,FALSE)),IF(ISNA(VLOOKUP($M80,Teams!$X$4:$Z$51,2,FALSE)),"",VLOOKUP($M80,Teams!$X$4:$Z$51,2,FALSE))))</f>
        <v>211211</v>
      </c>
      <c r="O80" s="46">
        <v>9</v>
      </c>
      <c r="P80" s="6" t="str">
        <f t="shared" si="7"/>
        <v>&lt;B9&gt;</v>
      </c>
      <c r="Q80" s="6" t="str">
        <f>IF($B80=1,IF(ISNA(VLOOKUP($P80,Teams!$F$4:$H$51,2,FALSE)),"",VLOOKUP($P80,Teams!$F$4:$H$51,2,FALSE)),IF($B80=2,IF(ISNA(VLOOKUP($P80,Teams!$O$4:$Q$51,2,FALSE)),"",VLOOKUP($P80,Teams!$O$4:$Q$51,2,FALSE)),IF(ISNA(VLOOKUP($P80,Teams!$X$4:$Z$51,2,FALSE)),"",VLOOKUP($P80,Teams!$X$4:$Z$51,2,FALSE))))</f>
        <v>211209</v>
      </c>
      <c r="R80" t="str">
        <f t="shared" si="10"/>
        <v>11/07/2021,8:00,11/07/2021,9:00,Week 7 - Match 7823,,Gym 2 - Court 3,,0,Game,,211211,,1,211209,,,0,,7823,1,,,,,,</v>
      </c>
    </row>
    <row r="81" spans="2:18" x14ac:dyDescent="0.2">
      <c r="B81" s="37">
        <v>1</v>
      </c>
      <c r="C81" s="9">
        <v>44507</v>
      </c>
      <c r="D81" s="10">
        <v>9</v>
      </c>
      <c r="E81" s="10" t="s">
        <v>36</v>
      </c>
      <c r="F81" s="11">
        <f t="shared" si="8"/>
        <v>10</v>
      </c>
      <c r="G81" s="11" t="str">
        <f t="shared" si="9"/>
        <v>00</v>
      </c>
      <c r="H81" s="2">
        <v>7</v>
      </c>
      <c r="I81" s="11" t="str">
        <f t="shared" si="11"/>
        <v>7911</v>
      </c>
      <c r="J81" s="2">
        <v>1</v>
      </c>
      <c r="K81" s="2">
        <v>1</v>
      </c>
      <c r="L81" s="44">
        <v>5</v>
      </c>
      <c r="M81" s="6" t="str">
        <f t="shared" si="6"/>
        <v>&lt;B5&gt;</v>
      </c>
      <c r="N81" s="6" t="str">
        <f>IF($B81=1,IF(ISNA(VLOOKUP($M81,Teams!$F$4:$H$51,2,FALSE)),"",VLOOKUP($M81,Teams!$F$4:$H$51,2,FALSE)),IF($B81=2,IF(ISNA(VLOOKUP($M81,Teams!$O$4:$Q$51,2,FALSE)),"",VLOOKUP($M81,Teams!$O$4:$Q$51,2,FALSE)),IF(ISNA(VLOOKUP($M81,Teams!$X$4:$Z$51,2,FALSE)),"",VLOOKUP($M81,Teams!$X$4:$Z$51,2,FALSE))))</f>
        <v>211205</v>
      </c>
      <c r="O81" s="46">
        <v>1</v>
      </c>
      <c r="P81" s="6" t="str">
        <f t="shared" si="7"/>
        <v>&lt;B1&gt;</v>
      </c>
      <c r="Q81" s="6" t="str">
        <f>IF($B81=1,IF(ISNA(VLOOKUP($P81,Teams!$F$4:$H$51,2,FALSE)),"",VLOOKUP($P81,Teams!$F$4:$H$51,2,FALSE)),IF($B81=2,IF(ISNA(VLOOKUP($P81,Teams!$O$4:$Q$51,2,FALSE)),"",VLOOKUP($P81,Teams!$O$4:$Q$51,2,FALSE)),IF(ISNA(VLOOKUP($P81,Teams!$X$4:$Z$51,2,FALSE)),"",VLOOKUP($P81,Teams!$X$4:$Z$51,2,FALSE))))</f>
        <v>211201</v>
      </c>
      <c r="R81" t="str">
        <f t="shared" si="10"/>
        <v>11/07/2021,9:00,11/07/2021,10:00,Week 7 - Match 7911,,Gym 1 - Court 1,,0,Game,,211205,,1,211201,,,0,,7911,1,,,,,,</v>
      </c>
    </row>
    <row r="82" spans="2:18" x14ac:dyDescent="0.2">
      <c r="B82" s="37">
        <v>1</v>
      </c>
      <c r="C82" s="9">
        <v>44507</v>
      </c>
      <c r="D82" s="10">
        <v>9</v>
      </c>
      <c r="E82" s="10" t="s">
        <v>36</v>
      </c>
      <c r="F82" s="11">
        <f t="shared" si="8"/>
        <v>10</v>
      </c>
      <c r="G82" s="11" t="str">
        <f t="shared" si="9"/>
        <v>00</v>
      </c>
      <c r="H82" s="2">
        <v>7</v>
      </c>
      <c r="I82" s="11" t="str">
        <f t="shared" si="11"/>
        <v>7912</v>
      </c>
      <c r="J82" s="2">
        <v>1</v>
      </c>
      <c r="K82" s="2">
        <v>2</v>
      </c>
      <c r="L82" s="44">
        <v>4</v>
      </c>
      <c r="M82" s="6" t="str">
        <f t="shared" si="6"/>
        <v>&lt;B4&gt;</v>
      </c>
      <c r="N82" s="6" t="str">
        <f>IF($B82=1,IF(ISNA(VLOOKUP($M82,Teams!$F$4:$H$51,2,FALSE)),"",VLOOKUP($M82,Teams!$F$4:$H$51,2,FALSE)),IF($B82=2,IF(ISNA(VLOOKUP($M82,Teams!$O$4:$Q$51,2,FALSE)),"",VLOOKUP($M82,Teams!$O$4:$Q$51,2,FALSE)),IF(ISNA(VLOOKUP($M82,Teams!$X$4:$Z$51,2,FALSE)),"",VLOOKUP($M82,Teams!$X$4:$Z$51,2,FALSE))))</f>
        <v>211204</v>
      </c>
      <c r="O82" s="46">
        <v>2</v>
      </c>
      <c r="P82" s="6" t="str">
        <f t="shared" si="7"/>
        <v>&lt;B2&gt;</v>
      </c>
      <c r="Q82" s="6" t="str">
        <f>IF($B82=1,IF(ISNA(VLOOKUP($P82,Teams!$F$4:$H$51,2,FALSE)),"",VLOOKUP($P82,Teams!$F$4:$H$51,2,FALSE)),IF($B82=2,IF(ISNA(VLOOKUP($P82,Teams!$O$4:$Q$51,2,FALSE)),"",VLOOKUP($P82,Teams!$O$4:$Q$51,2,FALSE)),IF(ISNA(VLOOKUP($P82,Teams!$X$4:$Z$51,2,FALSE)),"",VLOOKUP($P82,Teams!$X$4:$Z$51,2,FALSE))))</f>
        <v>211202</v>
      </c>
      <c r="R82" t="str">
        <f t="shared" si="10"/>
        <v>11/07/2021,9:00,11/07/2021,10:00,Week 7 - Match 7912,,Gym 1 - Court 2,,0,Game,,211204,,1,211202,,,0,,7912,1,,,,,,</v>
      </c>
    </row>
    <row r="83" spans="2:18" x14ac:dyDescent="0.2">
      <c r="B83" s="37">
        <v>1</v>
      </c>
      <c r="C83" s="9">
        <v>44507</v>
      </c>
      <c r="D83" s="10">
        <v>9</v>
      </c>
      <c r="E83" s="10" t="s">
        <v>36</v>
      </c>
      <c r="F83" s="11">
        <f t="shared" si="8"/>
        <v>10</v>
      </c>
      <c r="G83" s="11" t="str">
        <f t="shared" si="9"/>
        <v>00</v>
      </c>
      <c r="H83" s="2">
        <v>7</v>
      </c>
      <c r="I83" s="11" t="str">
        <f t="shared" si="11"/>
        <v>7913</v>
      </c>
      <c r="J83" s="2">
        <v>1</v>
      </c>
      <c r="K83" s="2">
        <v>3</v>
      </c>
      <c r="L83" s="44">
        <v>12</v>
      </c>
      <c r="M83" s="6" t="str">
        <f t="shared" si="6"/>
        <v>&lt;B12&gt;</v>
      </c>
      <c r="N83" s="6" t="str">
        <f>IF($B83=1,IF(ISNA(VLOOKUP($M83,Teams!$F$4:$H$51,2,FALSE)),"",VLOOKUP($M83,Teams!$F$4:$H$51,2,FALSE)),IF($B83=2,IF(ISNA(VLOOKUP($M83,Teams!$O$4:$Q$51,2,FALSE)),"",VLOOKUP($M83,Teams!$O$4:$Q$51,2,FALSE)),IF(ISNA(VLOOKUP($M83,Teams!$X$4:$Z$51,2,FALSE)),"",VLOOKUP($M83,Teams!$X$4:$Z$51,2,FALSE))))</f>
        <v>211212</v>
      </c>
      <c r="O83" s="46">
        <v>3</v>
      </c>
      <c r="P83" s="6" t="str">
        <f t="shared" si="7"/>
        <v>&lt;B3&gt;</v>
      </c>
      <c r="Q83" s="6" t="str">
        <f>IF($B83=1,IF(ISNA(VLOOKUP($P83,Teams!$F$4:$H$51,2,FALSE)),"",VLOOKUP($P83,Teams!$F$4:$H$51,2,FALSE)),IF($B83=2,IF(ISNA(VLOOKUP($P83,Teams!$O$4:$Q$51,2,FALSE)),"",VLOOKUP($P83,Teams!$O$4:$Q$51,2,FALSE)),IF(ISNA(VLOOKUP($P83,Teams!$X$4:$Z$51,2,FALSE)),"",VLOOKUP($P83,Teams!$X$4:$Z$51,2,FALSE))))</f>
        <v>211203</v>
      </c>
      <c r="R83" t="str">
        <f t="shared" si="10"/>
        <v>11/07/2021,9:00,11/07/2021,10:00,Week 7 - Match 7913,,Gym 1 - Court 3,,0,Game,,211212,,1,211203,,,0,,7913,1,,,,,,</v>
      </c>
    </row>
    <row r="84" spans="2:18" x14ac:dyDescent="0.2">
      <c r="B84" s="37">
        <v>1</v>
      </c>
      <c r="C84" s="9">
        <v>44507</v>
      </c>
      <c r="D84" s="10">
        <v>9</v>
      </c>
      <c r="E84" s="10" t="s">
        <v>36</v>
      </c>
      <c r="F84" s="11">
        <f t="shared" si="8"/>
        <v>10</v>
      </c>
      <c r="G84" s="11" t="str">
        <f t="shared" si="9"/>
        <v>00</v>
      </c>
      <c r="H84" s="2">
        <v>7</v>
      </c>
      <c r="I84" s="11" t="str">
        <f t="shared" si="11"/>
        <v>7921</v>
      </c>
      <c r="J84" s="2">
        <v>2</v>
      </c>
      <c r="K84" s="2">
        <v>1</v>
      </c>
      <c r="L84" s="44">
        <v>11</v>
      </c>
      <c r="M84" s="6" t="str">
        <f t="shared" si="6"/>
        <v>&lt;B11&gt;</v>
      </c>
      <c r="N84" s="6" t="str">
        <f>IF($B84=1,IF(ISNA(VLOOKUP($M84,Teams!$F$4:$H$51,2,FALSE)),"",VLOOKUP($M84,Teams!$F$4:$H$51,2,FALSE)),IF($B84=2,IF(ISNA(VLOOKUP($M84,Teams!$O$4:$Q$51,2,FALSE)),"",VLOOKUP($M84,Teams!$O$4:$Q$51,2,FALSE)),IF(ISNA(VLOOKUP($M84,Teams!$X$4:$Z$51,2,FALSE)),"",VLOOKUP($M84,Teams!$X$4:$Z$51,2,FALSE))))</f>
        <v>211211</v>
      </c>
      <c r="O84" s="46">
        <v>6</v>
      </c>
      <c r="P84" s="6" t="str">
        <f t="shared" si="7"/>
        <v>&lt;B6&gt;</v>
      </c>
      <c r="Q84" s="6" t="str">
        <f>IF($B84=1,IF(ISNA(VLOOKUP($P84,Teams!$F$4:$H$51,2,FALSE)),"",VLOOKUP($P84,Teams!$F$4:$H$51,2,FALSE)),IF($B84=2,IF(ISNA(VLOOKUP($P84,Teams!$O$4:$Q$51,2,FALSE)),"",VLOOKUP($P84,Teams!$O$4:$Q$51,2,FALSE)),IF(ISNA(VLOOKUP($P84,Teams!$X$4:$Z$51,2,FALSE)),"",VLOOKUP($P84,Teams!$X$4:$Z$51,2,FALSE))))</f>
        <v>211206</v>
      </c>
      <c r="R84" t="str">
        <f t="shared" si="10"/>
        <v>11/07/2021,9:00,11/07/2021,10:00,Week 7 - Match 7921,,Gym 2 - Court 1,,0,Game,,211211,,1,211206,,,0,,7921,1,,,,,,</v>
      </c>
    </row>
    <row r="85" spans="2:18" x14ac:dyDescent="0.2">
      <c r="B85" s="37">
        <v>1</v>
      </c>
      <c r="C85" s="9">
        <v>44507</v>
      </c>
      <c r="D85" s="10">
        <v>9</v>
      </c>
      <c r="E85" s="10" t="s">
        <v>36</v>
      </c>
      <c r="F85" s="11">
        <f t="shared" si="8"/>
        <v>10</v>
      </c>
      <c r="G85" s="11" t="str">
        <f t="shared" si="9"/>
        <v>00</v>
      </c>
      <c r="H85" s="2">
        <v>7</v>
      </c>
      <c r="I85" s="11" t="str">
        <f t="shared" si="11"/>
        <v>7922</v>
      </c>
      <c r="J85" s="2">
        <v>2</v>
      </c>
      <c r="K85" s="2">
        <v>2</v>
      </c>
      <c r="L85" s="44">
        <v>10</v>
      </c>
      <c r="M85" s="6" t="str">
        <f t="shared" si="6"/>
        <v>&lt;B10&gt;</v>
      </c>
      <c r="N85" s="6" t="str">
        <f>IF($B85=1,IF(ISNA(VLOOKUP($M85,Teams!$F$4:$H$51,2,FALSE)),"",VLOOKUP($M85,Teams!$F$4:$H$51,2,FALSE)),IF($B85=2,IF(ISNA(VLOOKUP($M85,Teams!$O$4:$Q$51,2,FALSE)),"",VLOOKUP($M85,Teams!$O$4:$Q$51,2,FALSE)),IF(ISNA(VLOOKUP($M85,Teams!$X$4:$Z$51,2,FALSE)),"",VLOOKUP($M85,Teams!$X$4:$Z$51,2,FALSE))))</f>
        <v>211210</v>
      </c>
      <c r="O85" s="46">
        <v>7</v>
      </c>
      <c r="P85" s="6" t="str">
        <f t="shared" si="7"/>
        <v>&lt;B7&gt;</v>
      </c>
      <c r="Q85" s="6" t="str">
        <f>IF($B85=1,IF(ISNA(VLOOKUP($P85,Teams!$F$4:$H$51,2,FALSE)),"",VLOOKUP($P85,Teams!$F$4:$H$51,2,FALSE)),IF($B85=2,IF(ISNA(VLOOKUP($P85,Teams!$O$4:$Q$51,2,FALSE)),"",VLOOKUP($P85,Teams!$O$4:$Q$51,2,FALSE)),IF(ISNA(VLOOKUP($P85,Teams!$X$4:$Z$51,2,FALSE)),"",VLOOKUP($P85,Teams!$X$4:$Z$51,2,FALSE))))</f>
        <v>211207</v>
      </c>
      <c r="R85" t="str">
        <f t="shared" si="10"/>
        <v>11/07/2021,9:00,11/07/2021,10:00,Week 7 - Match 7922,,Gym 2 - Court 2,,0,Game,,211210,,1,211207,,,0,,7922,1,,,,,,</v>
      </c>
    </row>
    <row r="86" spans="2:18" x14ac:dyDescent="0.2">
      <c r="B86" s="37">
        <v>1</v>
      </c>
      <c r="C86" s="9">
        <v>44507</v>
      </c>
      <c r="D86" s="10">
        <v>9</v>
      </c>
      <c r="E86" s="10" t="s">
        <v>36</v>
      </c>
      <c r="F86" s="11">
        <f t="shared" si="8"/>
        <v>10</v>
      </c>
      <c r="G86" s="11" t="str">
        <f t="shared" si="9"/>
        <v>00</v>
      </c>
      <c r="H86" s="2">
        <v>7</v>
      </c>
      <c r="I86" s="11" t="str">
        <f t="shared" si="11"/>
        <v>7923</v>
      </c>
      <c r="J86" s="2">
        <v>2</v>
      </c>
      <c r="K86" s="2">
        <v>3</v>
      </c>
      <c r="L86" s="44">
        <v>9</v>
      </c>
      <c r="M86" s="6" t="str">
        <f t="shared" si="6"/>
        <v>&lt;B9&gt;</v>
      </c>
      <c r="N86" s="6" t="str">
        <f>IF($B86=1,IF(ISNA(VLOOKUP($M86,Teams!$F$4:$H$51,2,FALSE)),"",VLOOKUP($M86,Teams!$F$4:$H$51,2,FALSE)),IF($B86=2,IF(ISNA(VLOOKUP($M86,Teams!$O$4:$Q$51,2,FALSE)),"",VLOOKUP($M86,Teams!$O$4:$Q$51,2,FALSE)),IF(ISNA(VLOOKUP($M86,Teams!$X$4:$Z$51,2,FALSE)),"",VLOOKUP($M86,Teams!$X$4:$Z$51,2,FALSE))))</f>
        <v>211209</v>
      </c>
      <c r="O86" s="46">
        <v>8</v>
      </c>
      <c r="P86" s="6" t="str">
        <f t="shared" si="7"/>
        <v>&lt;B8&gt;</v>
      </c>
      <c r="Q86" s="6" t="str">
        <f>IF($B86=1,IF(ISNA(VLOOKUP($P86,Teams!$F$4:$H$51,2,FALSE)),"",VLOOKUP($P86,Teams!$F$4:$H$51,2,FALSE)),IF($B86=2,IF(ISNA(VLOOKUP($P86,Teams!$O$4:$Q$51,2,FALSE)),"",VLOOKUP($P86,Teams!$O$4:$Q$51,2,FALSE)),IF(ISNA(VLOOKUP($P86,Teams!$X$4:$Z$51,2,FALSE)),"",VLOOKUP($P86,Teams!$X$4:$Z$51,2,FALSE))))</f>
        <v>211208</v>
      </c>
      <c r="R86" t="str">
        <f t="shared" si="10"/>
        <v>11/07/2021,9:00,11/07/2021,10:00,Week 7 - Match 7923,,Gym 2 - Court 3,,0,Game,,211209,,1,211208,,,0,,7923,1,,,,,,</v>
      </c>
    </row>
    <row r="87" spans="2:18" x14ac:dyDescent="0.2">
      <c r="B87" s="37">
        <v>1</v>
      </c>
      <c r="C87" s="9">
        <v>44514</v>
      </c>
      <c r="D87" s="10">
        <v>10</v>
      </c>
      <c r="E87" s="10" t="s">
        <v>36</v>
      </c>
      <c r="F87" s="11">
        <f t="shared" si="8"/>
        <v>11</v>
      </c>
      <c r="G87" s="11" t="str">
        <f t="shared" si="9"/>
        <v>00</v>
      </c>
      <c r="H87" s="2">
        <v>8</v>
      </c>
      <c r="I87" s="11" t="str">
        <f t="shared" si="11"/>
        <v>81011</v>
      </c>
      <c r="J87" s="2">
        <v>1</v>
      </c>
      <c r="K87" s="2">
        <v>1</v>
      </c>
      <c r="L87" s="44">
        <v>5</v>
      </c>
      <c r="M87" s="6" t="str">
        <f t="shared" si="6"/>
        <v>&lt;B5&gt;</v>
      </c>
      <c r="N87" s="6" t="str">
        <f>IF($B87=1,IF(ISNA(VLOOKUP($M87,Teams!$F$4:$H$51,2,FALSE)),"",VLOOKUP($M87,Teams!$F$4:$H$51,2,FALSE)),IF($B87=2,IF(ISNA(VLOOKUP($M87,Teams!$O$4:$Q$51,2,FALSE)),"",VLOOKUP($M87,Teams!$O$4:$Q$51,2,FALSE)),IF(ISNA(VLOOKUP($M87,Teams!$X$4:$Z$51,2,FALSE)),"",VLOOKUP($M87,Teams!$X$4:$Z$51,2,FALSE))))</f>
        <v>211205</v>
      </c>
      <c r="O87" s="46">
        <v>3</v>
      </c>
      <c r="P87" s="6" t="str">
        <f t="shared" si="7"/>
        <v>&lt;B3&gt;</v>
      </c>
      <c r="Q87" s="6" t="str">
        <f>IF($B87=1,IF(ISNA(VLOOKUP($P87,Teams!$F$4:$H$51,2,FALSE)),"",VLOOKUP($P87,Teams!$F$4:$H$51,2,FALSE)),IF($B87=2,IF(ISNA(VLOOKUP($P87,Teams!$O$4:$Q$51,2,FALSE)),"",VLOOKUP($P87,Teams!$O$4:$Q$51,2,FALSE)),IF(ISNA(VLOOKUP($P87,Teams!$X$4:$Z$51,2,FALSE)),"",VLOOKUP($P87,Teams!$X$4:$Z$51,2,FALSE))))</f>
        <v>211203</v>
      </c>
      <c r="R87" t="str">
        <f t="shared" si="10"/>
        <v>11/14/2021,10:00,11/14/2021,11:00,Week 8 - Match 81011,,Gym 1 - Court 1,,0,Game,,211205,,1,211203,,,0,,81011,1,,,,,,</v>
      </c>
    </row>
    <row r="88" spans="2:18" x14ac:dyDescent="0.2">
      <c r="B88" s="37">
        <v>1</v>
      </c>
      <c r="C88" s="9">
        <v>44514</v>
      </c>
      <c r="D88" s="10">
        <v>10</v>
      </c>
      <c r="E88" s="10" t="s">
        <v>36</v>
      </c>
      <c r="F88" s="11">
        <f t="shared" si="8"/>
        <v>11</v>
      </c>
      <c r="G88" s="11" t="str">
        <f t="shared" si="9"/>
        <v>00</v>
      </c>
      <c r="H88" s="2">
        <v>8</v>
      </c>
      <c r="I88" s="11" t="str">
        <f t="shared" si="11"/>
        <v>81012</v>
      </c>
      <c r="J88" s="2">
        <v>1</v>
      </c>
      <c r="K88" s="2">
        <v>2</v>
      </c>
      <c r="L88" s="44">
        <v>6</v>
      </c>
      <c r="M88" s="6" t="str">
        <f t="shared" si="6"/>
        <v>&lt;B6&gt;</v>
      </c>
      <c r="N88" s="6" t="str">
        <f>IF($B88=1,IF(ISNA(VLOOKUP($M88,Teams!$F$4:$H$51,2,FALSE)),"",VLOOKUP($M88,Teams!$F$4:$H$51,2,FALSE)),IF($B88=2,IF(ISNA(VLOOKUP($M88,Teams!$O$4:$Q$51,2,FALSE)),"",VLOOKUP($M88,Teams!$O$4:$Q$51,2,FALSE)),IF(ISNA(VLOOKUP($M88,Teams!$X$4:$Z$51,2,FALSE)),"",VLOOKUP($M88,Teams!$X$4:$Z$51,2,FALSE))))</f>
        <v>211206</v>
      </c>
      <c r="O88" s="46">
        <v>2</v>
      </c>
      <c r="P88" s="6" t="str">
        <f t="shared" si="7"/>
        <v>&lt;B2&gt;</v>
      </c>
      <c r="Q88" s="6" t="str">
        <f>IF($B88=1,IF(ISNA(VLOOKUP($P88,Teams!$F$4:$H$51,2,FALSE)),"",VLOOKUP($P88,Teams!$F$4:$H$51,2,FALSE)),IF($B88=2,IF(ISNA(VLOOKUP($P88,Teams!$O$4:$Q$51,2,FALSE)),"",VLOOKUP($P88,Teams!$O$4:$Q$51,2,FALSE)),IF(ISNA(VLOOKUP($P88,Teams!$X$4:$Z$51,2,FALSE)),"",VLOOKUP($P88,Teams!$X$4:$Z$51,2,FALSE))))</f>
        <v>211202</v>
      </c>
      <c r="R88" t="str">
        <f t="shared" si="10"/>
        <v>11/14/2021,10:00,11/14/2021,11:00,Week 8 - Match 81012,,Gym 1 - Court 2,,0,Game,,211206,,1,211202,,,0,,81012,1,,,,,,</v>
      </c>
    </row>
    <row r="89" spans="2:18" x14ac:dyDescent="0.2">
      <c r="B89" s="37">
        <v>1</v>
      </c>
      <c r="C89" s="9">
        <v>44514</v>
      </c>
      <c r="D89" s="10">
        <v>10</v>
      </c>
      <c r="E89" s="10" t="s">
        <v>36</v>
      </c>
      <c r="F89" s="11">
        <f t="shared" si="8"/>
        <v>11</v>
      </c>
      <c r="G89" s="11" t="str">
        <f t="shared" si="9"/>
        <v>00</v>
      </c>
      <c r="H89" s="2">
        <v>8</v>
      </c>
      <c r="I89" s="11" t="str">
        <f t="shared" si="11"/>
        <v>81013</v>
      </c>
      <c r="J89" s="2">
        <v>1</v>
      </c>
      <c r="K89" s="2">
        <v>3</v>
      </c>
      <c r="L89" s="44">
        <v>12</v>
      </c>
      <c r="M89" s="6" t="str">
        <f t="shared" si="6"/>
        <v>&lt;B12&gt;</v>
      </c>
      <c r="N89" s="6" t="str">
        <f>IF($B89=1,IF(ISNA(VLOOKUP($M89,Teams!$F$4:$H$51,2,FALSE)),"",VLOOKUP($M89,Teams!$F$4:$H$51,2,FALSE)),IF($B89=2,IF(ISNA(VLOOKUP($M89,Teams!$O$4:$Q$51,2,FALSE)),"",VLOOKUP($M89,Teams!$O$4:$Q$51,2,FALSE)),IF(ISNA(VLOOKUP($M89,Teams!$X$4:$Z$51,2,FALSE)),"",VLOOKUP($M89,Teams!$X$4:$Z$51,2,FALSE))))</f>
        <v>211212</v>
      </c>
      <c r="O89" s="46">
        <v>4</v>
      </c>
      <c r="P89" s="6" t="str">
        <f t="shared" si="7"/>
        <v>&lt;B4&gt;</v>
      </c>
      <c r="Q89" s="6" t="str">
        <f>IF($B89=1,IF(ISNA(VLOOKUP($P89,Teams!$F$4:$H$51,2,FALSE)),"",VLOOKUP($P89,Teams!$F$4:$H$51,2,FALSE)),IF($B89=2,IF(ISNA(VLOOKUP($P89,Teams!$O$4:$Q$51,2,FALSE)),"",VLOOKUP($P89,Teams!$O$4:$Q$51,2,FALSE)),IF(ISNA(VLOOKUP($P89,Teams!$X$4:$Z$51,2,FALSE)),"",VLOOKUP($P89,Teams!$X$4:$Z$51,2,FALSE))))</f>
        <v>211204</v>
      </c>
      <c r="R89" t="str">
        <f t="shared" si="10"/>
        <v>11/14/2021,10:00,11/14/2021,11:00,Week 8 - Match 81013,,Gym 1 - Court 3,,0,Game,,211212,,1,211204,,,0,,81013,1,,,,,,</v>
      </c>
    </row>
    <row r="90" spans="2:18" x14ac:dyDescent="0.2">
      <c r="B90" s="37">
        <v>1</v>
      </c>
      <c r="C90" s="9">
        <v>44514</v>
      </c>
      <c r="D90" s="10">
        <v>10</v>
      </c>
      <c r="E90" s="10" t="s">
        <v>36</v>
      </c>
      <c r="F90" s="11">
        <f t="shared" si="8"/>
        <v>11</v>
      </c>
      <c r="G90" s="11" t="str">
        <f t="shared" si="9"/>
        <v>00</v>
      </c>
      <c r="H90" s="2">
        <v>8</v>
      </c>
      <c r="I90" s="11" t="str">
        <f t="shared" si="11"/>
        <v>81021</v>
      </c>
      <c r="J90" s="2">
        <v>2</v>
      </c>
      <c r="K90" s="2">
        <v>1</v>
      </c>
      <c r="L90" s="44">
        <v>11</v>
      </c>
      <c r="M90" s="6" t="str">
        <f t="shared" si="6"/>
        <v>&lt;B11&gt;</v>
      </c>
      <c r="N90" s="6" t="str">
        <f>IF($B90=1,IF(ISNA(VLOOKUP($M90,Teams!$F$4:$H$51,2,FALSE)),"",VLOOKUP($M90,Teams!$F$4:$H$51,2,FALSE)),IF($B90=2,IF(ISNA(VLOOKUP($M90,Teams!$O$4:$Q$51,2,FALSE)),"",VLOOKUP($M90,Teams!$O$4:$Q$51,2,FALSE)),IF(ISNA(VLOOKUP($M90,Teams!$X$4:$Z$51,2,FALSE)),"",VLOOKUP($M90,Teams!$X$4:$Z$51,2,FALSE))))</f>
        <v>211211</v>
      </c>
      <c r="O90" s="46">
        <v>8</v>
      </c>
      <c r="P90" s="6" t="str">
        <f t="shared" si="7"/>
        <v>&lt;B8&gt;</v>
      </c>
      <c r="Q90" s="6" t="str">
        <f>IF($B90=1,IF(ISNA(VLOOKUP($P90,Teams!$F$4:$H$51,2,FALSE)),"",VLOOKUP($P90,Teams!$F$4:$H$51,2,FALSE)),IF($B90=2,IF(ISNA(VLOOKUP($P90,Teams!$O$4:$Q$51,2,FALSE)),"",VLOOKUP($P90,Teams!$O$4:$Q$51,2,FALSE)),IF(ISNA(VLOOKUP($P90,Teams!$X$4:$Z$51,2,FALSE)),"",VLOOKUP($P90,Teams!$X$4:$Z$51,2,FALSE))))</f>
        <v>211208</v>
      </c>
      <c r="R90" t="str">
        <f t="shared" si="10"/>
        <v>11/14/2021,10:00,11/14/2021,11:00,Week 8 - Match 81021,,Gym 2 - Court 1,,0,Game,,211211,,1,211208,,,0,,81021,1,,,,,,</v>
      </c>
    </row>
    <row r="91" spans="2:18" x14ac:dyDescent="0.2">
      <c r="B91" s="37">
        <v>1</v>
      </c>
      <c r="C91" s="9">
        <v>44514</v>
      </c>
      <c r="D91" s="10">
        <v>10</v>
      </c>
      <c r="E91" s="10" t="s">
        <v>36</v>
      </c>
      <c r="F91" s="11">
        <f t="shared" si="8"/>
        <v>11</v>
      </c>
      <c r="G91" s="11" t="str">
        <f t="shared" si="9"/>
        <v>00</v>
      </c>
      <c r="H91" s="2">
        <v>8</v>
      </c>
      <c r="I91" s="11" t="str">
        <f t="shared" si="11"/>
        <v>81022</v>
      </c>
      <c r="J91" s="2">
        <v>2</v>
      </c>
      <c r="K91" s="2">
        <v>2</v>
      </c>
      <c r="L91" s="44">
        <v>10</v>
      </c>
      <c r="M91" s="6" t="str">
        <f t="shared" si="6"/>
        <v>&lt;B10&gt;</v>
      </c>
      <c r="N91" s="6" t="str">
        <f>IF($B91=1,IF(ISNA(VLOOKUP($M91,Teams!$F$4:$H$51,2,FALSE)),"",VLOOKUP($M91,Teams!$F$4:$H$51,2,FALSE)),IF($B91=2,IF(ISNA(VLOOKUP($M91,Teams!$O$4:$Q$51,2,FALSE)),"",VLOOKUP($M91,Teams!$O$4:$Q$51,2,FALSE)),IF(ISNA(VLOOKUP($M91,Teams!$X$4:$Z$51,2,FALSE)),"",VLOOKUP($M91,Teams!$X$4:$Z$51,2,FALSE))))</f>
        <v>211210</v>
      </c>
      <c r="O91" s="46">
        <v>9</v>
      </c>
      <c r="P91" s="6" t="str">
        <f t="shared" si="7"/>
        <v>&lt;B9&gt;</v>
      </c>
      <c r="Q91" s="6" t="str">
        <f>IF($B91=1,IF(ISNA(VLOOKUP($P91,Teams!$F$4:$H$51,2,FALSE)),"",VLOOKUP($P91,Teams!$F$4:$H$51,2,FALSE)),IF($B91=2,IF(ISNA(VLOOKUP($P91,Teams!$O$4:$Q$51,2,FALSE)),"",VLOOKUP($P91,Teams!$O$4:$Q$51,2,FALSE)),IF(ISNA(VLOOKUP($P91,Teams!$X$4:$Z$51,2,FALSE)),"",VLOOKUP($P91,Teams!$X$4:$Z$51,2,FALSE))))</f>
        <v>211209</v>
      </c>
      <c r="R91" t="str">
        <f t="shared" si="10"/>
        <v>11/14/2021,10:00,11/14/2021,11:00,Week 8 - Match 81022,,Gym 2 - Court 2,,0,Game,,211210,,1,211209,,,0,,81022,1,,,,,,</v>
      </c>
    </row>
    <row r="92" spans="2:18" x14ac:dyDescent="0.2">
      <c r="B92" s="37">
        <v>1</v>
      </c>
      <c r="C92" s="9">
        <v>44514</v>
      </c>
      <c r="D92" s="10">
        <v>10</v>
      </c>
      <c r="E92" s="10" t="s">
        <v>36</v>
      </c>
      <c r="F92" s="11">
        <f t="shared" si="8"/>
        <v>11</v>
      </c>
      <c r="G92" s="11" t="str">
        <f t="shared" si="9"/>
        <v>00</v>
      </c>
      <c r="H92" s="2">
        <v>8</v>
      </c>
      <c r="I92" s="11" t="str">
        <f t="shared" si="11"/>
        <v>81023</v>
      </c>
      <c r="J92" s="2">
        <v>2</v>
      </c>
      <c r="K92" s="2">
        <v>3</v>
      </c>
      <c r="L92" s="44">
        <v>7</v>
      </c>
      <c r="M92" s="6" t="str">
        <f t="shared" si="6"/>
        <v>&lt;B7&gt;</v>
      </c>
      <c r="N92" s="6" t="str">
        <f>IF($B92=1,IF(ISNA(VLOOKUP($M92,Teams!$F$4:$H$51,2,FALSE)),"",VLOOKUP($M92,Teams!$F$4:$H$51,2,FALSE)),IF($B92=2,IF(ISNA(VLOOKUP($M92,Teams!$O$4:$Q$51,2,FALSE)),"",VLOOKUP($M92,Teams!$O$4:$Q$51,2,FALSE)),IF(ISNA(VLOOKUP($M92,Teams!$X$4:$Z$51,2,FALSE)),"",VLOOKUP($M92,Teams!$X$4:$Z$51,2,FALSE))))</f>
        <v>211207</v>
      </c>
      <c r="O92" s="46">
        <v>1</v>
      </c>
      <c r="P92" s="6" t="str">
        <f t="shared" si="7"/>
        <v>&lt;B1&gt;</v>
      </c>
      <c r="Q92" s="6" t="str">
        <f>IF($B92=1,IF(ISNA(VLOOKUP($P92,Teams!$F$4:$H$51,2,FALSE)),"",VLOOKUP($P92,Teams!$F$4:$H$51,2,FALSE)),IF($B92=2,IF(ISNA(VLOOKUP($P92,Teams!$O$4:$Q$51,2,FALSE)),"",VLOOKUP($P92,Teams!$O$4:$Q$51,2,FALSE)),IF(ISNA(VLOOKUP($P92,Teams!$X$4:$Z$51,2,FALSE)),"",VLOOKUP($P92,Teams!$X$4:$Z$51,2,FALSE))))</f>
        <v>211201</v>
      </c>
      <c r="R92" t="str">
        <f t="shared" si="10"/>
        <v>11/14/2021,10:00,11/14/2021,11:00,Week 8 - Match 81023,,Gym 2 - Court 3,,0,Game,,211207,,1,211201,,,0,,81023,1,,,,,,</v>
      </c>
    </row>
    <row r="93" spans="2:18" x14ac:dyDescent="0.2">
      <c r="B93" s="37">
        <v>1</v>
      </c>
      <c r="C93" s="9">
        <v>44514</v>
      </c>
      <c r="D93" s="10">
        <v>11</v>
      </c>
      <c r="E93" s="10" t="s">
        <v>36</v>
      </c>
      <c r="F93" s="11">
        <f t="shared" si="8"/>
        <v>12</v>
      </c>
      <c r="G93" s="11" t="str">
        <f t="shared" si="9"/>
        <v>00</v>
      </c>
      <c r="H93" s="2">
        <v>8</v>
      </c>
      <c r="I93" s="11" t="str">
        <f t="shared" si="11"/>
        <v>81111</v>
      </c>
      <c r="J93" s="2">
        <v>1</v>
      </c>
      <c r="K93" s="2">
        <v>1</v>
      </c>
      <c r="L93" s="44">
        <v>10</v>
      </c>
      <c r="M93" s="6" t="str">
        <f t="shared" si="6"/>
        <v>&lt;B10&gt;</v>
      </c>
      <c r="N93" s="6" t="str">
        <f>IF($B93=1,IF(ISNA(VLOOKUP($M93,Teams!$F$4:$H$51,2,FALSE)),"",VLOOKUP($M93,Teams!$F$4:$H$51,2,FALSE)),IF($B93=2,IF(ISNA(VLOOKUP($M93,Teams!$O$4:$Q$51,2,FALSE)),"",VLOOKUP($M93,Teams!$O$4:$Q$51,2,FALSE)),IF(ISNA(VLOOKUP($M93,Teams!$X$4:$Z$51,2,FALSE)),"",VLOOKUP($M93,Teams!$X$4:$Z$51,2,FALSE))))</f>
        <v>211210</v>
      </c>
      <c r="O93" s="46">
        <v>6</v>
      </c>
      <c r="P93" s="6" t="str">
        <f t="shared" si="7"/>
        <v>&lt;B6&gt;</v>
      </c>
      <c r="Q93" s="6" t="str">
        <f>IF($B93=1,IF(ISNA(VLOOKUP($P93,Teams!$F$4:$H$51,2,FALSE)),"",VLOOKUP($P93,Teams!$F$4:$H$51,2,FALSE)),IF($B93=2,IF(ISNA(VLOOKUP($P93,Teams!$O$4:$Q$51,2,FALSE)),"",VLOOKUP($P93,Teams!$O$4:$Q$51,2,FALSE)),IF(ISNA(VLOOKUP($P93,Teams!$X$4:$Z$51,2,FALSE)),"",VLOOKUP($P93,Teams!$X$4:$Z$51,2,FALSE))))</f>
        <v>211206</v>
      </c>
      <c r="R93" t="str">
        <f t="shared" si="10"/>
        <v>11/14/2021,11:00,11/14/2021,12:00,Week 8 - Match 81111,,Gym 1 - Court 1,,0,Game,,211210,,1,211206,,,0,,81111,1,,,,,,</v>
      </c>
    </row>
    <row r="94" spans="2:18" x14ac:dyDescent="0.2">
      <c r="B94" s="37">
        <v>1</v>
      </c>
      <c r="C94" s="9">
        <v>44514</v>
      </c>
      <c r="D94" s="10">
        <v>11</v>
      </c>
      <c r="E94" s="10" t="s">
        <v>36</v>
      </c>
      <c r="F94" s="11">
        <f t="shared" si="8"/>
        <v>12</v>
      </c>
      <c r="G94" s="11" t="str">
        <f t="shared" si="9"/>
        <v>00</v>
      </c>
      <c r="H94" s="2">
        <v>8</v>
      </c>
      <c r="I94" s="11" t="str">
        <f t="shared" si="11"/>
        <v>81112</v>
      </c>
      <c r="J94" s="2">
        <v>1</v>
      </c>
      <c r="K94" s="2">
        <v>2</v>
      </c>
      <c r="L94" s="44">
        <v>9</v>
      </c>
      <c r="M94" s="6" t="str">
        <f t="shared" si="6"/>
        <v>&lt;B9&gt;</v>
      </c>
      <c r="N94" s="6" t="str">
        <f>IF($B94=1,IF(ISNA(VLOOKUP($M94,Teams!$F$4:$H$51,2,FALSE)),"",VLOOKUP($M94,Teams!$F$4:$H$51,2,FALSE)),IF($B94=2,IF(ISNA(VLOOKUP($M94,Teams!$O$4:$Q$51,2,FALSE)),"",VLOOKUP($M94,Teams!$O$4:$Q$51,2,FALSE)),IF(ISNA(VLOOKUP($M94,Teams!$X$4:$Z$51,2,FALSE)),"",VLOOKUP($M94,Teams!$X$4:$Z$51,2,FALSE))))</f>
        <v>211209</v>
      </c>
      <c r="O94" s="46">
        <v>7</v>
      </c>
      <c r="P94" s="6" t="str">
        <f t="shared" si="7"/>
        <v>&lt;B7&gt;</v>
      </c>
      <c r="Q94" s="6" t="str">
        <f>IF($B94=1,IF(ISNA(VLOOKUP($P94,Teams!$F$4:$H$51,2,FALSE)),"",VLOOKUP($P94,Teams!$F$4:$H$51,2,FALSE)),IF($B94=2,IF(ISNA(VLOOKUP($P94,Teams!$O$4:$Q$51,2,FALSE)),"",VLOOKUP($P94,Teams!$O$4:$Q$51,2,FALSE)),IF(ISNA(VLOOKUP($P94,Teams!$X$4:$Z$51,2,FALSE)),"",VLOOKUP($P94,Teams!$X$4:$Z$51,2,FALSE))))</f>
        <v>211207</v>
      </c>
      <c r="R94" t="str">
        <f t="shared" si="10"/>
        <v>11/14/2021,11:00,11/14/2021,12:00,Week 8 - Match 81112,,Gym 1 - Court 2,,0,Game,,211209,,1,211207,,,0,,81112,1,,,,,,</v>
      </c>
    </row>
    <row r="95" spans="2:18" x14ac:dyDescent="0.2">
      <c r="B95" s="37">
        <v>1</v>
      </c>
      <c r="C95" s="9">
        <v>44514</v>
      </c>
      <c r="D95" s="10">
        <v>11</v>
      </c>
      <c r="E95" s="10" t="s">
        <v>36</v>
      </c>
      <c r="F95" s="11">
        <f t="shared" si="8"/>
        <v>12</v>
      </c>
      <c r="G95" s="11" t="str">
        <f t="shared" si="9"/>
        <v>00</v>
      </c>
      <c r="H95" s="2">
        <v>8</v>
      </c>
      <c r="I95" s="11" t="str">
        <f t="shared" si="11"/>
        <v>81113</v>
      </c>
      <c r="J95" s="2">
        <v>1</v>
      </c>
      <c r="K95" s="2">
        <v>3</v>
      </c>
      <c r="L95" s="44">
        <v>12</v>
      </c>
      <c r="M95" s="6" t="str">
        <f t="shared" si="6"/>
        <v>&lt;B12&gt;</v>
      </c>
      <c r="N95" s="6" t="str">
        <f>IF($B95=1,IF(ISNA(VLOOKUP($M95,Teams!$F$4:$H$51,2,FALSE)),"",VLOOKUP($M95,Teams!$F$4:$H$51,2,FALSE)),IF($B95=2,IF(ISNA(VLOOKUP($M95,Teams!$O$4:$Q$51,2,FALSE)),"",VLOOKUP($M95,Teams!$O$4:$Q$51,2,FALSE)),IF(ISNA(VLOOKUP($M95,Teams!$X$4:$Z$51,2,FALSE)),"",VLOOKUP($M95,Teams!$X$4:$Z$51,2,FALSE))))</f>
        <v>211212</v>
      </c>
      <c r="O95" s="46">
        <v>8</v>
      </c>
      <c r="P95" s="6" t="str">
        <f t="shared" si="7"/>
        <v>&lt;B8&gt;</v>
      </c>
      <c r="Q95" s="6" t="str">
        <f>IF($B95=1,IF(ISNA(VLOOKUP($P95,Teams!$F$4:$H$51,2,FALSE)),"",VLOOKUP($P95,Teams!$F$4:$H$51,2,FALSE)),IF($B95=2,IF(ISNA(VLOOKUP($P95,Teams!$O$4:$Q$51,2,FALSE)),"",VLOOKUP($P95,Teams!$O$4:$Q$51,2,FALSE)),IF(ISNA(VLOOKUP($P95,Teams!$X$4:$Z$51,2,FALSE)),"",VLOOKUP($P95,Teams!$X$4:$Z$51,2,FALSE))))</f>
        <v>211208</v>
      </c>
      <c r="R95" t="str">
        <f t="shared" si="10"/>
        <v>11/14/2021,11:00,11/14/2021,12:00,Week 8 - Match 81113,,Gym 1 - Court 3,,0,Game,,211212,,1,211208,,,0,,81113,1,,,,,,</v>
      </c>
    </row>
    <row r="96" spans="2:18" x14ac:dyDescent="0.2">
      <c r="B96" s="37">
        <v>1</v>
      </c>
      <c r="C96" s="9">
        <v>44514</v>
      </c>
      <c r="D96" s="10">
        <v>11</v>
      </c>
      <c r="E96" s="10" t="s">
        <v>36</v>
      </c>
      <c r="F96" s="11">
        <f t="shared" si="8"/>
        <v>12</v>
      </c>
      <c r="G96" s="11" t="str">
        <f t="shared" si="9"/>
        <v>00</v>
      </c>
      <c r="H96" s="2">
        <v>8</v>
      </c>
      <c r="I96" s="11" t="str">
        <f t="shared" si="11"/>
        <v>81121</v>
      </c>
      <c r="J96" s="2">
        <v>2</v>
      </c>
      <c r="K96" s="2">
        <v>1</v>
      </c>
      <c r="L96" s="44">
        <v>4</v>
      </c>
      <c r="M96" s="6" t="str">
        <f t="shared" si="6"/>
        <v>&lt;B4&gt;</v>
      </c>
      <c r="N96" s="6" t="str">
        <f>IF($B96=1,IF(ISNA(VLOOKUP($M96,Teams!$F$4:$H$51,2,FALSE)),"",VLOOKUP($M96,Teams!$F$4:$H$51,2,FALSE)),IF($B96=2,IF(ISNA(VLOOKUP($M96,Teams!$O$4:$Q$51,2,FALSE)),"",VLOOKUP($M96,Teams!$O$4:$Q$51,2,FALSE)),IF(ISNA(VLOOKUP($M96,Teams!$X$4:$Z$51,2,FALSE)),"",VLOOKUP($M96,Teams!$X$4:$Z$51,2,FALSE))))</f>
        <v>211204</v>
      </c>
      <c r="O96" s="46">
        <v>1</v>
      </c>
      <c r="P96" s="6" t="str">
        <f t="shared" si="7"/>
        <v>&lt;B1&gt;</v>
      </c>
      <c r="Q96" s="6" t="str">
        <f>IF($B96=1,IF(ISNA(VLOOKUP($P96,Teams!$F$4:$H$51,2,FALSE)),"",VLOOKUP($P96,Teams!$F$4:$H$51,2,FALSE)),IF($B96=2,IF(ISNA(VLOOKUP($P96,Teams!$O$4:$Q$51,2,FALSE)),"",VLOOKUP($P96,Teams!$O$4:$Q$51,2,FALSE)),IF(ISNA(VLOOKUP($P96,Teams!$X$4:$Z$51,2,FALSE)),"",VLOOKUP($P96,Teams!$X$4:$Z$51,2,FALSE))))</f>
        <v>211201</v>
      </c>
      <c r="R96" t="str">
        <f t="shared" si="10"/>
        <v>11/14/2021,11:00,11/14/2021,12:00,Week 8 - Match 81121,,Gym 2 - Court 1,,0,Game,,211204,,1,211201,,,0,,81121,1,,,,,,</v>
      </c>
    </row>
    <row r="97" spans="2:18" x14ac:dyDescent="0.2">
      <c r="B97" s="37">
        <v>1</v>
      </c>
      <c r="C97" s="9">
        <v>44514</v>
      </c>
      <c r="D97" s="10">
        <v>11</v>
      </c>
      <c r="E97" s="10" t="s">
        <v>36</v>
      </c>
      <c r="F97" s="11">
        <f t="shared" si="8"/>
        <v>12</v>
      </c>
      <c r="G97" s="11" t="str">
        <f t="shared" si="9"/>
        <v>00</v>
      </c>
      <c r="H97" s="2">
        <v>8</v>
      </c>
      <c r="I97" s="11" t="str">
        <f t="shared" si="11"/>
        <v>81122</v>
      </c>
      <c r="J97" s="2">
        <v>2</v>
      </c>
      <c r="K97" s="2">
        <v>2</v>
      </c>
      <c r="L97" s="44">
        <v>3</v>
      </c>
      <c r="M97" s="6" t="str">
        <f t="shared" si="6"/>
        <v>&lt;B3&gt;</v>
      </c>
      <c r="N97" s="6" t="str">
        <f>IF($B97=1,IF(ISNA(VLOOKUP($M97,Teams!$F$4:$H$51,2,FALSE)),"",VLOOKUP($M97,Teams!$F$4:$H$51,2,FALSE)),IF($B97=2,IF(ISNA(VLOOKUP($M97,Teams!$O$4:$Q$51,2,FALSE)),"",VLOOKUP($M97,Teams!$O$4:$Q$51,2,FALSE)),IF(ISNA(VLOOKUP($M97,Teams!$X$4:$Z$51,2,FALSE)),"",VLOOKUP($M97,Teams!$X$4:$Z$51,2,FALSE))))</f>
        <v>211203</v>
      </c>
      <c r="O97" s="46">
        <v>2</v>
      </c>
      <c r="P97" s="6" t="str">
        <f t="shared" si="7"/>
        <v>&lt;B2&gt;</v>
      </c>
      <c r="Q97" s="6" t="str">
        <f>IF($B97=1,IF(ISNA(VLOOKUP($P97,Teams!$F$4:$H$51,2,FALSE)),"",VLOOKUP($P97,Teams!$F$4:$H$51,2,FALSE)),IF($B97=2,IF(ISNA(VLOOKUP($P97,Teams!$O$4:$Q$51,2,FALSE)),"",VLOOKUP($P97,Teams!$O$4:$Q$51,2,FALSE)),IF(ISNA(VLOOKUP($P97,Teams!$X$4:$Z$51,2,FALSE)),"",VLOOKUP($P97,Teams!$X$4:$Z$51,2,FALSE))))</f>
        <v>211202</v>
      </c>
      <c r="R97" t="str">
        <f t="shared" si="10"/>
        <v>11/14/2021,11:00,11/14/2021,12:00,Week 8 - Match 81122,,Gym 2 - Court 2,,0,Game,,211203,,1,211202,,,0,,81122,1,,,,,,</v>
      </c>
    </row>
    <row r="98" spans="2:18" x14ac:dyDescent="0.2">
      <c r="B98" s="37">
        <v>1</v>
      </c>
      <c r="C98" s="9">
        <v>44514</v>
      </c>
      <c r="D98" s="10">
        <v>11</v>
      </c>
      <c r="E98" s="10" t="s">
        <v>36</v>
      </c>
      <c r="F98" s="11">
        <f t="shared" si="8"/>
        <v>12</v>
      </c>
      <c r="G98" s="11" t="str">
        <f t="shared" si="9"/>
        <v>00</v>
      </c>
      <c r="H98" s="2">
        <v>8</v>
      </c>
      <c r="I98" s="11" t="str">
        <f t="shared" si="11"/>
        <v>81123</v>
      </c>
      <c r="J98" s="2">
        <v>2</v>
      </c>
      <c r="K98" s="2">
        <v>3</v>
      </c>
      <c r="L98" s="44">
        <v>11</v>
      </c>
      <c r="M98" s="6" t="str">
        <f t="shared" si="6"/>
        <v>&lt;B11&gt;</v>
      </c>
      <c r="N98" s="6" t="str">
        <f>IF($B98=1,IF(ISNA(VLOOKUP($M98,Teams!$F$4:$H$51,2,FALSE)),"",VLOOKUP($M98,Teams!$F$4:$H$51,2,FALSE)),IF($B98=2,IF(ISNA(VLOOKUP($M98,Teams!$O$4:$Q$51,2,FALSE)),"",VLOOKUP($M98,Teams!$O$4:$Q$51,2,FALSE)),IF(ISNA(VLOOKUP($M98,Teams!$X$4:$Z$51,2,FALSE)),"",VLOOKUP($M98,Teams!$X$4:$Z$51,2,FALSE))))</f>
        <v>211211</v>
      </c>
      <c r="O98" s="46">
        <v>5</v>
      </c>
      <c r="P98" s="6" t="str">
        <f t="shared" si="7"/>
        <v>&lt;B5&gt;</v>
      </c>
      <c r="Q98" s="6" t="str">
        <f>IF($B98=1,IF(ISNA(VLOOKUP($P98,Teams!$F$4:$H$51,2,FALSE)),"",VLOOKUP($P98,Teams!$F$4:$H$51,2,FALSE)),IF($B98=2,IF(ISNA(VLOOKUP($P98,Teams!$O$4:$Q$51,2,FALSE)),"",VLOOKUP($P98,Teams!$O$4:$Q$51,2,FALSE)),IF(ISNA(VLOOKUP($P98,Teams!$X$4:$Z$51,2,FALSE)),"",VLOOKUP($P98,Teams!$X$4:$Z$51,2,FALSE))))</f>
        <v>211205</v>
      </c>
      <c r="R98" t="str">
        <f t="shared" si="10"/>
        <v>11/14/2021,11:00,11/14/2021,12:00,Week 8 - Match 81123,,Gym 2 - Court 3,,0,Game,,211211,,1,211205,,,0,,81123,1,,,,,,</v>
      </c>
    </row>
    <row r="99" spans="2:18" x14ac:dyDescent="0.2">
      <c r="B99" s="37">
        <v>1</v>
      </c>
      <c r="C99" s="9">
        <v>44521</v>
      </c>
      <c r="D99" s="10">
        <v>12</v>
      </c>
      <c r="E99" s="10" t="s">
        <v>36</v>
      </c>
      <c r="F99" s="11">
        <f t="shared" si="8"/>
        <v>13</v>
      </c>
      <c r="G99" s="11" t="str">
        <f t="shared" si="9"/>
        <v>00</v>
      </c>
      <c r="H99" s="2">
        <v>9</v>
      </c>
      <c r="I99" s="11" t="str">
        <f t="shared" si="11"/>
        <v>91211</v>
      </c>
      <c r="J99" s="2">
        <v>1</v>
      </c>
      <c r="K99" s="2">
        <v>1</v>
      </c>
      <c r="L99" s="44">
        <v>10</v>
      </c>
      <c r="M99" s="6" t="str">
        <f t="shared" si="6"/>
        <v>&lt;B10&gt;</v>
      </c>
      <c r="N99" s="6" t="str">
        <f>IF($B99=1,IF(ISNA(VLOOKUP($M99,Teams!$F$4:$H$51,2,FALSE)),"",VLOOKUP($M99,Teams!$F$4:$H$51,2,FALSE)),IF($B99=2,IF(ISNA(VLOOKUP($M99,Teams!$O$4:$Q$51,2,FALSE)),"",VLOOKUP($M99,Teams!$O$4:$Q$51,2,FALSE)),IF(ISNA(VLOOKUP($M99,Teams!$X$4:$Z$51,2,FALSE)),"",VLOOKUP($M99,Teams!$X$4:$Z$51,2,FALSE))))</f>
        <v>211210</v>
      </c>
      <c r="O99" s="46">
        <v>4</v>
      </c>
      <c r="P99" s="6" t="str">
        <f t="shared" si="7"/>
        <v>&lt;B4&gt;</v>
      </c>
      <c r="Q99" s="6" t="str">
        <f>IF($B99=1,IF(ISNA(VLOOKUP($P99,Teams!$F$4:$H$51,2,FALSE)),"",VLOOKUP($P99,Teams!$F$4:$H$51,2,FALSE)),IF($B99=2,IF(ISNA(VLOOKUP($P99,Teams!$O$4:$Q$51,2,FALSE)),"",VLOOKUP($P99,Teams!$O$4:$Q$51,2,FALSE)),IF(ISNA(VLOOKUP($P99,Teams!$X$4:$Z$51,2,FALSE)),"",VLOOKUP($P99,Teams!$X$4:$Z$51,2,FALSE))))</f>
        <v>211204</v>
      </c>
      <c r="R99" t="str">
        <f t="shared" si="10"/>
        <v>11/21/2021,12:00,11/21/2021,13:00,Week 9 - Match 91211,,Gym 1 - Court 1,,0,Game,,211210,,1,211204,,,0,,91211,1,,,,,,</v>
      </c>
    </row>
    <row r="100" spans="2:18" x14ac:dyDescent="0.2">
      <c r="B100" s="37">
        <v>1</v>
      </c>
      <c r="C100" s="9">
        <v>44521</v>
      </c>
      <c r="D100" s="10">
        <v>12</v>
      </c>
      <c r="E100" s="10" t="s">
        <v>36</v>
      </c>
      <c r="F100" s="11">
        <f t="shared" si="8"/>
        <v>13</v>
      </c>
      <c r="G100" s="11" t="str">
        <f t="shared" si="9"/>
        <v>00</v>
      </c>
      <c r="H100" s="2">
        <v>9</v>
      </c>
      <c r="I100" s="11" t="str">
        <f t="shared" si="11"/>
        <v>91212</v>
      </c>
      <c r="J100" s="2">
        <v>1</v>
      </c>
      <c r="K100" s="2">
        <v>2</v>
      </c>
      <c r="L100" s="44">
        <v>9</v>
      </c>
      <c r="M100" s="6" t="str">
        <f t="shared" si="6"/>
        <v>&lt;B9&gt;</v>
      </c>
      <c r="N100" s="6" t="str">
        <f>IF($B100=1,IF(ISNA(VLOOKUP($M100,Teams!$F$4:$H$51,2,FALSE)),"",VLOOKUP($M100,Teams!$F$4:$H$51,2,FALSE)),IF($B100=2,IF(ISNA(VLOOKUP($M100,Teams!$O$4:$Q$51,2,FALSE)),"",VLOOKUP($M100,Teams!$O$4:$Q$51,2,FALSE)),IF(ISNA(VLOOKUP($M100,Teams!$X$4:$Z$51,2,FALSE)),"",VLOOKUP($M100,Teams!$X$4:$Z$51,2,FALSE))))</f>
        <v>211209</v>
      </c>
      <c r="O100" s="46">
        <v>5</v>
      </c>
      <c r="P100" s="6" t="str">
        <f t="shared" si="7"/>
        <v>&lt;B5&gt;</v>
      </c>
      <c r="Q100" s="6" t="str">
        <f>IF($B100=1,IF(ISNA(VLOOKUP($P100,Teams!$F$4:$H$51,2,FALSE)),"",VLOOKUP($P100,Teams!$F$4:$H$51,2,FALSE)),IF($B100=2,IF(ISNA(VLOOKUP($P100,Teams!$O$4:$Q$51,2,FALSE)),"",VLOOKUP($P100,Teams!$O$4:$Q$51,2,FALSE)),IF(ISNA(VLOOKUP($P100,Teams!$X$4:$Z$51,2,FALSE)),"",VLOOKUP($P100,Teams!$X$4:$Z$51,2,FALSE))))</f>
        <v>211205</v>
      </c>
      <c r="R100" t="str">
        <f t="shared" si="10"/>
        <v>11/21/2021,12:00,11/21/2021,13:00,Week 9 - Match 91212,,Gym 1 - Court 2,,0,Game,,211209,,1,211205,,,0,,91212,1,,,,,,</v>
      </c>
    </row>
    <row r="101" spans="2:18" x14ac:dyDescent="0.2">
      <c r="B101" s="37">
        <v>1</v>
      </c>
      <c r="C101" s="9">
        <v>44521</v>
      </c>
      <c r="D101" s="10">
        <v>12</v>
      </c>
      <c r="E101" s="10" t="s">
        <v>36</v>
      </c>
      <c r="F101" s="11">
        <f t="shared" si="8"/>
        <v>13</v>
      </c>
      <c r="G101" s="11" t="str">
        <f t="shared" si="9"/>
        <v>00</v>
      </c>
      <c r="H101" s="2">
        <v>9</v>
      </c>
      <c r="I101" s="11" t="str">
        <f t="shared" si="11"/>
        <v>91213</v>
      </c>
      <c r="J101" s="2">
        <v>1</v>
      </c>
      <c r="K101" s="2">
        <v>3</v>
      </c>
      <c r="L101" s="44">
        <v>8</v>
      </c>
      <c r="M101" s="6" t="str">
        <f t="shared" si="6"/>
        <v>&lt;B8&gt;</v>
      </c>
      <c r="N101" s="6" t="str">
        <f>IF($B101=1,IF(ISNA(VLOOKUP($M101,Teams!$F$4:$H$51,2,FALSE)),"",VLOOKUP($M101,Teams!$F$4:$H$51,2,FALSE)),IF($B101=2,IF(ISNA(VLOOKUP($M101,Teams!$O$4:$Q$51,2,FALSE)),"",VLOOKUP($M101,Teams!$O$4:$Q$51,2,FALSE)),IF(ISNA(VLOOKUP($M101,Teams!$X$4:$Z$51,2,FALSE)),"",VLOOKUP($M101,Teams!$X$4:$Z$51,2,FALSE))))</f>
        <v>211208</v>
      </c>
      <c r="O101" s="46">
        <v>6</v>
      </c>
      <c r="P101" s="6" t="str">
        <f t="shared" si="7"/>
        <v>&lt;B6&gt;</v>
      </c>
      <c r="Q101" s="6" t="str">
        <f>IF($B101=1,IF(ISNA(VLOOKUP($P101,Teams!$F$4:$H$51,2,FALSE)),"",VLOOKUP($P101,Teams!$F$4:$H$51,2,FALSE)),IF($B101=2,IF(ISNA(VLOOKUP($P101,Teams!$O$4:$Q$51,2,FALSE)),"",VLOOKUP($P101,Teams!$O$4:$Q$51,2,FALSE)),IF(ISNA(VLOOKUP($P101,Teams!$X$4:$Z$51,2,FALSE)),"",VLOOKUP($P101,Teams!$X$4:$Z$51,2,FALSE))))</f>
        <v>211206</v>
      </c>
      <c r="R101" t="str">
        <f t="shared" si="10"/>
        <v>11/21/2021,12:00,11/21/2021,13:00,Week 9 - Match 91213,,Gym 1 - Court 3,,0,Game,,211208,,1,211206,,,0,,91213,1,,,,,,</v>
      </c>
    </row>
    <row r="102" spans="2:18" x14ac:dyDescent="0.2">
      <c r="B102" s="37">
        <v>1</v>
      </c>
      <c r="C102" s="9">
        <v>44521</v>
      </c>
      <c r="D102" s="10">
        <v>12</v>
      </c>
      <c r="E102" s="10" t="s">
        <v>36</v>
      </c>
      <c r="F102" s="11">
        <f t="shared" si="8"/>
        <v>13</v>
      </c>
      <c r="G102" s="11" t="str">
        <f t="shared" si="9"/>
        <v>00</v>
      </c>
      <c r="H102" s="2">
        <v>9</v>
      </c>
      <c r="I102" s="11" t="str">
        <f t="shared" si="11"/>
        <v>91221</v>
      </c>
      <c r="J102" s="2">
        <v>2</v>
      </c>
      <c r="K102" s="2">
        <v>1</v>
      </c>
      <c r="L102" s="44">
        <v>2</v>
      </c>
      <c r="M102" s="6" t="str">
        <f t="shared" si="6"/>
        <v>&lt;B2&gt;</v>
      </c>
      <c r="N102" s="6" t="str">
        <f>IF($B102=1,IF(ISNA(VLOOKUP($M102,Teams!$F$4:$H$51,2,FALSE)),"",VLOOKUP($M102,Teams!$F$4:$H$51,2,FALSE)),IF($B102=2,IF(ISNA(VLOOKUP($M102,Teams!$O$4:$Q$51,2,FALSE)),"",VLOOKUP($M102,Teams!$O$4:$Q$51,2,FALSE)),IF(ISNA(VLOOKUP($M102,Teams!$X$4:$Z$51,2,FALSE)),"",VLOOKUP($M102,Teams!$X$4:$Z$51,2,FALSE))))</f>
        <v>211202</v>
      </c>
      <c r="O102" s="46">
        <v>1</v>
      </c>
      <c r="P102" s="6" t="str">
        <f t="shared" si="7"/>
        <v>&lt;B1&gt;</v>
      </c>
      <c r="Q102" s="6" t="str">
        <f>IF($B102=1,IF(ISNA(VLOOKUP($P102,Teams!$F$4:$H$51,2,FALSE)),"",VLOOKUP($P102,Teams!$F$4:$H$51,2,FALSE)),IF($B102=2,IF(ISNA(VLOOKUP($P102,Teams!$O$4:$Q$51,2,FALSE)),"",VLOOKUP($P102,Teams!$O$4:$Q$51,2,FALSE)),IF(ISNA(VLOOKUP($P102,Teams!$X$4:$Z$51,2,FALSE)),"",VLOOKUP($P102,Teams!$X$4:$Z$51,2,FALSE))))</f>
        <v>211201</v>
      </c>
      <c r="R102" t="str">
        <f t="shared" si="10"/>
        <v>11/21/2021,12:00,11/21/2021,13:00,Week 9 - Match 91221,,Gym 2 - Court 1,,0,Game,,211202,,1,211201,,,0,,91221,1,,,,,,</v>
      </c>
    </row>
    <row r="103" spans="2:18" x14ac:dyDescent="0.2">
      <c r="B103" s="37">
        <v>1</v>
      </c>
      <c r="C103" s="9">
        <v>44521</v>
      </c>
      <c r="D103" s="10">
        <v>12</v>
      </c>
      <c r="E103" s="10" t="s">
        <v>36</v>
      </c>
      <c r="F103" s="11">
        <f t="shared" si="8"/>
        <v>13</v>
      </c>
      <c r="G103" s="11" t="str">
        <f t="shared" si="9"/>
        <v>00</v>
      </c>
      <c r="H103" s="2">
        <v>9</v>
      </c>
      <c r="I103" s="11" t="str">
        <f t="shared" si="11"/>
        <v>91222</v>
      </c>
      <c r="J103" s="2">
        <v>2</v>
      </c>
      <c r="K103" s="2">
        <v>2</v>
      </c>
      <c r="L103" s="44">
        <v>12</v>
      </c>
      <c r="M103" s="6" t="str">
        <f t="shared" si="6"/>
        <v>&lt;B12&gt;</v>
      </c>
      <c r="N103" s="6" t="str">
        <f>IF($B103=1,IF(ISNA(VLOOKUP($M103,Teams!$F$4:$H$51,2,FALSE)),"",VLOOKUP($M103,Teams!$F$4:$H$51,2,FALSE)),IF($B103=2,IF(ISNA(VLOOKUP($M103,Teams!$O$4:$Q$51,2,FALSE)),"",VLOOKUP($M103,Teams!$O$4:$Q$51,2,FALSE)),IF(ISNA(VLOOKUP($M103,Teams!$X$4:$Z$51,2,FALSE)),"",VLOOKUP($M103,Teams!$X$4:$Z$51,2,FALSE))))</f>
        <v>211212</v>
      </c>
      <c r="O103" s="46">
        <v>7</v>
      </c>
      <c r="P103" s="6" t="str">
        <f t="shared" si="7"/>
        <v>&lt;B7&gt;</v>
      </c>
      <c r="Q103" s="6" t="str">
        <f>IF($B103=1,IF(ISNA(VLOOKUP($P103,Teams!$F$4:$H$51,2,FALSE)),"",VLOOKUP($P103,Teams!$F$4:$H$51,2,FALSE)),IF($B103=2,IF(ISNA(VLOOKUP($P103,Teams!$O$4:$Q$51,2,FALSE)),"",VLOOKUP($P103,Teams!$O$4:$Q$51,2,FALSE)),IF(ISNA(VLOOKUP($P103,Teams!$X$4:$Z$51,2,FALSE)),"",VLOOKUP($P103,Teams!$X$4:$Z$51,2,FALSE))))</f>
        <v>211207</v>
      </c>
      <c r="R103" t="str">
        <f t="shared" si="10"/>
        <v>11/21/2021,12:00,11/21/2021,13:00,Week 9 - Match 91222,,Gym 2 - Court 2,,0,Game,,211212,,1,211207,,,0,,91222,1,,,,,,</v>
      </c>
    </row>
    <row r="104" spans="2:18" x14ac:dyDescent="0.2">
      <c r="B104" s="37">
        <v>1</v>
      </c>
      <c r="C104" s="9">
        <v>44521</v>
      </c>
      <c r="D104" s="10">
        <v>12</v>
      </c>
      <c r="E104" s="10" t="s">
        <v>36</v>
      </c>
      <c r="F104" s="11">
        <f t="shared" si="8"/>
        <v>13</v>
      </c>
      <c r="G104" s="11" t="str">
        <f t="shared" si="9"/>
        <v>00</v>
      </c>
      <c r="H104" s="2">
        <v>9</v>
      </c>
      <c r="I104" s="11" t="str">
        <f t="shared" si="11"/>
        <v>91223</v>
      </c>
      <c r="J104" s="2">
        <v>2</v>
      </c>
      <c r="K104" s="2">
        <v>3</v>
      </c>
      <c r="L104" s="44">
        <v>11</v>
      </c>
      <c r="M104" s="6" t="str">
        <f t="shared" si="6"/>
        <v>&lt;B11&gt;</v>
      </c>
      <c r="N104" s="6" t="str">
        <f>IF($B104=1,IF(ISNA(VLOOKUP($M104,Teams!$F$4:$H$51,2,FALSE)),"",VLOOKUP($M104,Teams!$F$4:$H$51,2,FALSE)),IF($B104=2,IF(ISNA(VLOOKUP($M104,Teams!$O$4:$Q$51,2,FALSE)),"",VLOOKUP($M104,Teams!$O$4:$Q$51,2,FALSE)),IF(ISNA(VLOOKUP($M104,Teams!$X$4:$Z$51,2,FALSE)),"",VLOOKUP($M104,Teams!$X$4:$Z$51,2,FALSE))))</f>
        <v>211211</v>
      </c>
      <c r="O104" s="46">
        <v>3</v>
      </c>
      <c r="P104" s="6" t="str">
        <f t="shared" si="7"/>
        <v>&lt;B3&gt;</v>
      </c>
      <c r="Q104" s="6" t="str">
        <f>IF($B104=1,IF(ISNA(VLOOKUP($P104,Teams!$F$4:$H$51,2,FALSE)),"",VLOOKUP($P104,Teams!$F$4:$H$51,2,FALSE)),IF($B104=2,IF(ISNA(VLOOKUP($P104,Teams!$O$4:$Q$51,2,FALSE)),"",VLOOKUP($P104,Teams!$O$4:$Q$51,2,FALSE)),IF(ISNA(VLOOKUP($P104,Teams!$X$4:$Z$51,2,FALSE)),"",VLOOKUP($P104,Teams!$X$4:$Z$51,2,FALSE))))</f>
        <v>211203</v>
      </c>
      <c r="R104" t="str">
        <f t="shared" si="10"/>
        <v>11/21/2021,12:00,11/21/2021,13:00,Week 9 - Match 91223,,Gym 2 - Court 3,,0,Game,,211211,,1,211203,,,0,,91223,1,,,,,,</v>
      </c>
    </row>
    <row r="105" spans="2:18" x14ac:dyDescent="0.2">
      <c r="B105" s="37">
        <v>1</v>
      </c>
      <c r="C105" s="9">
        <v>44521</v>
      </c>
      <c r="D105" s="10">
        <v>13</v>
      </c>
      <c r="E105" s="10" t="s">
        <v>36</v>
      </c>
      <c r="F105" s="11">
        <f t="shared" si="8"/>
        <v>14</v>
      </c>
      <c r="G105" s="11" t="str">
        <f t="shared" si="9"/>
        <v>00</v>
      </c>
      <c r="H105" s="2">
        <v>9</v>
      </c>
      <c r="I105" s="11" t="str">
        <f t="shared" si="11"/>
        <v>91311</v>
      </c>
      <c r="J105" s="2">
        <v>1</v>
      </c>
      <c r="K105" s="2">
        <v>1</v>
      </c>
      <c r="L105" s="44">
        <v>6</v>
      </c>
      <c r="M105" s="6" t="str">
        <f t="shared" si="6"/>
        <v>&lt;B6&gt;</v>
      </c>
      <c r="N105" s="6" t="str">
        <f>IF($B105=1,IF(ISNA(VLOOKUP($M105,Teams!$F$4:$H$51,2,FALSE)),"",VLOOKUP($M105,Teams!$F$4:$H$51,2,FALSE)),IF($B105=2,IF(ISNA(VLOOKUP($M105,Teams!$O$4:$Q$51,2,FALSE)),"",VLOOKUP($M105,Teams!$O$4:$Q$51,2,FALSE)),IF(ISNA(VLOOKUP($M105,Teams!$X$4:$Z$51,2,FALSE)),"",VLOOKUP($M105,Teams!$X$4:$Z$51,2,FALSE))))</f>
        <v>211206</v>
      </c>
      <c r="O105" s="46">
        <v>5</v>
      </c>
      <c r="P105" s="6" t="str">
        <f t="shared" si="7"/>
        <v>&lt;B5&gt;</v>
      </c>
      <c r="Q105" s="6" t="str">
        <f>IF($B105=1,IF(ISNA(VLOOKUP($P105,Teams!$F$4:$H$51,2,FALSE)),"",VLOOKUP($P105,Teams!$F$4:$H$51,2,FALSE)),IF($B105=2,IF(ISNA(VLOOKUP($P105,Teams!$O$4:$Q$51,2,FALSE)),"",VLOOKUP($P105,Teams!$O$4:$Q$51,2,FALSE)),IF(ISNA(VLOOKUP($P105,Teams!$X$4:$Z$51,2,FALSE)),"",VLOOKUP($P105,Teams!$X$4:$Z$51,2,FALSE))))</f>
        <v>211205</v>
      </c>
      <c r="R105" t="str">
        <f t="shared" si="10"/>
        <v>11/21/2021,13:00,11/21/2021,14:00,Week 9 - Match 91311,,Gym 1 - Court 1,,0,Game,,211206,,1,211205,,,0,,91311,1,,,,,,</v>
      </c>
    </row>
    <row r="106" spans="2:18" x14ac:dyDescent="0.2">
      <c r="B106" s="37">
        <v>1</v>
      </c>
      <c r="C106" s="9">
        <v>44521</v>
      </c>
      <c r="D106" s="10">
        <v>13</v>
      </c>
      <c r="E106" s="10" t="s">
        <v>36</v>
      </c>
      <c r="F106" s="11">
        <f t="shared" si="8"/>
        <v>14</v>
      </c>
      <c r="G106" s="11" t="str">
        <f t="shared" si="9"/>
        <v>00</v>
      </c>
      <c r="H106" s="2">
        <v>9</v>
      </c>
      <c r="I106" s="11" t="str">
        <f t="shared" si="11"/>
        <v>91312</v>
      </c>
      <c r="J106" s="2">
        <v>1</v>
      </c>
      <c r="K106" s="2">
        <v>2</v>
      </c>
      <c r="L106" s="44">
        <v>12</v>
      </c>
      <c r="M106" s="6" t="str">
        <f t="shared" si="6"/>
        <v>&lt;B12&gt;</v>
      </c>
      <c r="N106" s="6" t="str">
        <f>IF($B106=1,IF(ISNA(VLOOKUP($M106,Teams!$F$4:$H$51,2,FALSE)),"",VLOOKUP($M106,Teams!$F$4:$H$51,2,FALSE)),IF($B106=2,IF(ISNA(VLOOKUP($M106,Teams!$O$4:$Q$51,2,FALSE)),"",VLOOKUP($M106,Teams!$O$4:$Q$51,2,FALSE)),IF(ISNA(VLOOKUP($M106,Teams!$X$4:$Z$51,2,FALSE)),"",VLOOKUP($M106,Teams!$X$4:$Z$51,2,FALSE))))</f>
        <v>211212</v>
      </c>
      <c r="O106" s="46">
        <v>11</v>
      </c>
      <c r="P106" s="6" t="str">
        <f t="shared" si="7"/>
        <v>&lt;B11&gt;</v>
      </c>
      <c r="Q106" s="6" t="str">
        <f>IF($B106=1,IF(ISNA(VLOOKUP($P106,Teams!$F$4:$H$51,2,FALSE)),"",VLOOKUP($P106,Teams!$F$4:$H$51,2,FALSE)),IF($B106=2,IF(ISNA(VLOOKUP($P106,Teams!$O$4:$Q$51,2,FALSE)),"",VLOOKUP($P106,Teams!$O$4:$Q$51,2,FALSE)),IF(ISNA(VLOOKUP($P106,Teams!$X$4:$Z$51,2,FALSE)),"",VLOOKUP($P106,Teams!$X$4:$Z$51,2,FALSE))))</f>
        <v>211211</v>
      </c>
      <c r="R106" t="str">
        <f t="shared" si="10"/>
        <v>11/21/2021,13:00,11/21/2021,14:00,Week 9 - Match 91312,,Gym 1 - Court 2,,0,Game,,211212,,1,211211,,,0,,91312,1,,,,,,</v>
      </c>
    </row>
    <row r="107" spans="2:18" x14ac:dyDescent="0.2">
      <c r="B107" s="37">
        <v>1</v>
      </c>
      <c r="C107" s="9">
        <v>44521</v>
      </c>
      <c r="D107" s="10">
        <v>13</v>
      </c>
      <c r="E107" s="10" t="s">
        <v>36</v>
      </c>
      <c r="F107" s="11">
        <f t="shared" si="8"/>
        <v>14</v>
      </c>
      <c r="G107" s="11" t="str">
        <f t="shared" si="9"/>
        <v>00</v>
      </c>
      <c r="H107" s="2">
        <v>9</v>
      </c>
      <c r="I107" s="11" t="str">
        <f t="shared" si="11"/>
        <v>91313</v>
      </c>
      <c r="J107" s="2">
        <v>1</v>
      </c>
      <c r="K107" s="2">
        <v>3</v>
      </c>
      <c r="L107" s="44">
        <v>10</v>
      </c>
      <c r="M107" s="6" t="str">
        <f t="shared" si="6"/>
        <v>&lt;B10&gt;</v>
      </c>
      <c r="N107" s="6" t="str">
        <f>IF($B107=1,IF(ISNA(VLOOKUP($M107,Teams!$F$4:$H$51,2,FALSE)),"",VLOOKUP($M107,Teams!$F$4:$H$51,2,FALSE)),IF($B107=2,IF(ISNA(VLOOKUP($M107,Teams!$O$4:$Q$51,2,FALSE)),"",VLOOKUP($M107,Teams!$O$4:$Q$51,2,FALSE)),IF(ISNA(VLOOKUP($M107,Teams!$X$4:$Z$51,2,FALSE)),"",VLOOKUP($M107,Teams!$X$4:$Z$51,2,FALSE))))</f>
        <v>211210</v>
      </c>
      <c r="O107" s="46">
        <v>1</v>
      </c>
      <c r="P107" s="6" t="str">
        <f t="shared" si="7"/>
        <v>&lt;B1&gt;</v>
      </c>
      <c r="Q107" s="6" t="str">
        <f>IF($B107=1,IF(ISNA(VLOOKUP($P107,Teams!$F$4:$H$51,2,FALSE)),"",VLOOKUP($P107,Teams!$F$4:$H$51,2,FALSE)),IF($B107=2,IF(ISNA(VLOOKUP($P107,Teams!$O$4:$Q$51,2,FALSE)),"",VLOOKUP($P107,Teams!$O$4:$Q$51,2,FALSE)),IF(ISNA(VLOOKUP($P107,Teams!$X$4:$Z$51,2,FALSE)),"",VLOOKUP($P107,Teams!$X$4:$Z$51,2,FALSE))))</f>
        <v>211201</v>
      </c>
      <c r="R107" t="str">
        <f t="shared" si="10"/>
        <v>11/21/2021,13:00,11/21/2021,14:00,Week 9 - Match 91313,,Gym 1 - Court 3,,0,Game,,211210,,1,211201,,,0,,91313,1,,,,,,</v>
      </c>
    </row>
    <row r="108" spans="2:18" x14ac:dyDescent="0.2">
      <c r="B108" s="37">
        <v>1</v>
      </c>
      <c r="C108" s="9">
        <v>44521</v>
      </c>
      <c r="D108" s="10">
        <v>13</v>
      </c>
      <c r="E108" s="10" t="s">
        <v>36</v>
      </c>
      <c r="F108" s="11">
        <f t="shared" si="8"/>
        <v>14</v>
      </c>
      <c r="G108" s="11" t="str">
        <f t="shared" si="9"/>
        <v>00</v>
      </c>
      <c r="H108" s="2">
        <v>9</v>
      </c>
      <c r="I108" s="11" t="str">
        <f t="shared" si="11"/>
        <v>91321</v>
      </c>
      <c r="J108" s="2">
        <v>2</v>
      </c>
      <c r="K108" s="2">
        <v>1</v>
      </c>
      <c r="L108" s="44">
        <v>9</v>
      </c>
      <c r="M108" s="6" t="str">
        <f t="shared" si="6"/>
        <v>&lt;B9&gt;</v>
      </c>
      <c r="N108" s="6" t="str">
        <f>IF($B108=1,IF(ISNA(VLOOKUP($M108,Teams!$F$4:$H$51,2,FALSE)),"",VLOOKUP($M108,Teams!$F$4:$H$51,2,FALSE)),IF($B108=2,IF(ISNA(VLOOKUP($M108,Teams!$O$4:$Q$51,2,FALSE)),"",VLOOKUP($M108,Teams!$O$4:$Q$51,2,FALSE)),IF(ISNA(VLOOKUP($M108,Teams!$X$4:$Z$51,2,FALSE)),"",VLOOKUP($M108,Teams!$X$4:$Z$51,2,FALSE))))</f>
        <v>211209</v>
      </c>
      <c r="O108" s="46">
        <v>2</v>
      </c>
      <c r="P108" s="6" t="str">
        <f t="shared" si="7"/>
        <v>&lt;B2&gt;</v>
      </c>
      <c r="Q108" s="6" t="str">
        <f>IF($B108=1,IF(ISNA(VLOOKUP($P108,Teams!$F$4:$H$51,2,FALSE)),"",VLOOKUP($P108,Teams!$F$4:$H$51,2,FALSE)),IF($B108=2,IF(ISNA(VLOOKUP($P108,Teams!$O$4:$Q$51,2,FALSE)),"",VLOOKUP($P108,Teams!$O$4:$Q$51,2,FALSE)),IF(ISNA(VLOOKUP($P108,Teams!$X$4:$Z$51,2,FALSE)),"",VLOOKUP($P108,Teams!$X$4:$Z$51,2,FALSE))))</f>
        <v>211202</v>
      </c>
      <c r="R108" t="str">
        <f t="shared" si="10"/>
        <v>11/21/2021,13:00,11/21/2021,14:00,Week 9 - Match 91321,,Gym 2 - Court 1,,0,Game,,211209,,1,211202,,,0,,91321,1,,,,,,</v>
      </c>
    </row>
    <row r="109" spans="2:18" x14ac:dyDescent="0.2">
      <c r="B109" s="37">
        <v>1</v>
      </c>
      <c r="C109" s="9">
        <v>44521</v>
      </c>
      <c r="D109" s="10">
        <v>13</v>
      </c>
      <c r="E109" s="10" t="s">
        <v>36</v>
      </c>
      <c r="F109" s="11">
        <f t="shared" si="8"/>
        <v>14</v>
      </c>
      <c r="G109" s="11" t="str">
        <f t="shared" si="9"/>
        <v>00</v>
      </c>
      <c r="H109" s="2">
        <v>9</v>
      </c>
      <c r="I109" s="11" t="str">
        <f t="shared" si="11"/>
        <v>91322</v>
      </c>
      <c r="J109" s="2">
        <v>2</v>
      </c>
      <c r="K109" s="2">
        <v>2</v>
      </c>
      <c r="L109" s="44">
        <v>8</v>
      </c>
      <c r="M109" s="6" t="str">
        <f t="shared" si="6"/>
        <v>&lt;B8&gt;</v>
      </c>
      <c r="N109" s="6" t="str">
        <f>IF($B109=1,IF(ISNA(VLOOKUP($M109,Teams!$F$4:$H$51,2,FALSE)),"",VLOOKUP($M109,Teams!$F$4:$H$51,2,FALSE)),IF($B109=2,IF(ISNA(VLOOKUP($M109,Teams!$O$4:$Q$51,2,FALSE)),"",VLOOKUP($M109,Teams!$O$4:$Q$51,2,FALSE)),IF(ISNA(VLOOKUP($M109,Teams!$X$4:$Z$51,2,FALSE)),"",VLOOKUP($M109,Teams!$X$4:$Z$51,2,FALSE))))</f>
        <v>211208</v>
      </c>
      <c r="O109" s="46">
        <v>3</v>
      </c>
      <c r="P109" s="6" t="str">
        <f t="shared" si="7"/>
        <v>&lt;B3&gt;</v>
      </c>
      <c r="Q109" s="6" t="str">
        <f>IF($B109=1,IF(ISNA(VLOOKUP($P109,Teams!$F$4:$H$51,2,FALSE)),"",VLOOKUP($P109,Teams!$F$4:$H$51,2,FALSE)),IF($B109=2,IF(ISNA(VLOOKUP($P109,Teams!$O$4:$Q$51,2,FALSE)),"",VLOOKUP($P109,Teams!$O$4:$Q$51,2,FALSE)),IF(ISNA(VLOOKUP($P109,Teams!$X$4:$Z$51,2,FALSE)),"",VLOOKUP($P109,Teams!$X$4:$Z$51,2,FALSE))))</f>
        <v>211203</v>
      </c>
      <c r="R109" t="str">
        <f t="shared" si="10"/>
        <v>11/21/2021,13:00,11/21/2021,14:00,Week 9 - Match 91322,,Gym 2 - Court 2,,0,Game,,211208,,1,211203,,,0,,91322,1,,,,,,</v>
      </c>
    </row>
    <row r="110" spans="2:18" x14ac:dyDescent="0.2">
      <c r="B110" s="37">
        <v>1</v>
      </c>
      <c r="C110" s="9">
        <v>44521</v>
      </c>
      <c r="D110" s="10">
        <v>13</v>
      </c>
      <c r="E110" s="10" t="s">
        <v>36</v>
      </c>
      <c r="F110" s="11">
        <f t="shared" si="8"/>
        <v>14</v>
      </c>
      <c r="G110" s="11" t="str">
        <f t="shared" si="9"/>
        <v>00</v>
      </c>
      <c r="H110" s="2">
        <v>9</v>
      </c>
      <c r="I110" s="11" t="str">
        <f t="shared" si="11"/>
        <v>91323</v>
      </c>
      <c r="J110" s="2">
        <v>2</v>
      </c>
      <c r="K110" s="2">
        <v>3</v>
      </c>
      <c r="L110" s="44">
        <v>7</v>
      </c>
      <c r="M110" s="6" t="str">
        <f t="shared" si="6"/>
        <v>&lt;B7&gt;</v>
      </c>
      <c r="N110" s="6" t="str">
        <f>IF($B110=1,IF(ISNA(VLOOKUP($M110,Teams!$F$4:$H$51,2,FALSE)),"",VLOOKUP($M110,Teams!$F$4:$H$51,2,FALSE)),IF($B110=2,IF(ISNA(VLOOKUP($M110,Teams!$O$4:$Q$51,2,FALSE)),"",VLOOKUP($M110,Teams!$O$4:$Q$51,2,FALSE)),IF(ISNA(VLOOKUP($M110,Teams!$X$4:$Z$51,2,FALSE)),"",VLOOKUP($M110,Teams!$X$4:$Z$51,2,FALSE))))</f>
        <v>211207</v>
      </c>
      <c r="O110" s="46">
        <v>4</v>
      </c>
      <c r="P110" s="6" t="str">
        <f t="shared" si="7"/>
        <v>&lt;B4&gt;</v>
      </c>
      <c r="Q110" s="6" t="str">
        <f>IF($B110=1,IF(ISNA(VLOOKUP($P110,Teams!$F$4:$H$51,2,FALSE)),"",VLOOKUP($P110,Teams!$F$4:$H$51,2,FALSE)),IF($B110=2,IF(ISNA(VLOOKUP($P110,Teams!$O$4:$Q$51,2,FALSE)),"",VLOOKUP($P110,Teams!$O$4:$Q$51,2,FALSE)),IF(ISNA(VLOOKUP($P110,Teams!$X$4:$Z$51,2,FALSE)),"",VLOOKUP($P110,Teams!$X$4:$Z$51,2,FALSE))))</f>
        <v>211204</v>
      </c>
      <c r="R110" t="str">
        <f t="shared" si="10"/>
        <v>11/21/2021,13:00,11/21/2021,14:00,Week 9 - Match 91323,,Gym 2 - Court 3,,0,Game,,211207,,1,211204,,,0,,91323,1,,,,,,</v>
      </c>
    </row>
    <row r="111" spans="2:18" x14ac:dyDescent="0.2">
      <c r="B111" s="37">
        <v>1</v>
      </c>
      <c r="C111" s="9">
        <v>44528</v>
      </c>
      <c r="D111" s="10">
        <v>14</v>
      </c>
      <c r="E111" s="10" t="s">
        <v>36</v>
      </c>
      <c r="F111" s="11">
        <f t="shared" si="8"/>
        <v>15</v>
      </c>
      <c r="G111" s="11" t="str">
        <f t="shared" si="9"/>
        <v>00</v>
      </c>
      <c r="H111" s="2">
        <v>10</v>
      </c>
      <c r="I111" s="11" t="str">
        <f t="shared" si="11"/>
        <v>101411</v>
      </c>
      <c r="J111" s="2">
        <v>1</v>
      </c>
      <c r="K111" s="2">
        <v>1</v>
      </c>
      <c r="L111" s="44">
        <v>6</v>
      </c>
      <c r="M111" s="6" t="str">
        <f t="shared" si="6"/>
        <v>&lt;B6&gt;</v>
      </c>
      <c r="N111" s="6" t="str">
        <f>IF($B111=1,IF(ISNA(VLOOKUP($M111,Teams!$F$4:$H$51,2,FALSE)),"",VLOOKUP($M111,Teams!$F$4:$H$51,2,FALSE)),IF($B111=2,IF(ISNA(VLOOKUP($M111,Teams!$O$4:$Q$51,2,FALSE)),"",VLOOKUP($M111,Teams!$O$4:$Q$51,2,FALSE)),IF(ISNA(VLOOKUP($M111,Teams!$X$4:$Z$51,2,FALSE)),"",VLOOKUP($M111,Teams!$X$4:$Z$51,2,FALSE))))</f>
        <v>211206</v>
      </c>
      <c r="O111" s="46">
        <v>4</v>
      </c>
      <c r="P111" s="6" t="str">
        <f t="shared" si="7"/>
        <v>&lt;B4&gt;</v>
      </c>
      <c r="Q111" s="6" t="str">
        <f>IF($B111=1,IF(ISNA(VLOOKUP($P111,Teams!$F$4:$H$51,2,FALSE)),"",VLOOKUP($P111,Teams!$F$4:$H$51,2,FALSE)),IF($B111=2,IF(ISNA(VLOOKUP($P111,Teams!$O$4:$Q$51,2,FALSE)),"",VLOOKUP($P111,Teams!$O$4:$Q$51,2,FALSE)),IF(ISNA(VLOOKUP($P111,Teams!$X$4:$Z$51,2,FALSE)),"",VLOOKUP($P111,Teams!$X$4:$Z$51,2,FALSE))))</f>
        <v>211204</v>
      </c>
      <c r="R111" t="str">
        <f t="shared" si="10"/>
        <v>11/28/2021,14:00,11/28/2021,15:00,Week 10 - Match 101411,,Gym 1 - Court 1,,0,Game,,211206,,1,211204,,,0,,101411,1,,,,,,</v>
      </c>
    </row>
    <row r="112" spans="2:18" x14ac:dyDescent="0.2">
      <c r="B112" s="37">
        <v>1</v>
      </c>
      <c r="C112" s="9">
        <v>44528</v>
      </c>
      <c r="D112" s="10">
        <v>14</v>
      </c>
      <c r="E112" s="10" t="s">
        <v>36</v>
      </c>
      <c r="F112" s="11">
        <f t="shared" si="8"/>
        <v>15</v>
      </c>
      <c r="G112" s="11" t="str">
        <f t="shared" si="9"/>
        <v>00</v>
      </c>
      <c r="H112" s="2">
        <v>10</v>
      </c>
      <c r="I112" s="11" t="str">
        <f t="shared" si="11"/>
        <v>101412</v>
      </c>
      <c r="J112" s="2">
        <v>1</v>
      </c>
      <c r="K112" s="2">
        <v>2</v>
      </c>
      <c r="L112" s="44">
        <v>12</v>
      </c>
      <c r="M112" s="6" t="str">
        <f t="shared" si="6"/>
        <v>&lt;B12&gt;</v>
      </c>
      <c r="N112" s="6" t="str">
        <f>IF($B112=1,IF(ISNA(VLOOKUP($M112,Teams!$F$4:$H$51,2,FALSE)),"",VLOOKUP($M112,Teams!$F$4:$H$51,2,FALSE)),IF($B112=2,IF(ISNA(VLOOKUP($M112,Teams!$O$4:$Q$51,2,FALSE)),"",VLOOKUP($M112,Teams!$O$4:$Q$51,2,FALSE)),IF(ISNA(VLOOKUP($M112,Teams!$X$4:$Z$51,2,FALSE)),"",VLOOKUP($M112,Teams!$X$4:$Z$51,2,FALSE))))</f>
        <v>211212</v>
      </c>
      <c r="O112" s="46">
        <v>5</v>
      </c>
      <c r="P112" s="6" t="str">
        <f t="shared" si="7"/>
        <v>&lt;B5&gt;</v>
      </c>
      <c r="Q112" s="6" t="str">
        <f>IF($B112=1,IF(ISNA(VLOOKUP($P112,Teams!$F$4:$H$51,2,FALSE)),"",VLOOKUP($P112,Teams!$F$4:$H$51,2,FALSE)),IF($B112=2,IF(ISNA(VLOOKUP($P112,Teams!$O$4:$Q$51,2,FALSE)),"",VLOOKUP($P112,Teams!$O$4:$Q$51,2,FALSE)),IF(ISNA(VLOOKUP($P112,Teams!$X$4:$Z$51,2,FALSE)),"",VLOOKUP($P112,Teams!$X$4:$Z$51,2,FALSE))))</f>
        <v>211205</v>
      </c>
      <c r="R112" t="str">
        <f t="shared" si="10"/>
        <v>11/28/2021,14:00,11/28/2021,15:00,Week 10 - Match 101412,,Gym 1 - Court 2,,0,Game,,211212,,1,211205,,,0,,101412,1,,,,,,</v>
      </c>
    </row>
    <row r="113" spans="2:18" x14ac:dyDescent="0.2">
      <c r="B113" s="37">
        <v>1</v>
      </c>
      <c r="C113" s="9">
        <v>44528</v>
      </c>
      <c r="D113" s="10">
        <v>14</v>
      </c>
      <c r="E113" s="10" t="s">
        <v>36</v>
      </c>
      <c r="F113" s="11">
        <f t="shared" si="8"/>
        <v>15</v>
      </c>
      <c r="G113" s="11" t="str">
        <f t="shared" si="9"/>
        <v>00</v>
      </c>
      <c r="H113" s="2">
        <v>10</v>
      </c>
      <c r="I113" s="11" t="str">
        <f t="shared" si="11"/>
        <v>101413</v>
      </c>
      <c r="J113" s="2">
        <v>1</v>
      </c>
      <c r="K113" s="2">
        <v>3</v>
      </c>
      <c r="L113" s="44">
        <v>11</v>
      </c>
      <c r="M113" s="6" t="str">
        <f t="shared" si="6"/>
        <v>&lt;B11&gt;</v>
      </c>
      <c r="N113" s="6" t="str">
        <f>IF($B113=1,IF(ISNA(VLOOKUP($M113,Teams!$F$4:$H$51,2,FALSE)),"",VLOOKUP($M113,Teams!$F$4:$H$51,2,FALSE)),IF($B113=2,IF(ISNA(VLOOKUP($M113,Teams!$O$4:$Q$51,2,FALSE)),"",VLOOKUP($M113,Teams!$O$4:$Q$51,2,FALSE)),IF(ISNA(VLOOKUP($M113,Teams!$X$4:$Z$51,2,FALSE)),"",VLOOKUP($M113,Teams!$X$4:$Z$51,2,FALSE))))</f>
        <v>211211</v>
      </c>
      <c r="O113" s="46">
        <v>10</v>
      </c>
      <c r="P113" s="6" t="str">
        <f t="shared" si="7"/>
        <v>&lt;B10&gt;</v>
      </c>
      <c r="Q113" s="6" t="str">
        <f>IF($B113=1,IF(ISNA(VLOOKUP($P113,Teams!$F$4:$H$51,2,FALSE)),"",VLOOKUP($P113,Teams!$F$4:$H$51,2,FALSE)),IF($B113=2,IF(ISNA(VLOOKUP($P113,Teams!$O$4:$Q$51,2,FALSE)),"",VLOOKUP($P113,Teams!$O$4:$Q$51,2,FALSE)),IF(ISNA(VLOOKUP($P113,Teams!$X$4:$Z$51,2,FALSE)),"",VLOOKUP($P113,Teams!$X$4:$Z$51,2,FALSE))))</f>
        <v>211210</v>
      </c>
      <c r="R113" t="str">
        <f t="shared" si="10"/>
        <v>11/28/2021,14:00,11/28/2021,15:00,Week 10 - Match 101413,,Gym 1 - Court 3,,0,Game,,211211,,1,211210,,,0,,101413,1,,,,,,</v>
      </c>
    </row>
    <row r="114" spans="2:18" x14ac:dyDescent="0.2">
      <c r="B114" s="37">
        <v>1</v>
      </c>
      <c r="C114" s="9">
        <v>44528</v>
      </c>
      <c r="D114" s="10">
        <v>14</v>
      </c>
      <c r="E114" s="10" t="s">
        <v>36</v>
      </c>
      <c r="F114" s="11">
        <f t="shared" si="8"/>
        <v>15</v>
      </c>
      <c r="G114" s="11" t="str">
        <f t="shared" si="9"/>
        <v>00</v>
      </c>
      <c r="H114" s="2">
        <v>10</v>
      </c>
      <c r="I114" s="11" t="str">
        <f t="shared" si="11"/>
        <v>101421</v>
      </c>
      <c r="J114" s="2">
        <v>2</v>
      </c>
      <c r="K114" s="2">
        <v>1</v>
      </c>
      <c r="L114" s="44">
        <v>9</v>
      </c>
      <c r="M114" s="6" t="str">
        <f t="shared" si="6"/>
        <v>&lt;B9&gt;</v>
      </c>
      <c r="N114" s="6" t="str">
        <f>IF($B114=1,IF(ISNA(VLOOKUP($M114,Teams!$F$4:$H$51,2,FALSE)),"",VLOOKUP($M114,Teams!$F$4:$H$51,2,FALSE)),IF($B114=2,IF(ISNA(VLOOKUP($M114,Teams!$O$4:$Q$51,2,FALSE)),"",VLOOKUP($M114,Teams!$O$4:$Q$51,2,FALSE)),IF(ISNA(VLOOKUP($M114,Teams!$X$4:$Z$51,2,FALSE)),"",VLOOKUP($M114,Teams!$X$4:$Z$51,2,FALSE))))</f>
        <v>211209</v>
      </c>
      <c r="O114" s="46">
        <v>1</v>
      </c>
      <c r="P114" s="6" t="str">
        <f t="shared" si="7"/>
        <v>&lt;B1&gt;</v>
      </c>
      <c r="Q114" s="6" t="str">
        <f>IF($B114=1,IF(ISNA(VLOOKUP($P114,Teams!$F$4:$H$51,2,FALSE)),"",VLOOKUP($P114,Teams!$F$4:$H$51,2,FALSE)),IF($B114=2,IF(ISNA(VLOOKUP($P114,Teams!$O$4:$Q$51,2,FALSE)),"",VLOOKUP($P114,Teams!$O$4:$Q$51,2,FALSE)),IF(ISNA(VLOOKUP($P114,Teams!$X$4:$Z$51,2,FALSE)),"",VLOOKUP($P114,Teams!$X$4:$Z$51,2,FALSE))))</f>
        <v>211201</v>
      </c>
      <c r="R114" t="str">
        <f t="shared" si="10"/>
        <v>11/28/2021,14:00,11/28/2021,15:00,Week 10 - Match 101421,,Gym 2 - Court 1,,0,Game,,211209,,1,211201,,,0,,101421,1,,,,,,</v>
      </c>
    </row>
    <row r="115" spans="2:18" x14ac:dyDescent="0.2">
      <c r="B115" s="37">
        <v>1</v>
      </c>
      <c r="C115" s="9">
        <v>44528</v>
      </c>
      <c r="D115" s="10">
        <v>14</v>
      </c>
      <c r="E115" s="10" t="s">
        <v>36</v>
      </c>
      <c r="F115" s="11">
        <f t="shared" si="8"/>
        <v>15</v>
      </c>
      <c r="G115" s="11" t="str">
        <f t="shared" si="9"/>
        <v>00</v>
      </c>
      <c r="H115" s="2">
        <v>10</v>
      </c>
      <c r="I115" s="11" t="str">
        <f t="shared" si="11"/>
        <v>101422</v>
      </c>
      <c r="J115" s="2">
        <v>2</v>
      </c>
      <c r="K115" s="2">
        <v>2</v>
      </c>
      <c r="L115" s="44">
        <v>8</v>
      </c>
      <c r="M115" s="6" t="str">
        <f t="shared" si="6"/>
        <v>&lt;B8&gt;</v>
      </c>
      <c r="N115" s="6" t="str">
        <f>IF($B115=1,IF(ISNA(VLOOKUP($M115,Teams!$F$4:$H$51,2,FALSE)),"",VLOOKUP($M115,Teams!$F$4:$H$51,2,FALSE)),IF($B115=2,IF(ISNA(VLOOKUP($M115,Teams!$O$4:$Q$51,2,FALSE)),"",VLOOKUP($M115,Teams!$O$4:$Q$51,2,FALSE)),IF(ISNA(VLOOKUP($M115,Teams!$X$4:$Z$51,2,FALSE)),"",VLOOKUP($M115,Teams!$X$4:$Z$51,2,FALSE))))</f>
        <v>211208</v>
      </c>
      <c r="O115" s="46">
        <v>2</v>
      </c>
      <c r="P115" s="6" t="str">
        <f t="shared" si="7"/>
        <v>&lt;B2&gt;</v>
      </c>
      <c r="Q115" s="6" t="str">
        <f>IF($B115=1,IF(ISNA(VLOOKUP($P115,Teams!$F$4:$H$51,2,FALSE)),"",VLOOKUP($P115,Teams!$F$4:$H$51,2,FALSE)),IF($B115=2,IF(ISNA(VLOOKUP($P115,Teams!$O$4:$Q$51,2,FALSE)),"",VLOOKUP($P115,Teams!$O$4:$Q$51,2,FALSE)),IF(ISNA(VLOOKUP($P115,Teams!$X$4:$Z$51,2,FALSE)),"",VLOOKUP($P115,Teams!$X$4:$Z$51,2,FALSE))))</f>
        <v>211202</v>
      </c>
      <c r="R115" t="str">
        <f t="shared" si="10"/>
        <v>11/28/2021,14:00,11/28/2021,15:00,Week 10 - Match 101422,,Gym 2 - Court 2,,0,Game,,211208,,1,211202,,,0,,101422,1,,,,,,</v>
      </c>
    </row>
    <row r="116" spans="2:18" x14ac:dyDescent="0.2">
      <c r="B116" s="37">
        <v>1</v>
      </c>
      <c r="C116" s="9">
        <v>44528</v>
      </c>
      <c r="D116" s="10">
        <v>14</v>
      </c>
      <c r="E116" s="10" t="s">
        <v>36</v>
      </c>
      <c r="F116" s="11">
        <f t="shared" si="8"/>
        <v>15</v>
      </c>
      <c r="G116" s="11" t="str">
        <f t="shared" si="9"/>
        <v>00</v>
      </c>
      <c r="H116" s="2">
        <v>10</v>
      </c>
      <c r="I116" s="11" t="str">
        <f t="shared" si="11"/>
        <v>101423</v>
      </c>
      <c r="J116" s="2">
        <v>2</v>
      </c>
      <c r="K116" s="2">
        <v>3</v>
      </c>
      <c r="L116" s="44">
        <v>7</v>
      </c>
      <c r="M116" s="6" t="str">
        <f t="shared" si="6"/>
        <v>&lt;B7&gt;</v>
      </c>
      <c r="N116" s="6" t="str">
        <f>IF($B116=1,IF(ISNA(VLOOKUP($M116,Teams!$F$4:$H$51,2,FALSE)),"",VLOOKUP($M116,Teams!$F$4:$H$51,2,FALSE)),IF($B116=2,IF(ISNA(VLOOKUP($M116,Teams!$O$4:$Q$51,2,FALSE)),"",VLOOKUP($M116,Teams!$O$4:$Q$51,2,FALSE)),IF(ISNA(VLOOKUP($M116,Teams!$X$4:$Z$51,2,FALSE)),"",VLOOKUP($M116,Teams!$X$4:$Z$51,2,FALSE))))</f>
        <v>211207</v>
      </c>
      <c r="O116" s="46">
        <v>3</v>
      </c>
      <c r="P116" s="6" t="str">
        <f t="shared" si="7"/>
        <v>&lt;B3&gt;</v>
      </c>
      <c r="Q116" s="6" t="str">
        <f>IF($B116=1,IF(ISNA(VLOOKUP($P116,Teams!$F$4:$H$51,2,FALSE)),"",VLOOKUP($P116,Teams!$F$4:$H$51,2,FALSE)),IF($B116=2,IF(ISNA(VLOOKUP($P116,Teams!$O$4:$Q$51,2,FALSE)),"",VLOOKUP($P116,Teams!$O$4:$Q$51,2,FALSE)),IF(ISNA(VLOOKUP($P116,Teams!$X$4:$Z$51,2,FALSE)),"",VLOOKUP($P116,Teams!$X$4:$Z$51,2,FALSE))))</f>
        <v>211203</v>
      </c>
      <c r="R116" t="str">
        <f t="shared" si="10"/>
        <v>11/28/2021,14:00,11/28/2021,15:00,Week 10 - Match 101423,,Gym 2 - Court 3,,0,Game,,211207,,1,211203,,,0,,101423,1,,,,,,</v>
      </c>
    </row>
    <row r="117" spans="2:18" x14ac:dyDescent="0.2">
      <c r="B117" s="37">
        <v>1</v>
      </c>
      <c r="C117" s="9">
        <v>44528</v>
      </c>
      <c r="D117" s="10">
        <v>15</v>
      </c>
      <c r="E117" s="10" t="s">
        <v>36</v>
      </c>
      <c r="F117" s="11">
        <f t="shared" si="8"/>
        <v>16</v>
      </c>
      <c r="G117" s="11" t="str">
        <f t="shared" si="9"/>
        <v>00</v>
      </c>
      <c r="H117" s="2">
        <v>10</v>
      </c>
      <c r="I117" s="11" t="str">
        <f t="shared" si="11"/>
        <v>101511</v>
      </c>
      <c r="J117" s="2">
        <v>1</v>
      </c>
      <c r="K117" s="2">
        <v>1</v>
      </c>
      <c r="L117" s="44">
        <v>12</v>
      </c>
      <c r="M117" s="6" t="str">
        <f t="shared" si="6"/>
        <v>&lt;B12&gt;</v>
      </c>
      <c r="N117" s="6" t="str">
        <f>IF($B117=1,IF(ISNA(VLOOKUP($M117,Teams!$F$4:$H$51,2,FALSE)),"",VLOOKUP($M117,Teams!$F$4:$H$51,2,FALSE)),IF($B117=2,IF(ISNA(VLOOKUP($M117,Teams!$O$4:$Q$51,2,FALSE)),"",VLOOKUP($M117,Teams!$O$4:$Q$51,2,FALSE)),IF(ISNA(VLOOKUP($M117,Teams!$X$4:$Z$51,2,FALSE)),"",VLOOKUP($M117,Teams!$X$4:$Z$51,2,FALSE))))</f>
        <v>211212</v>
      </c>
      <c r="O117" s="46">
        <v>2</v>
      </c>
      <c r="P117" s="6" t="str">
        <f t="shared" si="7"/>
        <v>&lt;B2&gt;</v>
      </c>
      <c r="Q117" s="6" t="str">
        <f>IF($B117=1,IF(ISNA(VLOOKUP($P117,Teams!$F$4:$H$51,2,FALSE)),"",VLOOKUP($P117,Teams!$F$4:$H$51,2,FALSE)),IF($B117=2,IF(ISNA(VLOOKUP($P117,Teams!$O$4:$Q$51,2,FALSE)),"",VLOOKUP($P117,Teams!$O$4:$Q$51,2,FALSE)),IF(ISNA(VLOOKUP($P117,Teams!$X$4:$Z$51,2,FALSE)),"",VLOOKUP($P117,Teams!$X$4:$Z$51,2,FALSE))))</f>
        <v>211202</v>
      </c>
      <c r="R117" t="str">
        <f t="shared" si="10"/>
        <v>11/28/2021,15:00,11/28/2021,16:00,Week 10 - Match 101511,,Gym 1 - Court 1,,0,Game,,211212,,1,211202,,,0,,101511,1,,,,,,</v>
      </c>
    </row>
    <row r="118" spans="2:18" x14ac:dyDescent="0.2">
      <c r="B118" s="37">
        <v>1</v>
      </c>
      <c r="C118" s="9">
        <v>44528</v>
      </c>
      <c r="D118" s="10">
        <v>15</v>
      </c>
      <c r="E118" s="10" t="s">
        <v>36</v>
      </c>
      <c r="F118" s="11">
        <f t="shared" si="8"/>
        <v>16</v>
      </c>
      <c r="G118" s="11" t="str">
        <f t="shared" si="9"/>
        <v>00</v>
      </c>
      <c r="H118" s="2">
        <v>10</v>
      </c>
      <c r="I118" s="11" t="str">
        <f t="shared" si="11"/>
        <v>101512</v>
      </c>
      <c r="J118" s="2">
        <v>1</v>
      </c>
      <c r="K118" s="2">
        <v>2</v>
      </c>
      <c r="L118" s="44">
        <v>11</v>
      </c>
      <c r="M118" s="6" t="str">
        <f t="shared" si="6"/>
        <v>&lt;B11&gt;</v>
      </c>
      <c r="N118" s="6" t="str">
        <f>IF($B118=1,IF(ISNA(VLOOKUP($M118,Teams!$F$4:$H$51,2,FALSE)),"",VLOOKUP($M118,Teams!$F$4:$H$51,2,FALSE)),IF($B118=2,IF(ISNA(VLOOKUP($M118,Teams!$O$4:$Q$51,2,FALSE)),"",VLOOKUP($M118,Teams!$O$4:$Q$51,2,FALSE)),IF(ISNA(VLOOKUP($M118,Teams!$X$4:$Z$51,2,FALSE)),"",VLOOKUP($M118,Teams!$X$4:$Z$51,2,FALSE))))</f>
        <v>211211</v>
      </c>
      <c r="O118" s="46">
        <v>4</v>
      </c>
      <c r="P118" s="6" t="str">
        <f t="shared" si="7"/>
        <v>&lt;B4&gt;</v>
      </c>
      <c r="Q118" s="6" t="str">
        <f>IF($B118=1,IF(ISNA(VLOOKUP($P118,Teams!$F$4:$H$51,2,FALSE)),"",VLOOKUP($P118,Teams!$F$4:$H$51,2,FALSE)),IF($B118=2,IF(ISNA(VLOOKUP($P118,Teams!$O$4:$Q$51,2,FALSE)),"",VLOOKUP($P118,Teams!$O$4:$Q$51,2,FALSE)),IF(ISNA(VLOOKUP($P118,Teams!$X$4:$Z$51,2,FALSE)),"",VLOOKUP($P118,Teams!$X$4:$Z$51,2,FALSE))))</f>
        <v>211204</v>
      </c>
      <c r="R118" t="str">
        <f t="shared" si="10"/>
        <v>11/28/2021,15:00,11/28/2021,16:00,Week 10 - Match 101512,,Gym 1 - Court 2,,0,Game,,211211,,1,211204,,,0,,101512,1,,,,,,</v>
      </c>
    </row>
    <row r="119" spans="2:18" x14ac:dyDescent="0.2">
      <c r="B119" s="37">
        <v>1</v>
      </c>
      <c r="C119" s="9">
        <v>44528</v>
      </c>
      <c r="D119" s="10">
        <v>15</v>
      </c>
      <c r="E119" s="10" t="s">
        <v>36</v>
      </c>
      <c r="F119" s="11">
        <f t="shared" si="8"/>
        <v>16</v>
      </c>
      <c r="G119" s="11" t="str">
        <f t="shared" si="9"/>
        <v>00</v>
      </c>
      <c r="H119" s="2">
        <v>10</v>
      </c>
      <c r="I119" s="11" t="str">
        <f t="shared" si="11"/>
        <v>101513</v>
      </c>
      <c r="J119" s="2">
        <v>1</v>
      </c>
      <c r="K119" s="2">
        <v>3</v>
      </c>
      <c r="L119" s="44">
        <v>10</v>
      </c>
      <c r="M119" s="6" t="str">
        <f t="shared" si="6"/>
        <v>&lt;B10&gt;</v>
      </c>
      <c r="N119" s="6" t="str">
        <f>IF($B119=1,IF(ISNA(VLOOKUP($M119,Teams!$F$4:$H$51,2,FALSE)),"",VLOOKUP($M119,Teams!$F$4:$H$51,2,FALSE)),IF($B119=2,IF(ISNA(VLOOKUP($M119,Teams!$O$4:$Q$51,2,FALSE)),"",VLOOKUP($M119,Teams!$O$4:$Q$51,2,FALSE)),IF(ISNA(VLOOKUP($M119,Teams!$X$4:$Z$51,2,FALSE)),"",VLOOKUP($M119,Teams!$X$4:$Z$51,2,FALSE))))</f>
        <v>211210</v>
      </c>
      <c r="O119" s="46">
        <v>5</v>
      </c>
      <c r="P119" s="6" t="str">
        <f t="shared" si="7"/>
        <v>&lt;B5&gt;</v>
      </c>
      <c r="Q119" s="6" t="str">
        <f>IF($B119=1,IF(ISNA(VLOOKUP($P119,Teams!$F$4:$H$51,2,FALSE)),"",VLOOKUP($P119,Teams!$F$4:$H$51,2,FALSE)),IF($B119=2,IF(ISNA(VLOOKUP($P119,Teams!$O$4:$Q$51,2,FALSE)),"",VLOOKUP($P119,Teams!$O$4:$Q$51,2,FALSE)),IF(ISNA(VLOOKUP($P119,Teams!$X$4:$Z$51,2,FALSE)),"",VLOOKUP($P119,Teams!$X$4:$Z$51,2,FALSE))))</f>
        <v>211205</v>
      </c>
      <c r="R119" t="str">
        <f t="shared" si="10"/>
        <v>11/28/2021,15:00,11/28/2021,16:00,Week 10 - Match 101513,,Gym 1 - Court 3,,0,Game,,211210,,1,211205,,,0,,101513,1,,,,,,</v>
      </c>
    </row>
    <row r="120" spans="2:18" x14ac:dyDescent="0.2">
      <c r="B120" s="37">
        <v>1</v>
      </c>
      <c r="C120" s="9">
        <v>44528</v>
      </c>
      <c r="D120" s="10">
        <v>15</v>
      </c>
      <c r="E120" s="10" t="s">
        <v>36</v>
      </c>
      <c r="F120" s="11">
        <f t="shared" si="8"/>
        <v>16</v>
      </c>
      <c r="G120" s="11" t="str">
        <f t="shared" si="9"/>
        <v>00</v>
      </c>
      <c r="H120" s="2">
        <v>10</v>
      </c>
      <c r="I120" s="11" t="str">
        <f t="shared" si="11"/>
        <v>101521</v>
      </c>
      <c r="J120" s="2">
        <v>2</v>
      </c>
      <c r="K120" s="2">
        <v>1</v>
      </c>
      <c r="L120" s="44">
        <v>9</v>
      </c>
      <c r="M120" s="6" t="str">
        <f t="shared" si="6"/>
        <v>&lt;B9&gt;</v>
      </c>
      <c r="N120" s="6" t="str">
        <f>IF($B120=1,IF(ISNA(VLOOKUP($M120,Teams!$F$4:$H$51,2,FALSE)),"",VLOOKUP($M120,Teams!$F$4:$H$51,2,FALSE)),IF($B120=2,IF(ISNA(VLOOKUP($M120,Teams!$O$4:$Q$51,2,FALSE)),"",VLOOKUP($M120,Teams!$O$4:$Q$51,2,FALSE)),IF(ISNA(VLOOKUP($M120,Teams!$X$4:$Z$51,2,FALSE)),"",VLOOKUP($M120,Teams!$X$4:$Z$51,2,FALSE))))</f>
        <v>211209</v>
      </c>
      <c r="O120" s="46">
        <v>6</v>
      </c>
      <c r="P120" s="6" t="str">
        <f t="shared" si="7"/>
        <v>&lt;B6&gt;</v>
      </c>
      <c r="Q120" s="6" t="str">
        <f>IF($B120=1,IF(ISNA(VLOOKUP($P120,Teams!$F$4:$H$51,2,FALSE)),"",VLOOKUP($P120,Teams!$F$4:$H$51,2,FALSE)),IF($B120=2,IF(ISNA(VLOOKUP($P120,Teams!$O$4:$Q$51,2,FALSE)),"",VLOOKUP($P120,Teams!$O$4:$Q$51,2,FALSE)),IF(ISNA(VLOOKUP($P120,Teams!$X$4:$Z$51,2,FALSE)),"",VLOOKUP($P120,Teams!$X$4:$Z$51,2,FALSE))))</f>
        <v>211206</v>
      </c>
      <c r="R120" t="str">
        <f t="shared" si="10"/>
        <v>11/28/2021,15:00,11/28/2021,16:00,Week 10 - Match 101521,,Gym 2 - Court 1,,0,Game,,211209,,1,211206,,,0,,101521,1,,,,,,</v>
      </c>
    </row>
    <row r="121" spans="2:18" x14ac:dyDescent="0.2">
      <c r="B121" s="37">
        <v>1</v>
      </c>
      <c r="C121" s="9">
        <v>44528</v>
      </c>
      <c r="D121" s="10">
        <v>15</v>
      </c>
      <c r="E121" s="10" t="s">
        <v>36</v>
      </c>
      <c r="F121" s="11">
        <f t="shared" si="8"/>
        <v>16</v>
      </c>
      <c r="G121" s="11" t="str">
        <f t="shared" si="9"/>
        <v>00</v>
      </c>
      <c r="H121" s="2">
        <v>10</v>
      </c>
      <c r="I121" s="11" t="str">
        <f t="shared" si="11"/>
        <v>101522</v>
      </c>
      <c r="J121" s="2">
        <v>2</v>
      </c>
      <c r="K121" s="2">
        <v>2</v>
      </c>
      <c r="L121" s="44">
        <v>8</v>
      </c>
      <c r="M121" s="6" t="str">
        <f t="shared" si="6"/>
        <v>&lt;B8&gt;</v>
      </c>
      <c r="N121" s="6" t="str">
        <f>IF($B121=1,IF(ISNA(VLOOKUP($M121,Teams!$F$4:$H$51,2,FALSE)),"",VLOOKUP($M121,Teams!$F$4:$H$51,2,FALSE)),IF($B121=2,IF(ISNA(VLOOKUP($M121,Teams!$O$4:$Q$51,2,FALSE)),"",VLOOKUP($M121,Teams!$O$4:$Q$51,2,FALSE)),IF(ISNA(VLOOKUP($M121,Teams!$X$4:$Z$51,2,FALSE)),"",VLOOKUP($M121,Teams!$X$4:$Z$51,2,FALSE))))</f>
        <v>211208</v>
      </c>
      <c r="O121" s="46">
        <v>7</v>
      </c>
      <c r="P121" s="6" t="str">
        <f t="shared" si="7"/>
        <v>&lt;B7&gt;</v>
      </c>
      <c r="Q121" s="6" t="str">
        <f>IF($B121=1,IF(ISNA(VLOOKUP($P121,Teams!$F$4:$H$51,2,FALSE)),"",VLOOKUP($P121,Teams!$F$4:$H$51,2,FALSE)),IF($B121=2,IF(ISNA(VLOOKUP($P121,Teams!$O$4:$Q$51,2,FALSE)),"",VLOOKUP($P121,Teams!$O$4:$Q$51,2,FALSE)),IF(ISNA(VLOOKUP($P121,Teams!$X$4:$Z$51,2,FALSE)),"",VLOOKUP($P121,Teams!$X$4:$Z$51,2,FALSE))))</f>
        <v>211207</v>
      </c>
      <c r="R121" t="str">
        <f t="shared" si="10"/>
        <v>11/28/2021,15:00,11/28/2021,16:00,Week 10 - Match 101522,,Gym 2 - Court 2,,0,Game,,211208,,1,211207,,,0,,101522,1,,,,,,</v>
      </c>
    </row>
    <row r="122" spans="2:18" x14ac:dyDescent="0.2">
      <c r="B122" s="37">
        <v>1</v>
      </c>
      <c r="C122" s="9">
        <v>44528</v>
      </c>
      <c r="D122" s="10">
        <v>15</v>
      </c>
      <c r="E122" s="10" t="s">
        <v>36</v>
      </c>
      <c r="F122" s="11">
        <f t="shared" si="8"/>
        <v>16</v>
      </c>
      <c r="G122" s="11" t="str">
        <f t="shared" si="9"/>
        <v>00</v>
      </c>
      <c r="H122" s="2">
        <v>10</v>
      </c>
      <c r="I122" s="11" t="str">
        <f t="shared" si="11"/>
        <v>101523</v>
      </c>
      <c r="J122" s="2">
        <v>2</v>
      </c>
      <c r="K122" s="2">
        <v>3</v>
      </c>
      <c r="L122" s="44">
        <v>3</v>
      </c>
      <c r="M122" s="6" t="str">
        <f t="shared" si="6"/>
        <v>&lt;B3&gt;</v>
      </c>
      <c r="N122" s="6" t="str">
        <f>IF($B122=1,IF(ISNA(VLOOKUP($M122,Teams!$F$4:$H$51,2,FALSE)),"",VLOOKUP($M122,Teams!$F$4:$H$51,2,FALSE)),IF($B122=2,IF(ISNA(VLOOKUP($M122,Teams!$O$4:$Q$51,2,FALSE)),"",VLOOKUP($M122,Teams!$O$4:$Q$51,2,FALSE)),IF(ISNA(VLOOKUP($M122,Teams!$X$4:$Z$51,2,FALSE)),"",VLOOKUP($M122,Teams!$X$4:$Z$51,2,FALSE))))</f>
        <v>211203</v>
      </c>
      <c r="O122" s="46">
        <v>1</v>
      </c>
      <c r="P122" s="6" t="str">
        <f t="shared" si="7"/>
        <v>&lt;B1&gt;</v>
      </c>
      <c r="Q122" s="6" t="str">
        <f>IF($B122=1,IF(ISNA(VLOOKUP($P122,Teams!$F$4:$H$51,2,FALSE)),"",VLOOKUP($P122,Teams!$F$4:$H$51,2,FALSE)),IF($B122=2,IF(ISNA(VLOOKUP($P122,Teams!$O$4:$Q$51,2,FALSE)),"",VLOOKUP($P122,Teams!$O$4:$Q$51,2,FALSE)),IF(ISNA(VLOOKUP($P122,Teams!$X$4:$Z$51,2,FALSE)),"",VLOOKUP($P122,Teams!$X$4:$Z$51,2,FALSE))))</f>
        <v>211201</v>
      </c>
      <c r="R122" t="str">
        <f t="shared" si="10"/>
        <v>11/28/2021,15:00,11/28/2021,16:00,Week 10 - Match 101523,,Gym 2 - Court 3,,0,Game,,211203,,1,211201,,,0,,101523,1,,,,,,</v>
      </c>
    </row>
    <row r="123" spans="2:18" x14ac:dyDescent="0.2">
      <c r="B123" s="37">
        <v>1</v>
      </c>
      <c r="C123" s="9">
        <v>44535</v>
      </c>
      <c r="D123" s="10">
        <v>8</v>
      </c>
      <c r="E123" s="10" t="s">
        <v>36</v>
      </c>
      <c r="F123" s="11">
        <f t="shared" si="8"/>
        <v>9</v>
      </c>
      <c r="G123" s="11" t="str">
        <f t="shared" si="9"/>
        <v>00</v>
      </c>
      <c r="H123" s="2">
        <v>11</v>
      </c>
      <c r="I123" s="11" t="str">
        <f t="shared" si="11"/>
        <v>11811</v>
      </c>
      <c r="J123" s="2">
        <v>1</v>
      </c>
      <c r="K123" s="2">
        <v>1</v>
      </c>
      <c r="L123" s="44">
        <v>10</v>
      </c>
      <c r="M123" s="6" t="str">
        <f t="shared" si="6"/>
        <v>&lt;B10&gt;</v>
      </c>
      <c r="N123" s="6" t="str">
        <f>IF($B123=1,IF(ISNA(VLOOKUP($M123,Teams!$F$4:$H$51,2,FALSE)),"",VLOOKUP($M123,Teams!$F$4:$H$51,2,FALSE)),IF($B123=2,IF(ISNA(VLOOKUP($M123,Teams!$O$4:$Q$51,2,FALSE)),"",VLOOKUP($M123,Teams!$O$4:$Q$51,2,FALSE)),IF(ISNA(VLOOKUP($M123,Teams!$X$4:$Z$51,2,FALSE)),"",VLOOKUP($M123,Teams!$X$4:$Z$51,2,FALSE))))</f>
        <v>211210</v>
      </c>
      <c r="O123" s="46">
        <v>2</v>
      </c>
      <c r="P123" s="6" t="str">
        <f t="shared" si="7"/>
        <v>&lt;B2&gt;</v>
      </c>
      <c r="Q123" s="6" t="str">
        <f>IF($B123=1,IF(ISNA(VLOOKUP($P123,Teams!$F$4:$H$51,2,FALSE)),"",VLOOKUP($P123,Teams!$F$4:$H$51,2,FALSE)),IF($B123=2,IF(ISNA(VLOOKUP($P123,Teams!$O$4:$Q$51,2,FALSE)),"",VLOOKUP($P123,Teams!$O$4:$Q$51,2,FALSE)),IF(ISNA(VLOOKUP($P123,Teams!$X$4:$Z$51,2,FALSE)),"",VLOOKUP($P123,Teams!$X$4:$Z$51,2,FALSE))))</f>
        <v>211202</v>
      </c>
      <c r="R123" t="str">
        <f t="shared" si="10"/>
        <v>12/05/2021,8:00,12/05/2021,9:00,Week 11 - Match 11811,,Gym 1 - Court 1,,0,Game,,211210,,1,211202,,,0,,11811,1,,,,,,</v>
      </c>
    </row>
    <row r="124" spans="2:18" x14ac:dyDescent="0.2">
      <c r="B124" s="37">
        <v>1</v>
      </c>
      <c r="C124" s="9">
        <v>44535</v>
      </c>
      <c r="D124" s="10">
        <v>8</v>
      </c>
      <c r="E124" s="10" t="s">
        <v>36</v>
      </c>
      <c r="F124" s="11">
        <f t="shared" si="8"/>
        <v>9</v>
      </c>
      <c r="G124" s="11" t="str">
        <f t="shared" si="9"/>
        <v>00</v>
      </c>
      <c r="H124" s="2">
        <v>11</v>
      </c>
      <c r="I124" s="11" t="str">
        <f t="shared" si="11"/>
        <v>11812</v>
      </c>
      <c r="J124" s="2">
        <v>1</v>
      </c>
      <c r="K124" s="2">
        <v>2</v>
      </c>
      <c r="L124" s="44">
        <v>11</v>
      </c>
      <c r="M124" s="6" t="str">
        <f t="shared" si="6"/>
        <v>&lt;B11&gt;</v>
      </c>
      <c r="N124" s="6" t="str">
        <f>IF($B124=1,IF(ISNA(VLOOKUP($M124,Teams!$F$4:$H$51,2,FALSE)),"",VLOOKUP($M124,Teams!$F$4:$H$51,2,FALSE)),IF($B124=2,IF(ISNA(VLOOKUP($M124,Teams!$O$4:$Q$51,2,FALSE)),"",VLOOKUP($M124,Teams!$O$4:$Q$51,2,FALSE)),IF(ISNA(VLOOKUP($M124,Teams!$X$4:$Z$51,2,FALSE)),"",VLOOKUP($M124,Teams!$X$4:$Z$51,2,FALSE))))</f>
        <v>211211</v>
      </c>
      <c r="O124" s="46">
        <v>1</v>
      </c>
      <c r="P124" s="6" t="str">
        <f t="shared" si="7"/>
        <v>&lt;B1&gt;</v>
      </c>
      <c r="Q124" s="6" t="str">
        <f>IF($B124=1,IF(ISNA(VLOOKUP($P124,Teams!$F$4:$H$51,2,FALSE)),"",VLOOKUP($P124,Teams!$F$4:$H$51,2,FALSE)),IF($B124=2,IF(ISNA(VLOOKUP($P124,Teams!$O$4:$Q$51,2,FALSE)),"",VLOOKUP($P124,Teams!$O$4:$Q$51,2,FALSE)),IF(ISNA(VLOOKUP($P124,Teams!$X$4:$Z$51,2,FALSE)),"",VLOOKUP($P124,Teams!$X$4:$Z$51,2,FALSE))))</f>
        <v>211201</v>
      </c>
      <c r="R124" t="str">
        <f t="shared" si="10"/>
        <v>12/05/2021,8:00,12/05/2021,9:00,Week 11 - Match 11812,,Gym 1 - Court 2,,0,Game,,211211,,1,211201,,,0,,11812,1,,,,,,</v>
      </c>
    </row>
    <row r="125" spans="2:18" x14ac:dyDescent="0.2">
      <c r="B125" s="37">
        <v>1</v>
      </c>
      <c r="C125" s="9">
        <v>44535</v>
      </c>
      <c r="D125" s="10">
        <v>8</v>
      </c>
      <c r="E125" s="10" t="s">
        <v>36</v>
      </c>
      <c r="F125" s="11">
        <f t="shared" si="8"/>
        <v>9</v>
      </c>
      <c r="G125" s="11" t="str">
        <f t="shared" si="9"/>
        <v>00</v>
      </c>
      <c r="H125" s="2">
        <v>11</v>
      </c>
      <c r="I125" s="11" t="str">
        <f t="shared" si="11"/>
        <v>11813</v>
      </c>
      <c r="J125" s="2">
        <v>1</v>
      </c>
      <c r="K125" s="2">
        <v>3</v>
      </c>
      <c r="L125" s="44">
        <v>7</v>
      </c>
      <c r="M125" s="6" t="str">
        <f t="shared" si="6"/>
        <v>&lt;B7&gt;</v>
      </c>
      <c r="N125" s="6" t="str">
        <f>IF($B125=1,IF(ISNA(VLOOKUP($M125,Teams!$F$4:$H$51,2,FALSE)),"",VLOOKUP($M125,Teams!$F$4:$H$51,2,FALSE)),IF($B125=2,IF(ISNA(VLOOKUP($M125,Teams!$O$4:$Q$51,2,FALSE)),"",VLOOKUP($M125,Teams!$O$4:$Q$51,2,FALSE)),IF(ISNA(VLOOKUP($M125,Teams!$X$4:$Z$51,2,FALSE)),"",VLOOKUP($M125,Teams!$X$4:$Z$51,2,FALSE))))</f>
        <v>211207</v>
      </c>
      <c r="O125" s="46">
        <v>5</v>
      </c>
      <c r="P125" s="6" t="str">
        <f t="shared" si="7"/>
        <v>&lt;B5&gt;</v>
      </c>
      <c r="Q125" s="6" t="str">
        <f>IF($B125=1,IF(ISNA(VLOOKUP($P125,Teams!$F$4:$H$51,2,FALSE)),"",VLOOKUP($P125,Teams!$F$4:$H$51,2,FALSE)),IF($B125=2,IF(ISNA(VLOOKUP($P125,Teams!$O$4:$Q$51,2,FALSE)),"",VLOOKUP($P125,Teams!$O$4:$Q$51,2,FALSE)),IF(ISNA(VLOOKUP($P125,Teams!$X$4:$Z$51,2,FALSE)),"",VLOOKUP($P125,Teams!$X$4:$Z$51,2,FALSE))))</f>
        <v>211205</v>
      </c>
      <c r="R125" t="str">
        <f t="shared" si="10"/>
        <v>12/05/2021,8:00,12/05/2021,9:00,Week 11 - Match 11813,,Gym 1 - Court 3,,0,Game,,211207,,1,211205,,,0,,11813,1,,,,,,</v>
      </c>
    </row>
    <row r="126" spans="2:18" x14ac:dyDescent="0.2">
      <c r="B126" s="37">
        <v>1</v>
      </c>
      <c r="C126" s="9">
        <v>44535</v>
      </c>
      <c r="D126" s="10">
        <v>8</v>
      </c>
      <c r="E126" s="10" t="s">
        <v>36</v>
      </c>
      <c r="F126" s="11">
        <f t="shared" si="8"/>
        <v>9</v>
      </c>
      <c r="G126" s="11" t="str">
        <f t="shared" si="9"/>
        <v>00</v>
      </c>
      <c r="H126" s="2">
        <v>11</v>
      </c>
      <c r="I126" s="11" t="str">
        <f t="shared" si="11"/>
        <v>11821</v>
      </c>
      <c r="J126" s="2">
        <v>2</v>
      </c>
      <c r="K126" s="2">
        <v>1</v>
      </c>
      <c r="L126" s="44">
        <v>12</v>
      </c>
      <c r="M126" s="6" t="str">
        <f t="shared" si="6"/>
        <v>&lt;B12&gt;</v>
      </c>
      <c r="N126" s="6" t="str">
        <f>IF($B126=1,IF(ISNA(VLOOKUP($M126,Teams!$F$4:$H$51,2,FALSE)),"",VLOOKUP($M126,Teams!$F$4:$H$51,2,FALSE)),IF($B126=2,IF(ISNA(VLOOKUP($M126,Teams!$O$4:$Q$51,2,FALSE)),"",VLOOKUP($M126,Teams!$O$4:$Q$51,2,FALSE)),IF(ISNA(VLOOKUP($M126,Teams!$X$4:$Z$51,2,FALSE)),"",VLOOKUP($M126,Teams!$X$4:$Z$51,2,FALSE))))</f>
        <v>211212</v>
      </c>
      <c r="O126" s="46">
        <v>6</v>
      </c>
      <c r="P126" s="6" t="str">
        <f t="shared" si="7"/>
        <v>&lt;B6&gt;</v>
      </c>
      <c r="Q126" s="6" t="str">
        <f>IF($B126=1,IF(ISNA(VLOOKUP($P126,Teams!$F$4:$H$51,2,FALSE)),"",VLOOKUP($P126,Teams!$F$4:$H$51,2,FALSE)),IF($B126=2,IF(ISNA(VLOOKUP($P126,Teams!$O$4:$Q$51,2,FALSE)),"",VLOOKUP($P126,Teams!$O$4:$Q$51,2,FALSE)),IF(ISNA(VLOOKUP($P126,Teams!$X$4:$Z$51,2,FALSE)),"",VLOOKUP($P126,Teams!$X$4:$Z$51,2,FALSE))))</f>
        <v>211206</v>
      </c>
      <c r="R126" t="str">
        <f t="shared" si="10"/>
        <v>12/05/2021,8:00,12/05/2021,9:00,Week 11 - Match 11821,,Gym 2 - Court 1,,0,Game,,211212,,1,211206,,,0,,11821,1,,,,,,</v>
      </c>
    </row>
    <row r="127" spans="2:18" x14ac:dyDescent="0.2">
      <c r="B127" s="37">
        <v>1</v>
      </c>
      <c r="C127" s="9">
        <v>44535</v>
      </c>
      <c r="D127" s="10">
        <v>8</v>
      </c>
      <c r="E127" s="10" t="s">
        <v>36</v>
      </c>
      <c r="F127" s="11">
        <f t="shared" si="8"/>
        <v>9</v>
      </c>
      <c r="G127" s="11" t="str">
        <f t="shared" si="9"/>
        <v>00</v>
      </c>
      <c r="H127" s="2">
        <v>11</v>
      </c>
      <c r="I127" s="11" t="str">
        <f t="shared" si="11"/>
        <v>11822</v>
      </c>
      <c r="J127" s="2">
        <v>2</v>
      </c>
      <c r="K127" s="2">
        <v>2</v>
      </c>
      <c r="L127" s="44">
        <v>8</v>
      </c>
      <c r="M127" s="6" t="str">
        <f t="shared" si="6"/>
        <v>&lt;B8&gt;</v>
      </c>
      <c r="N127" s="6" t="str">
        <f>IF($B127=1,IF(ISNA(VLOOKUP($M127,Teams!$F$4:$H$51,2,FALSE)),"",VLOOKUP($M127,Teams!$F$4:$H$51,2,FALSE)),IF($B127=2,IF(ISNA(VLOOKUP($M127,Teams!$O$4:$Q$51,2,FALSE)),"",VLOOKUP($M127,Teams!$O$4:$Q$51,2,FALSE)),IF(ISNA(VLOOKUP($M127,Teams!$X$4:$Z$51,2,FALSE)),"",VLOOKUP($M127,Teams!$X$4:$Z$51,2,FALSE))))</f>
        <v>211208</v>
      </c>
      <c r="O127" s="46">
        <v>4</v>
      </c>
      <c r="P127" s="6" t="str">
        <f t="shared" si="7"/>
        <v>&lt;B4&gt;</v>
      </c>
      <c r="Q127" s="6" t="str">
        <f>IF($B127=1,IF(ISNA(VLOOKUP($P127,Teams!$F$4:$H$51,2,FALSE)),"",VLOOKUP($P127,Teams!$F$4:$H$51,2,FALSE)),IF($B127=2,IF(ISNA(VLOOKUP($P127,Teams!$O$4:$Q$51,2,FALSE)),"",VLOOKUP($P127,Teams!$O$4:$Q$51,2,FALSE)),IF(ISNA(VLOOKUP($P127,Teams!$X$4:$Z$51,2,FALSE)),"",VLOOKUP($P127,Teams!$X$4:$Z$51,2,FALSE))))</f>
        <v>211204</v>
      </c>
      <c r="R127" t="str">
        <f t="shared" si="10"/>
        <v>12/05/2021,8:00,12/05/2021,9:00,Week 11 - Match 11822,,Gym 2 - Court 2,,0,Game,,211208,,1,211204,,,0,,11822,1,,,,,,</v>
      </c>
    </row>
    <row r="128" spans="2:18" x14ac:dyDescent="0.2">
      <c r="B128" s="37">
        <v>1</v>
      </c>
      <c r="C128" s="9">
        <v>44535</v>
      </c>
      <c r="D128" s="10">
        <v>8</v>
      </c>
      <c r="E128" s="10" t="s">
        <v>36</v>
      </c>
      <c r="F128" s="11">
        <f t="shared" si="8"/>
        <v>9</v>
      </c>
      <c r="G128" s="11" t="str">
        <f t="shared" si="9"/>
        <v>00</v>
      </c>
      <c r="H128" s="2">
        <v>11</v>
      </c>
      <c r="I128" s="11" t="str">
        <f t="shared" si="11"/>
        <v>11823</v>
      </c>
      <c r="J128" s="2">
        <v>2</v>
      </c>
      <c r="K128" s="2">
        <v>3</v>
      </c>
      <c r="L128" s="44">
        <v>9</v>
      </c>
      <c r="M128" s="6" t="str">
        <f t="shared" si="6"/>
        <v>&lt;B9&gt;</v>
      </c>
      <c r="N128" s="6" t="str">
        <f>IF($B128=1,IF(ISNA(VLOOKUP($M128,Teams!$F$4:$H$51,2,FALSE)),"",VLOOKUP($M128,Teams!$F$4:$H$51,2,FALSE)),IF($B128=2,IF(ISNA(VLOOKUP($M128,Teams!$O$4:$Q$51,2,FALSE)),"",VLOOKUP($M128,Teams!$O$4:$Q$51,2,FALSE)),IF(ISNA(VLOOKUP($M128,Teams!$X$4:$Z$51,2,FALSE)),"",VLOOKUP($M128,Teams!$X$4:$Z$51,2,FALSE))))</f>
        <v>211209</v>
      </c>
      <c r="O128" s="46">
        <v>3</v>
      </c>
      <c r="P128" s="6" t="str">
        <f t="shared" si="7"/>
        <v>&lt;B3&gt;</v>
      </c>
      <c r="Q128" s="6" t="str">
        <f>IF($B128=1,IF(ISNA(VLOOKUP($P128,Teams!$F$4:$H$51,2,FALSE)),"",VLOOKUP($P128,Teams!$F$4:$H$51,2,FALSE)),IF($B128=2,IF(ISNA(VLOOKUP($P128,Teams!$O$4:$Q$51,2,FALSE)),"",VLOOKUP($P128,Teams!$O$4:$Q$51,2,FALSE)),IF(ISNA(VLOOKUP($P128,Teams!$X$4:$Z$51,2,FALSE)),"",VLOOKUP($P128,Teams!$X$4:$Z$51,2,FALSE))))</f>
        <v>211203</v>
      </c>
      <c r="R128" t="str">
        <f t="shared" si="10"/>
        <v>12/05/2021,8:00,12/05/2021,9:00,Week 11 - Match 11823,,Gym 2 - Court 3,,0,Game,,211209,,1,211203,,,0,,11823,1,,,,,,</v>
      </c>
    </row>
    <row r="129" spans="2:18" x14ac:dyDescent="0.2">
      <c r="B129" s="37">
        <v>1</v>
      </c>
      <c r="C129" s="9">
        <v>44535</v>
      </c>
      <c r="D129" s="10">
        <v>9</v>
      </c>
      <c r="E129" s="10" t="s">
        <v>36</v>
      </c>
      <c r="F129" s="11">
        <f t="shared" si="8"/>
        <v>10</v>
      </c>
      <c r="G129" s="11" t="str">
        <f t="shared" si="9"/>
        <v>00</v>
      </c>
      <c r="H129" s="2">
        <v>11</v>
      </c>
      <c r="I129" s="11" t="str">
        <f t="shared" si="11"/>
        <v>11911</v>
      </c>
      <c r="J129" s="2">
        <v>1</v>
      </c>
      <c r="K129" s="2">
        <v>1</v>
      </c>
      <c r="L129" s="44">
        <v>12</v>
      </c>
      <c r="M129" s="6" t="str">
        <f t="shared" si="6"/>
        <v>&lt;B12&gt;</v>
      </c>
      <c r="N129" s="6" t="str">
        <f>IF($B129=1,IF(ISNA(VLOOKUP($M129,Teams!$F$4:$H$51,2,FALSE)),"",VLOOKUP($M129,Teams!$F$4:$H$51,2,FALSE)),IF($B129=2,IF(ISNA(VLOOKUP($M129,Teams!$O$4:$Q$51,2,FALSE)),"",VLOOKUP($M129,Teams!$O$4:$Q$51,2,FALSE)),IF(ISNA(VLOOKUP($M129,Teams!$X$4:$Z$51,2,FALSE)),"",VLOOKUP($M129,Teams!$X$4:$Z$51,2,FALSE))))</f>
        <v>211212</v>
      </c>
      <c r="O129" s="46">
        <v>1</v>
      </c>
      <c r="P129" s="6" t="str">
        <f t="shared" si="7"/>
        <v>&lt;B1&gt;</v>
      </c>
      <c r="Q129" s="6" t="str">
        <f>IF($B129=1,IF(ISNA(VLOOKUP($P129,Teams!$F$4:$H$51,2,FALSE)),"",VLOOKUP($P129,Teams!$F$4:$H$51,2,FALSE)),IF($B129=2,IF(ISNA(VLOOKUP($P129,Teams!$O$4:$Q$51,2,FALSE)),"",VLOOKUP($P129,Teams!$O$4:$Q$51,2,FALSE)),IF(ISNA(VLOOKUP($P129,Teams!$X$4:$Z$51,2,FALSE)),"",VLOOKUP($P129,Teams!$X$4:$Z$51,2,FALSE))))</f>
        <v>211201</v>
      </c>
      <c r="R129" t="str">
        <f t="shared" si="10"/>
        <v>12/05/2021,9:00,12/05/2021,10:00,Week 11 - Match 11911,,Gym 1 - Court 1,,0,Game,,211212,,1,211201,,,0,,11911,1,,,,,,</v>
      </c>
    </row>
    <row r="130" spans="2:18" x14ac:dyDescent="0.2">
      <c r="B130" s="37">
        <v>1</v>
      </c>
      <c r="C130" s="9">
        <v>44535</v>
      </c>
      <c r="D130" s="10">
        <v>9</v>
      </c>
      <c r="E130" s="10" t="s">
        <v>36</v>
      </c>
      <c r="F130" s="11">
        <f t="shared" si="8"/>
        <v>10</v>
      </c>
      <c r="G130" s="11" t="str">
        <f t="shared" si="9"/>
        <v>00</v>
      </c>
      <c r="H130" s="2">
        <v>11</v>
      </c>
      <c r="I130" s="11" t="str">
        <f t="shared" si="11"/>
        <v>11912</v>
      </c>
      <c r="J130" s="2">
        <v>1</v>
      </c>
      <c r="K130" s="2">
        <v>2</v>
      </c>
      <c r="L130" s="44">
        <v>11</v>
      </c>
      <c r="M130" s="6" t="str">
        <f t="shared" si="6"/>
        <v>&lt;B11&gt;</v>
      </c>
      <c r="N130" s="6" t="str">
        <f>IF($B130=1,IF(ISNA(VLOOKUP($M130,Teams!$F$4:$H$51,2,FALSE)),"",VLOOKUP($M130,Teams!$F$4:$H$51,2,FALSE)),IF($B130=2,IF(ISNA(VLOOKUP($M130,Teams!$O$4:$Q$51,2,FALSE)),"",VLOOKUP($M130,Teams!$O$4:$Q$51,2,FALSE)),IF(ISNA(VLOOKUP($M130,Teams!$X$4:$Z$51,2,FALSE)),"",VLOOKUP($M130,Teams!$X$4:$Z$51,2,FALSE))))</f>
        <v>211211</v>
      </c>
      <c r="O130" s="46">
        <v>2</v>
      </c>
      <c r="P130" s="6" t="str">
        <f t="shared" si="7"/>
        <v>&lt;B2&gt;</v>
      </c>
      <c r="Q130" s="6" t="str">
        <f>IF($B130=1,IF(ISNA(VLOOKUP($P130,Teams!$F$4:$H$51,2,FALSE)),"",VLOOKUP($P130,Teams!$F$4:$H$51,2,FALSE)),IF($B130=2,IF(ISNA(VLOOKUP($P130,Teams!$O$4:$Q$51,2,FALSE)),"",VLOOKUP($P130,Teams!$O$4:$Q$51,2,FALSE)),IF(ISNA(VLOOKUP($P130,Teams!$X$4:$Z$51,2,FALSE)),"",VLOOKUP($P130,Teams!$X$4:$Z$51,2,FALSE))))</f>
        <v>211202</v>
      </c>
      <c r="R130" t="str">
        <f t="shared" si="10"/>
        <v>12/05/2021,9:00,12/05/2021,10:00,Week 11 - Match 11912,,Gym 1 - Court 2,,0,Game,,211211,,1,211202,,,0,,11912,1,,,,,,</v>
      </c>
    </row>
    <row r="131" spans="2:18" x14ac:dyDescent="0.2">
      <c r="B131" s="37">
        <v>1</v>
      </c>
      <c r="C131" s="9">
        <v>44535</v>
      </c>
      <c r="D131" s="10">
        <v>9</v>
      </c>
      <c r="E131" s="10" t="s">
        <v>36</v>
      </c>
      <c r="F131" s="11">
        <f t="shared" si="8"/>
        <v>10</v>
      </c>
      <c r="G131" s="11" t="str">
        <f t="shared" si="9"/>
        <v>00</v>
      </c>
      <c r="H131" s="2">
        <v>11</v>
      </c>
      <c r="I131" s="11" t="str">
        <f t="shared" si="11"/>
        <v>11913</v>
      </c>
      <c r="J131" s="2">
        <v>1</v>
      </c>
      <c r="K131" s="2">
        <v>3</v>
      </c>
      <c r="L131" s="44">
        <v>10</v>
      </c>
      <c r="M131" s="6" t="str">
        <f t="shared" ref="M131:M194" si="12">"&lt;"&amp;$A$3&amp;L131&amp;"&gt;"</f>
        <v>&lt;B10&gt;</v>
      </c>
      <c r="N131" s="6" t="str">
        <f>IF($B131=1,IF(ISNA(VLOOKUP($M131,Teams!$F$4:$H$51,2,FALSE)),"",VLOOKUP($M131,Teams!$F$4:$H$51,2,FALSE)),IF($B131=2,IF(ISNA(VLOOKUP($M131,Teams!$O$4:$Q$51,2,FALSE)),"",VLOOKUP($M131,Teams!$O$4:$Q$51,2,FALSE)),IF(ISNA(VLOOKUP($M131,Teams!$X$4:$Z$51,2,FALSE)),"",VLOOKUP($M131,Teams!$X$4:$Z$51,2,FALSE))))</f>
        <v>211210</v>
      </c>
      <c r="O131" s="46">
        <v>3</v>
      </c>
      <c r="P131" s="6" t="str">
        <f t="shared" ref="P131:P194" si="13">"&lt;"&amp;$A$3&amp;O131&amp;"&gt;"</f>
        <v>&lt;B3&gt;</v>
      </c>
      <c r="Q131" s="6" t="str">
        <f>IF($B131=1,IF(ISNA(VLOOKUP($P131,Teams!$F$4:$H$51,2,FALSE)),"",VLOOKUP($P131,Teams!$F$4:$H$51,2,FALSE)),IF($B131=2,IF(ISNA(VLOOKUP($P131,Teams!$O$4:$Q$51,2,FALSE)),"",VLOOKUP($P131,Teams!$O$4:$Q$51,2,FALSE)),IF(ISNA(VLOOKUP($P131,Teams!$X$4:$Z$51,2,FALSE)),"",VLOOKUP($P131,Teams!$X$4:$Z$51,2,FALSE))))</f>
        <v>211203</v>
      </c>
      <c r="R131" t="str">
        <f t="shared" si="10"/>
        <v>12/05/2021,9:00,12/05/2021,10:00,Week 11 - Match 11913,,Gym 1 - Court 3,,0,Game,,211210,,1,211203,,,0,,11913,1,,,,,,</v>
      </c>
    </row>
    <row r="132" spans="2:18" x14ac:dyDescent="0.2">
      <c r="B132" s="37">
        <v>1</v>
      </c>
      <c r="C132" s="9">
        <v>44535</v>
      </c>
      <c r="D132" s="10">
        <v>9</v>
      </c>
      <c r="E132" s="10" t="s">
        <v>36</v>
      </c>
      <c r="F132" s="11">
        <f t="shared" ref="F132:F195" si="14">IF(NOT(ISBLANK(D132)),D132+1,"")</f>
        <v>10</v>
      </c>
      <c r="G132" s="11" t="str">
        <f t="shared" ref="G132:G195" si="15">IF(ISBLANK(E132),"",E132)</f>
        <v>00</v>
      </c>
      <c r="H132" s="2">
        <v>11</v>
      </c>
      <c r="I132" s="11" t="str">
        <f t="shared" si="11"/>
        <v>11921</v>
      </c>
      <c r="J132" s="2">
        <v>2</v>
      </c>
      <c r="K132" s="2">
        <v>1</v>
      </c>
      <c r="L132" s="44">
        <v>9</v>
      </c>
      <c r="M132" s="6" t="str">
        <f t="shared" si="12"/>
        <v>&lt;B9&gt;</v>
      </c>
      <c r="N132" s="6" t="str">
        <f>IF($B132=1,IF(ISNA(VLOOKUP($M132,Teams!$F$4:$H$51,2,FALSE)),"",VLOOKUP($M132,Teams!$F$4:$H$51,2,FALSE)),IF($B132=2,IF(ISNA(VLOOKUP($M132,Teams!$O$4:$Q$51,2,FALSE)),"",VLOOKUP($M132,Teams!$O$4:$Q$51,2,FALSE)),IF(ISNA(VLOOKUP($M132,Teams!$X$4:$Z$51,2,FALSE)),"",VLOOKUP($M132,Teams!$X$4:$Z$51,2,FALSE))))</f>
        <v>211209</v>
      </c>
      <c r="O132" s="46">
        <v>4</v>
      </c>
      <c r="P132" s="6" t="str">
        <f t="shared" si="13"/>
        <v>&lt;B4&gt;</v>
      </c>
      <c r="Q132" s="6" t="str">
        <f>IF($B132=1,IF(ISNA(VLOOKUP($P132,Teams!$F$4:$H$51,2,FALSE)),"",VLOOKUP($P132,Teams!$F$4:$H$51,2,FALSE)),IF($B132=2,IF(ISNA(VLOOKUP($P132,Teams!$O$4:$Q$51,2,FALSE)),"",VLOOKUP($P132,Teams!$O$4:$Q$51,2,FALSE)),IF(ISNA(VLOOKUP($P132,Teams!$X$4:$Z$51,2,FALSE)),"",VLOOKUP($P132,Teams!$X$4:$Z$51,2,FALSE))))</f>
        <v>211204</v>
      </c>
      <c r="R132" t="str">
        <f t="shared" ref="R132:R195" si="16">TEXT(C132,"mm/dd/yyyy")&amp;","&amp;D132&amp;":"&amp;E132&amp;","&amp;TEXT(C132,"mm/dd/yyyy")&amp;","&amp;F132&amp;":"&amp;G132&amp;",Week "&amp;H132&amp;" - Match "&amp;I132&amp;",,Gym "&amp;J132&amp;" - Court "&amp;K132&amp;",,0,Game,,"&amp;N132&amp;",,1,"&amp;Q132&amp;",,,0,,"&amp;I132&amp;",1,,,,,,"</f>
        <v>12/05/2021,9:00,12/05/2021,10:00,Week 11 - Match 11921,,Gym 2 - Court 1,,0,Game,,211209,,1,211204,,,0,,11921,1,,,,,,</v>
      </c>
    </row>
    <row r="133" spans="2:18" x14ac:dyDescent="0.2">
      <c r="B133" s="37">
        <v>1</v>
      </c>
      <c r="C133" s="9">
        <v>44535</v>
      </c>
      <c r="D133" s="10">
        <v>9</v>
      </c>
      <c r="E133" s="10" t="s">
        <v>36</v>
      </c>
      <c r="F133" s="11">
        <f t="shared" si="14"/>
        <v>10</v>
      </c>
      <c r="G133" s="11" t="str">
        <f t="shared" si="15"/>
        <v>00</v>
      </c>
      <c r="H133" s="2">
        <v>11</v>
      </c>
      <c r="I133" s="11" t="str">
        <f t="shared" si="11"/>
        <v>11922</v>
      </c>
      <c r="J133" s="2">
        <v>2</v>
      </c>
      <c r="K133" s="2">
        <v>2</v>
      </c>
      <c r="L133" s="44">
        <v>8</v>
      </c>
      <c r="M133" s="6" t="str">
        <f t="shared" si="12"/>
        <v>&lt;B8&gt;</v>
      </c>
      <c r="N133" s="6" t="str">
        <f>IF($B133=1,IF(ISNA(VLOOKUP($M133,Teams!$F$4:$H$51,2,FALSE)),"",VLOOKUP($M133,Teams!$F$4:$H$51,2,FALSE)),IF($B133=2,IF(ISNA(VLOOKUP($M133,Teams!$O$4:$Q$51,2,FALSE)),"",VLOOKUP($M133,Teams!$O$4:$Q$51,2,FALSE)),IF(ISNA(VLOOKUP($M133,Teams!$X$4:$Z$51,2,FALSE)),"",VLOOKUP($M133,Teams!$X$4:$Z$51,2,FALSE))))</f>
        <v>211208</v>
      </c>
      <c r="O133" s="46">
        <v>5</v>
      </c>
      <c r="P133" s="6" t="str">
        <f t="shared" si="13"/>
        <v>&lt;B5&gt;</v>
      </c>
      <c r="Q133" s="6" t="str">
        <f>IF($B133=1,IF(ISNA(VLOOKUP($P133,Teams!$F$4:$H$51,2,FALSE)),"",VLOOKUP($P133,Teams!$F$4:$H$51,2,FALSE)),IF($B133=2,IF(ISNA(VLOOKUP($P133,Teams!$O$4:$Q$51,2,FALSE)),"",VLOOKUP($P133,Teams!$O$4:$Q$51,2,FALSE)),IF(ISNA(VLOOKUP($P133,Teams!$X$4:$Z$51,2,FALSE)),"",VLOOKUP($P133,Teams!$X$4:$Z$51,2,FALSE))))</f>
        <v>211205</v>
      </c>
      <c r="R133" t="str">
        <f t="shared" si="16"/>
        <v>12/05/2021,9:00,12/05/2021,10:00,Week 11 - Match 11922,,Gym 2 - Court 2,,0,Game,,211208,,1,211205,,,0,,11922,1,,,,,,</v>
      </c>
    </row>
    <row r="134" spans="2:18" x14ac:dyDescent="0.2">
      <c r="B134" s="37">
        <v>1</v>
      </c>
      <c r="C134" s="9">
        <v>44535</v>
      </c>
      <c r="D134" s="10">
        <v>9</v>
      </c>
      <c r="E134" s="10" t="s">
        <v>36</v>
      </c>
      <c r="F134" s="11">
        <f t="shared" si="14"/>
        <v>10</v>
      </c>
      <c r="G134" s="11" t="str">
        <f t="shared" si="15"/>
        <v>00</v>
      </c>
      <c r="H134" s="2">
        <v>11</v>
      </c>
      <c r="I134" s="11" t="str">
        <f t="shared" si="11"/>
        <v>11923</v>
      </c>
      <c r="J134" s="2">
        <v>2</v>
      </c>
      <c r="K134" s="2">
        <v>3</v>
      </c>
      <c r="L134" s="44">
        <v>7</v>
      </c>
      <c r="M134" s="6" t="str">
        <f t="shared" si="12"/>
        <v>&lt;B7&gt;</v>
      </c>
      <c r="N134" s="6" t="str">
        <f>IF($B134=1,IF(ISNA(VLOOKUP($M134,Teams!$F$4:$H$51,2,FALSE)),"",VLOOKUP($M134,Teams!$F$4:$H$51,2,FALSE)),IF($B134=2,IF(ISNA(VLOOKUP($M134,Teams!$O$4:$Q$51,2,FALSE)),"",VLOOKUP($M134,Teams!$O$4:$Q$51,2,FALSE)),IF(ISNA(VLOOKUP($M134,Teams!$X$4:$Z$51,2,FALSE)),"",VLOOKUP($M134,Teams!$X$4:$Z$51,2,FALSE))))</f>
        <v>211207</v>
      </c>
      <c r="O134" s="46">
        <v>6</v>
      </c>
      <c r="P134" s="6" t="str">
        <f t="shared" si="13"/>
        <v>&lt;B6&gt;</v>
      </c>
      <c r="Q134" s="6" t="str">
        <f>IF($B134=1,IF(ISNA(VLOOKUP($P134,Teams!$F$4:$H$51,2,FALSE)),"",VLOOKUP($P134,Teams!$F$4:$H$51,2,FALSE)),IF($B134=2,IF(ISNA(VLOOKUP($P134,Teams!$O$4:$Q$51,2,FALSE)),"",VLOOKUP($P134,Teams!$O$4:$Q$51,2,FALSE)),IF(ISNA(VLOOKUP($P134,Teams!$X$4:$Z$51,2,FALSE)),"",VLOOKUP($P134,Teams!$X$4:$Z$51,2,FALSE))))</f>
        <v>211206</v>
      </c>
      <c r="R134" t="str">
        <f t="shared" si="16"/>
        <v>12/05/2021,9:00,12/05/2021,10:00,Week 11 - Match 11923,,Gym 2 - Court 3,,0,Game,,211207,,1,211206,,,0,,11923,1,,,,,,</v>
      </c>
    </row>
    <row r="135" spans="2:18" x14ac:dyDescent="0.2">
      <c r="B135" s="37">
        <v>1</v>
      </c>
      <c r="C135" s="9"/>
      <c r="D135" s="10"/>
      <c r="E135" s="10" t="s">
        <v>36</v>
      </c>
      <c r="F135" s="11" t="str">
        <f t="shared" si="14"/>
        <v/>
      </c>
      <c r="G135" s="11" t="str">
        <f t="shared" si="15"/>
        <v>00</v>
      </c>
      <c r="H135" s="2">
        <v>12</v>
      </c>
      <c r="I135" s="11" t="str">
        <f t="shared" ref="I135:I198" si="17">IF(ISBLANK(D135),"",H135&amp;D135&amp;J135&amp;K135)</f>
        <v/>
      </c>
      <c r="J135" s="2">
        <v>1</v>
      </c>
      <c r="K135" s="2">
        <v>1</v>
      </c>
      <c r="L135" s="44">
        <v>8</v>
      </c>
      <c r="M135" s="6" t="str">
        <f t="shared" si="12"/>
        <v>&lt;B8&gt;</v>
      </c>
      <c r="N135" s="6" t="str">
        <f>IF($B135=1,IF(ISNA(VLOOKUP($M135,Teams!$F$4:$H$51,2,FALSE)),"",VLOOKUP($M135,Teams!$F$4:$H$51,2,FALSE)),IF($B135=2,IF(ISNA(VLOOKUP($M135,Teams!$O$4:$Q$51,2,FALSE)),"",VLOOKUP($M135,Teams!$O$4:$Q$51,2,FALSE)),IF(ISNA(VLOOKUP($M135,Teams!$X$4:$Z$51,2,FALSE)),"",VLOOKUP($M135,Teams!$X$4:$Z$51,2,FALSE))))</f>
        <v>211208</v>
      </c>
      <c r="O135" s="46">
        <v>10</v>
      </c>
      <c r="P135" s="6" t="str">
        <f t="shared" si="13"/>
        <v>&lt;B10&gt;</v>
      </c>
      <c r="Q135" s="6" t="str">
        <f>IF($B135=1,IF(ISNA(VLOOKUP($P135,Teams!$F$4:$H$51,2,FALSE)),"",VLOOKUP($P135,Teams!$F$4:$H$51,2,FALSE)),IF($B135=2,IF(ISNA(VLOOKUP($P135,Teams!$O$4:$Q$51,2,FALSE)),"",VLOOKUP($P135,Teams!$O$4:$Q$51,2,FALSE)),IF(ISNA(VLOOKUP($P135,Teams!$X$4:$Z$51,2,FALSE)),"",VLOOKUP($P135,Teams!$X$4:$Z$51,2,FALSE))))</f>
        <v>211210</v>
      </c>
      <c r="R135" t="str">
        <f t="shared" si="16"/>
        <v>01/00/1900,:00,01/00/1900,:00,Week 12 - Match ,,Gym 1 - Court 1,,0,Game,,211208,,1,211210,,,0,,,1,,,,,,</v>
      </c>
    </row>
    <row r="136" spans="2:18" x14ac:dyDescent="0.2">
      <c r="B136" s="37">
        <v>1</v>
      </c>
      <c r="C136" s="9"/>
      <c r="D136" s="10"/>
      <c r="E136" s="10" t="s">
        <v>36</v>
      </c>
      <c r="F136" s="11" t="str">
        <f t="shared" si="14"/>
        <v/>
      </c>
      <c r="G136" s="11" t="str">
        <f t="shared" si="15"/>
        <v>00</v>
      </c>
      <c r="H136" s="2">
        <v>12</v>
      </c>
      <c r="I136" s="11" t="str">
        <f t="shared" si="17"/>
        <v/>
      </c>
      <c r="J136" s="2">
        <v>1</v>
      </c>
      <c r="K136" s="2">
        <v>2</v>
      </c>
      <c r="L136" s="44">
        <v>9</v>
      </c>
      <c r="M136" s="6" t="str">
        <f t="shared" si="12"/>
        <v>&lt;B9&gt;</v>
      </c>
      <c r="N136" s="6" t="str">
        <f>IF($B136=1,IF(ISNA(VLOOKUP($M136,Teams!$F$4:$H$51,2,FALSE)),"",VLOOKUP($M136,Teams!$F$4:$H$51,2,FALSE)),IF($B136=2,IF(ISNA(VLOOKUP($M136,Teams!$O$4:$Q$51,2,FALSE)),"",VLOOKUP($M136,Teams!$O$4:$Q$51,2,FALSE)),IF(ISNA(VLOOKUP($M136,Teams!$X$4:$Z$51,2,FALSE)),"",VLOOKUP($M136,Teams!$X$4:$Z$51,2,FALSE))))</f>
        <v>211209</v>
      </c>
      <c r="O136" s="46">
        <v>12</v>
      </c>
      <c r="P136" s="6" t="str">
        <f t="shared" si="13"/>
        <v>&lt;B12&gt;</v>
      </c>
      <c r="Q136" s="6" t="str">
        <f>IF($B136=1,IF(ISNA(VLOOKUP($P136,Teams!$F$4:$H$51,2,FALSE)),"",VLOOKUP($P136,Teams!$F$4:$H$51,2,FALSE)),IF($B136=2,IF(ISNA(VLOOKUP($P136,Teams!$O$4:$Q$51,2,FALSE)),"",VLOOKUP($P136,Teams!$O$4:$Q$51,2,FALSE)),IF(ISNA(VLOOKUP($P136,Teams!$X$4:$Z$51,2,FALSE)),"",VLOOKUP($P136,Teams!$X$4:$Z$51,2,FALSE))))</f>
        <v>211212</v>
      </c>
      <c r="R136" t="str">
        <f t="shared" si="16"/>
        <v>01/00/1900,:00,01/00/1900,:00,Week 12 - Match ,,Gym 1 - Court 2,,0,Game,,211209,,1,211212,,,0,,,1,,,,,,</v>
      </c>
    </row>
    <row r="137" spans="2:18" x14ac:dyDescent="0.2">
      <c r="B137" s="37">
        <v>1</v>
      </c>
      <c r="C137" s="9"/>
      <c r="D137" s="10"/>
      <c r="E137" s="10" t="s">
        <v>36</v>
      </c>
      <c r="F137" s="11" t="str">
        <f t="shared" si="14"/>
        <v/>
      </c>
      <c r="G137" s="11" t="str">
        <f t="shared" si="15"/>
        <v>00</v>
      </c>
      <c r="H137" s="2">
        <v>12</v>
      </c>
      <c r="I137" s="11" t="str">
        <f t="shared" si="17"/>
        <v/>
      </c>
      <c r="J137" s="2">
        <v>1</v>
      </c>
      <c r="K137" s="2">
        <v>3</v>
      </c>
      <c r="L137" s="44">
        <v>1</v>
      </c>
      <c r="M137" s="6" t="str">
        <f t="shared" si="12"/>
        <v>&lt;B1&gt;</v>
      </c>
      <c r="N137" s="6" t="str">
        <f>IF($B137=1,IF(ISNA(VLOOKUP($M137,Teams!$F$4:$H$51,2,FALSE)),"",VLOOKUP($M137,Teams!$F$4:$H$51,2,FALSE)),IF($B137=2,IF(ISNA(VLOOKUP($M137,Teams!$O$4:$Q$51,2,FALSE)),"",VLOOKUP($M137,Teams!$O$4:$Q$51,2,FALSE)),IF(ISNA(VLOOKUP($M137,Teams!$X$4:$Z$51,2,FALSE)),"",VLOOKUP($M137,Teams!$X$4:$Z$51,2,FALSE))))</f>
        <v>211201</v>
      </c>
      <c r="O137" s="46">
        <v>6</v>
      </c>
      <c r="P137" s="6" t="str">
        <f t="shared" si="13"/>
        <v>&lt;B6&gt;</v>
      </c>
      <c r="Q137" s="6" t="str">
        <f>IF($B137=1,IF(ISNA(VLOOKUP($P137,Teams!$F$4:$H$51,2,FALSE)),"",VLOOKUP($P137,Teams!$F$4:$H$51,2,FALSE)),IF($B137=2,IF(ISNA(VLOOKUP($P137,Teams!$O$4:$Q$51,2,FALSE)),"",VLOOKUP($P137,Teams!$O$4:$Q$51,2,FALSE)),IF(ISNA(VLOOKUP($P137,Teams!$X$4:$Z$51,2,FALSE)),"",VLOOKUP($P137,Teams!$X$4:$Z$51,2,FALSE))))</f>
        <v>211206</v>
      </c>
      <c r="R137" t="str">
        <f t="shared" si="16"/>
        <v>01/00/1900,:00,01/00/1900,:00,Week 12 - Match ,,Gym 1 - Court 3,,0,Game,,211201,,1,211206,,,0,,,1,,,,,,</v>
      </c>
    </row>
    <row r="138" spans="2:18" x14ac:dyDescent="0.2">
      <c r="B138" s="37">
        <v>1</v>
      </c>
      <c r="C138" s="9"/>
      <c r="D138" s="10"/>
      <c r="E138" s="10" t="s">
        <v>36</v>
      </c>
      <c r="F138" s="11" t="str">
        <f t="shared" si="14"/>
        <v/>
      </c>
      <c r="G138" s="11" t="str">
        <f t="shared" si="15"/>
        <v>00</v>
      </c>
      <c r="H138" s="2">
        <v>12</v>
      </c>
      <c r="I138" s="11" t="str">
        <f t="shared" si="17"/>
        <v/>
      </c>
      <c r="J138" s="2">
        <v>2</v>
      </c>
      <c r="K138" s="2">
        <v>1</v>
      </c>
      <c r="L138" s="44">
        <v>2</v>
      </c>
      <c r="M138" s="6" t="str">
        <f t="shared" si="12"/>
        <v>&lt;B2&gt;</v>
      </c>
      <c r="N138" s="6" t="str">
        <f>IF($B138=1,IF(ISNA(VLOOKUP($M138,Teams!$F$4:$H$51,2,FALSE)),"",VLOOKUP($M138,Teams!$F$4:$H$51,2,FALSE)),IF($B138=2,IF(ISNA(VLOOKUP($M138,Teams!$O$4:$Q$51,2,FALSE)),"",VLOOKUP($M138,Teams!$O$4:$Q$51,2,FALSE)),IF(ISNA(VLOOKUP($M138,Teams!$X$4:$Z$51,2,FALSE)),"",VLOOKUP($M138,Teams!$X$4:$Z$51,2,FALSE))))</f>
        <v>211202</v>
      </c>
      <c r="O138" s="46">
        <v>5</v>
      </c>
      <c r="P138" s="6" t="str">
        <f t="shared" si="13"/>
        <v>&lt;B5&gt;</v>
      </c>
      <c r="Q138" s="6" t="str">
        <f>IF($B138=1,IF(ISNA(VLOOKUP($P138,Teams!$F$4:$H$51,2,FALSE)),"",VLOOKUP($P138,Teams!$F$4:$H$51,2,FALSE)),IF($B138=2,IF(ISNA(VLOOKUP($P138,Teams!$O$4:$Q$51,2,FALSE)),"",VLOOKUP($P138,Teams!$O$4:$Q$51,2,FALSE)),IF(ISNA(VLOOKUP($P138,Teams!$X$4:$Z$51,2,FALSE)),"",VLOOKUP($P138,Teams!$X$4:$Z$51,2,FALSE))))</f>
        <v>211205</v>
      </c>
      <c r="R138" t="str">
        <f t="shared" si="16"/>
        <v>01/00/1900,:00,01/00/1900,:00,Week 12 - Match ,,Gym 2 - Court 1,,0,Game,,211202,,1,211205,,,0,,,1,,,,,,</v>
      </c>
    </row>
    <row r="139" spans="2:18" x14ac:dyDescent="0.2">
      <c r="B139" s="37">
        <v>1</v>
      </c>
      <c r="C139" s="9"/>
      <c r="D139" s="10"/>
      <c r="E139" s="10" t="s">
        <v>36</v>
      </c>
      <c r="F139" s="11" t="str">
        <f t="shared" si="14"/>
        <v/>
      </c>
      <c r="G139" s="11" t="str">
        <f t="shared" si="15"/>
        <v>00</v>
      </c>
      <c r="H139" s="2">
        <v>12</v>
      </c>
      <c r="I139" s="11" t="str">
        <f t="shared" si="17"/>
        <v/>
      </c>
      <c r="J139" s="2">
        <v>2</v>
      </c>
      <c r="K139" s="2">
        <v>2</v>
      </c>
      <c r="L139" s="44">
        <v>3</v>
      </c>
      <c r="M139" s="6" t="str">
        <f t="shared" si="12"/>
        <v>&lt;B3&gt;</v>
      </c>
      <c r="N139" s="6" t="str">
        <f>IF($B139=1,IF(ISNA(VLOOKUP($M139,Teams!$F$4:$H$51,2,FALSE)),"",VLOOKUP($M139,Teams!$F$4:$H$51,2,FALSE)),IF($B139=2,IF(ISNA(VLOOKUP($M139,Teams!$O$4:$Q$51,2,FALSE)),"",VLOOKUP($M139,Teams!$O$4:$Q$51,2,FALSE)),IF(ISNA(VLOOKUP($M139,Teams!$X$4:$Z$51,2,FALSE)),"",VLOOKUP($M139,Teams!$X$4:$Z$51,2,FALSE))))</f>
        <v>211203</v>
      </c>
      <c r="O139" s="46">
        <v>4</v>
      </c>
      <c r="P139" s="6" t="str">
        <f t="shared" si="13"/>
        <v>&lt;B4&gt;</v>
      </c>
      <c r="Q139" s="6" t="str">
        <f>IF($B139=1,IF(ISNA(VLOOKUP($P139,Teams!$F$4:$H$51,2,FALSE)),"",VLOOKUP($P139,Teams!$F$4:$H$51,2,FALSE)),IF($B139=2,IF(ISNA(VLOOKUP($P139,Teams!$O$4:$Q$51,2,FALSE)),"",VLOOKUP($P139,Teams!$O$4:$Q$51,2,FALSE)),IF(ISNA(VLOOKUP($P139,Teams!$X$4:$Z$51,2,FALSE)),"",VLOOKUP($P139,Teams!$X$4:$Z$51,2,FALSE))))</f>
        <v>211204</v>
      </c>
      <c r="R139" t="str">
        <f t="shared" si="16"/>
        <v>01/00/1900,:00,01/00/1900,:00,Week 12 - Match ,,Gym 2 - Court 2,,0,Game,,211203,,1,211204,,,0,,,1,,,,,,</v>
      </c>
    </row>
    <row r="140" spans="2:18" x14ac:dyDescent="0.2">
      <c r="B140" s="37">
        <v>1</v>
      </c>
      <c r="C140" s="9"/>
      <c r="D140" s="10"/>
      <c r="E140" s="10" t="s">
        <v>36</v>
      </c>
      <c r="F140" s="11" t="str">
        <f t="shared" si="14"/>
        <v/>
      </c>
      <c r="G140" s="11" t="str">
        <f t="shared" si="15"/>
        <v>00</v>
      </c>
      <c r="H140" s="2">
        <v>12</v>
      </c>
      <c r="I140" s="11" t="str">
        <f t="shared" si="17"/>
        <v/>
      </c>
      <c r="J140" s="2">
        <v>2</v>
      </c>
      <c r="K140" s="2">
        <v>3</v>
      </c>
      <c r="L140" s="44">
        <v>7</v>
      </c>
      <c r="M140" s="6" t="str">
        <f t="shared" si="12"/>
        <v>&lt;B7&gt;</v>
      </c>
      <c r="N140" s="6" t="str">
        <f>IF($B140=1,IF(ISNA(VLOOKUP($M140,Teams!$F$4:$H$51,2,FALSE)),"",VLOOKUP($M140,Teams!$F$4:$H$51,2,FALSE)),IF($B140=2,IF(ISNA(VLOOKUP($M140,Teams!$O$4:$Q$51,2,FALSE)),"",VLOOKUP($M140,Teams!$O$4:$Q$51,2,FALSE)),IF(ISNA(VLOOKUP($M140,Teams!$X$4:$Z$51,2,FALSE)),"",VLOOKUP($M140,Teams!$X$4:$Z$51,2,FALSE))))</f>
        <v>211207</v>
      </c>
      <c r="O140" s="46">
        <v>11</v>
      </c>
      <c r="P140" s="6" t="str">
        <f t="shared" si="13"/>
        <v>&lt;B11&gt;</v>
      </c>
      <c r="Q140" s="6" t="str">
        <f>IF($B140=1,IF(ISNA(VLOOKUP($P140,Teams!$F$4:$H$51,2,FALSE)),"",VLOOKUP($P140,Teams!$F$4:$H$51,2,FALSE)),IF($B140=2,IF(ISNA(VLOOKUP($P140,Teams!$O$4:$Q$51,2,FALSE)),"",VLOOKUP($P140,Teams!$O$4:$Q$51,2,FALSE)),IF(ISNA(VLOOKUP($P140,Teams!$X$4:$Z$51,2,FALSE)),"",VLOOKUP($P140,Teams!$X$4:$Z$51,2,FALSE))))</f>
        <v>211211</v>
      </c>
      <c r="R140" t="str">
        <f t="shared" si="16"/>
        <v>01/00/1900,:00,01/00/1900,:00,Week 12 - Match ,,Gym 2 - Court 3,,0,Game,,211207,,1,211211,,,0,,,1,,,,,,</v>
      </c>
    </row>
    <row r="141" spans="2:18" x14ac:dyDescent="0.2">
      <c r="B141" s="37">
        <v>1</v>
      </c>
      <c r="C141" s="9"/>
      <c r="D141" s="10"/>
      <c r="E141" s="10" t="s">
        <v>36</v>
      </c>
      <c r="F141" s="11" t="str">
        <f t="shared" si="14"/>
        <v/>
      </c>
      <c r="G141" s="11" t="str">
        <f t="shared" si="15"/>
        <v>00</v>
      </c>
      <c r="H141" s="2">
        <v>12</v>
      </c>
      <c r="I141" s="11" t="str">
        <f t="shared" si="17"/>
        <v/>
      </c>
      <c r="J141" s="2">
        <v>1</v>
      </c>
      <c r="K141" s="2">
        <v>1</v>
      </c>
      <c r="L141" s="44">
        <v>10</v>
      </c>
      <c r="M141" s="6" t="str">
        <f t="shared" si="12"/>
        <v>&lt;B10&gt;</v>
      </c>
      <c r="N141" s="6" t="str">
        <f>IF($B141=1,IF(ISNA(VLOOKUP($M141,Teams!$F$4:$H$51,2,FALSE)),"",VLOOKUP($M141,Teams!$F$4:$H$51,2,FALSE)),IF($B141=2,IF(ISNA(VLOOKUP($M141,Teams!$O$4:$Q$51,2,FALSE)),"",VLOOKUP($M141,Teams!$O$4:$Q$51,2,FALSE)),IF(ISNA(VLOOKUP($M141,Teams!$X$4:$Z$51,2,FALSE)),"",VLOOKUP($M141,Teams!$X$4:$Z$51,2,FALSE))))</f>
        <v>211210</v>
      </c>
      <c r="O141" s="46">
        <v>12</v>
      </c>
      <c r="P141" s="6" t="str">
        <f t="shared" si="13"/>
        <v>&lt;B12&gt;</v>
      </c>
      <c r="Q141" s="6" t="str">
        <f>IF($B141=1,IF(ISNA(VLOOKUP($P141,Teams!$F$4:$H$51,2,FALSE)),"",VLOOKUP($P141,Teams!$F$4:$H$51,2,FALSE)),IF($B141=2,IF(ISNA(VLOOKUP($P141,Teams!$O$4:$Q$51,2,FALSE)),"",VLOOKUP($P141,Teams!$O$4:$Q$51,2,FALSE)),IF(ISNA(VLOOKUP($P141,Teams!$X$4:$Z$51,2,FALSE)),"",VLOOKUP($P141,Teams!$X$4:$Z$51,2,FALSE))))</f>
        <v>211212</v>
      </c>
      <c r="R141" t="str">
        <f t="shared" si="16"/>
        <v>01/00/1900,:00,01/00/1900,:00,Week 12 - Match ,,Gym 1 - Court 1,,0,Game,,211210,,1,211212,,,0,,,1,,,,,,</v>
      </c>
    </row>
    <row r="142" spans="2:18" x14ac:dyDescent="0.2">
      <c r="B142" s="37">
        <v>1</v>
      </c>
      <c r="C142" s="9"/>
      <c r="D142" s="10"/>
      <c r="E142" s="10" t="s">
        <v>36</v>
      </c>
      <c r="F142" s="11" t="str">
        <f t="shared" si="14"/>
        <v/>
      </c>
      <c r="G142" s="11" t="str">
        <f t="shared" si="15"/>
        <v>00</v>
      </c>
      <c r="H142" s="2">
        <v>12</v>
      </c>
      <c r="I142" s="11" t="str">
        <f t="shared" si="17"/>
        <v/>
      </c>
      <c r="J142" s="2">
        <v>1</v>
      </c>
      <c r="K142" s="2">
        <v>2</v>
      </c>
      <c r="L142" s="44">
        <v>2</v>
      </c>
      <c r="M142" s="6" t="str">
        <f t="shared" si="12"/>
        <v>&lt;B2&gt;</v>
      </c>
      <c r="N142" s="6" t="str">
        <f>IF($B142=1,IF(ISNA(VLOOKUP($M142,Teams!$F$4:$H$51,2,FALSE)),"",VLOOKUP($M142,Teams!$F$4:$H$51,2,FALSE)),IF($B142=2,IF(ISNA(VLOOKUP($M142,Teams!$O$4:$Q$51,2,FALSE)),"",VLOOKUP($M142,Teams!$O$4:$Q$51,2,FALSE)),IF(ISNA(VLOOKUP($M142,Teams!$X$4:$Z$51,2,FALSE)),"",VLOOKUP($M142,Teams!$X$4:$Z$51,2,FALSE))))</f>
        <v>211202</v>
      </c>
      <c r="O142" s="46">
        <v>7</v>
      </c>
      <c r="P142" s="6" t="str">
        <f t="shared" si="13"/>
        <v>&lt;B7&gt;</v>
      </c>
      <c r="Q142" s="6" t="str">
        <f>IF($B142=1,IF(ISNA(VLOOKUP($P142,Teams!$F$4:$H$51,2,FALSE)),"",VLOOKUP($P142,Teams!$F$4:$H$51,2,FALSE)),IF($B142=2,IF(ISNA(VLOOKUP($P142,Teams!$O$4:$Q$51,2,FALSE)),"",VLOOKUP($P142,Teams!$O$4:$Q$51,2,FALSE)),IF(ISNA(VLOOKUP($P142,Teams!$X$4:$Z$51,2,FALSE)),"",VLOOKUP($P142,Teams!$X$4:$Z$51,2,FALSE))))</f>
        <v>211207</v>
      </c>
      <c r="R142" t="str">
        <f t="shared" si="16"/>
        <v>01/00/1900,:00,01/00/1900,:00,Week 12 - Match ,,Gym 1 - Court 2,,0,Game,,211202,,1,211207,,,0,,,1,,,,,,</v>
      </c>
    </row>
    <row r="143" spans="2:18" x14ac:dyDescent="0.2">
      <c r="B143" s="37">
        <v>1</v>
      </c>
      <c r="C143" s="9"/>
      <c r="D143" s="10"/>
      <c r="E143" s="10" t="s">
        <v>36</v>
      </c>
      <c r="F143" s="11" t="str">
        <f t="shared" si="14"/>
        <v/>
      </c>
      <c r="G143" s="11" t="str">
        <f t="shared" si="15"/>
        <v>00</v>
      </c>
      <c r="H143" s="2">
        <v>12</v>
      </c>
      <c r="I143" s="11" t="str">
        <f t="shared" si="17"/>
        <v/>
      </c>
      <c r="J143" s="2">
        <v>1</v>
      </c>
      <c r="K143" s="2">
        <v>3</v>
      </c>
      <c r="L143" s="44">
        <v>1</v>
      </c>
      <c r="M143" s="6" t="str">
        <f t="shared" si="12"/>
        <v>&lt;B1&gt;</v>
      </c>
      <c r="N143" s="6" t="str">
        <f>IF($B143=1,IF(ISNA(VLOOKUP($M143,Teams!$F$4:$H$51,2,FALSE)),"",VLOOKUP($M143,Teams!$F$4:$H$51,2,FALSE)),IF($B143=2,IF(ISNA(VLOOKUP($M143,Teams!$O$4:$Q$51,2,FALSE)),"",VLOOKUP($M143,Teams!$O$4:$Q$51,2,FALSE)),IF(ISNA(VLOOKUP($M143,Teams!$X$4:$Z$51,2,FALSE)),"",VLOOKUP($M143,Teams!$X$4:$Z$51,2,FALSE))))</f>
        <v>211201</v>
      </c>
      <c r="O143" s="46">
        <v>8</v>
      </c>
      <c r="P143" s="6" t="str">
        <f t="shared" si="13"/>
        <v>&lt;B8&gt;</v>
      </c>
      <c r="Q143" s="6" t="str">
        <f>IF($B143=1,IF(ISNA(VLOOKUP($P143,Teams!$F$4:$H$51,2,FALSE)),"",VLOOKUP($P143,Teams!$F$4:$H$51,2,FALSE)),IF($B143=2,IF(ISNA(VLOOKUP($P143,Teams!$O$4:$Q$51,2,FALSE)),"",VLOOKUP($P143,Teams!$O$4:$Q$51,2,FALSE)),IF(ISNA(VLOOKUP($P143,Teams!$X$4:$Z$51,2,FALSE)),"",VLOOKUP($P143,Teams!$X$4:$Z$51,2,FALSE))))</f>
        <v>211208</v>
      </c>
      <c r="R143" t="str">
        <f t="shared" si="16"/>
        <v>01/00/1900,:00,01/00/1900,:00,Week 12 - Match ,,Gym 1 - Court 3,,0,Game,,211201,,1,211208,,,0,,,1,,,,,,</v>
      </c>
    </row>
    <row r="144" spans="2:18" x14ac:dyDescent="0.2">
      <c r="B144" s="37">
        <v>1</v>
      </c>
      <c r="C144" s="9"/>
      <c r="D144" s="10"/>
      <c r="E144" s="10" t="s">
        <v>36</v>
      </c>
      <c r="F144" s="11" t="str">
        <f t="shared" si="14"/>
        <v/>
      </c>
      <c r="G144" s="11" t="str">
        <f t="shared" si="15"/>
        <v>00</v>
      </c>
      <c r="H144" s="2">
        <v>12</v>
      </c>
      <c r="I144" s="11" t="str">
        <f t="shared" si="17"/>
        <v/>
      </c>
      <c r="J144" s="2">
        <v>2</v>
      </c>
      <c r="K144" s="2">
        <v>1</v>
      </c>
      <c r="L144" s="44">
        <v>3</v>
      </c>
      <c r="M144" s="6" t="str">
        <f t="shared" si="12"/>
        <v>&lt;B3&gt;</v>
      </c>
      <c r="N144" s="6" t="str">
        <f>IF($B144=1,IF(ISNA(VLOOKUP($M144,Teams!$F$4:$H$51,2,FALSE)),"",VLOOKUP($M144,Teams!$F$4:$H$51,2,FALSE)),IF($B144=2,IF(ISNA(VLOOKUP($M144,Teams!$O$4:$Q$51,2,FALSE)),"",VLOOKUP($M144,Teams!$O$4:$Q$51,2,FALSE)),IF(ISNA(VLOOKUP($M144,Teams!$X$4:$Z$51,2,FALSE)),"",VLOOKUP($M144,Teams!$X$4:$Z$51,2,FALSE))))</f>
        <v>211203</v>
      </c>
      <c r="O144" s="46">
        <v>6</v>
      </c>
      <c r="P144" s="6" t="str">
        <f t="shared" si="13"/>
        <v>&lt;B6&gt;</v>
      </c>
      <c r="Q144" s="6" t="str">
        <f>IF($B144=1,IF(ISNA(VLOOKUP($P144,Teams!$F$4:$H$51,2,FALSE)),"",VLOOKUP($P144,Teams!$F$4:$H$51,2,FALSE)),IF($B144=2,IF(ISNA(VLOOKUP($P144,Teams!$O$4:$Q$51,2,FALSE)),"",VLOOKUP($P144,Teams!$O$4:$Q$51,2,FALSE)),IF(ISNA(VLOOKUP($P144,Teams!$X$4:$Z$51,2,FALSE)),"",VLOOKUP($P144,Teams!$X$4:$Z$51,2,FALSE))))</f>
        <v>211206</v>
      </c>
      <c r="R144" t="str">
        <f t="shared" si="16"/>
        <v>01/00/1900,:00,01/00/1900,:00,Week 12 - Match ,,Gym 2 - Court 1,,0,Game,,211203,,1,211206,,,0,,,1,,,,,,</v>
      </c>
    </row>
    <row r="145" spans="2:18" x14ac:dyDescent="0.2">
      <c r="B145" s="37">
        <v>1</v>
      </c>
      <c r="C145" s="9"/>
      <c r="D145" s="10"/>
      <c r="E145" s="10" t="s">
        <v>36</v>
      </c>
      <c r="F145" s="11" t="str">
        <f t="shared" si="14"/>
        <v/>
      </c>
      <c r="G145" s="11" t="str">
        <f t="shared" si="15"/>
        <v>00</v>
      </c>
      <c r="H145" s="2">
        <v>12</v>
      </c>
      <c r="I145" s="11" t="str">
        <f t="shared" si="17"/>
        <v/>
      </c>
      <c r="J145" s="2">
        <v>2</v>
      </c>
      <c r="K145" s="2">
        <v>2</v>
      </c>
      <c r="L145" s="44">
        <v>4</v>
      </c>
      <c r="M145" s="6" t="str">
        <f t="shared" si="12"/>
        <v>&lt;B4&gt;</v>
      </c>
      <c r="N145" s="6" t="str">
        <f>IF($B145=1,IF(ISNA(VLOOKUP($M145,Teams!$F$4:$H$51,2,FALSE)),"",VLOOKUP($M145,Teams!$F$4:$H$51,2,FALSE)),IF($B145=2,IF(ISNA(VLOOKUP($M145,Teams!$O$4:$Q$51,2,FALSE)),"",VLOOKUP($M145,Teams!$O$4:$Q$51,2,FALSE)),IF(ISNA(VLOOKUP($M145,Teams!$X$4:$Z$51,2,FALSE)),"",VLOOKUP($M145,Teams!$X$4:$Z$51,2,FALSE))))</f>
        <v>211204</v>
      </c>
      <c r="O145" s="46">
        <v>5</v>
      </c>
      <c r="P145" s="6" t="str">
        <f t="shared" si="13"/>
        <v>&lt;B5&gt;</v>
      </c>
      <c r="Q145" s="6" t="str">
        <f>IF($B145=1,IF(ISNA(VLOOKUP($P145,Teams!$F$4:$H$51,2,FALSE)),"",VLOOKUP($P145,Teams!$F$4:$H$51,2,FALSE)),IF($B145=2,IF(ISNA(VLOOKUP($P145,Teams!$O$4:$Q$51,2,FALSE)),"",VLOOKUP($P145,Teams!$O$4:$Q$51,2,FALSE)),IF(ISNA(VLOOKUP($P145,Teams!$X$4:$Z$51,2,FALSE)),"",VLOOKUP($P145,Teams!$X$4:$Z$51,2,FALSE))))</f>
        <v>211205</v>
      </c>
      <c r="R145" t="str">
        <f t="shared" si="16"/>
        <v>01/00/1900,:00,01/00/1900,:00,Week 12 - Match ,,Gym 2 - Court 2,,0,Game,,211204,,1,211205,,,0,,,1,,,,,,</v>
      </c>
    </row>
    <row r="146" spans="2:18" x14ac:dyDescent="0.2">
      <c r="B146" s="37">
        <v>1</v>
      </c>
      <c r="C146" s="9"/>
      <c r="D146" s="10"/>
      <c r="E146" s="10" t="s">
        <v>36</v>
      </c>
      <c r="F146" s="11" t="str">
        <f t="shared" si="14"/>
        <v/>
      </c>
      <c r="G146" s="11" t="str">
        <f t="shared" si="15"/>
        <v>00</v>
      </c>
      <c r="H146" s="2">
        <v>12</v>
      </c>
      <c r="I146" s="11" t="str">
        <f t="shared" si="17"/>
        <v/>
      </c>
      <c r="J146" s="2">
        <v>2</v>
      </c>
      <c r="K146" s="2">
        <v>3</v>
      </c>
      <c r="L146" s="44">
        <v>9</v>
      </c>
      <c r="M146" s="6" t="str">
        <f t="shared" si="12"/>
        <v>&lt;B9&gt;</v>
      </c>
      <c r="N146" s="6" t="str">
        <f>IF($B146=1,IF(ISNA(VLOOKUP($M146,Teams!$F$4:$H$51,2,FALSE)),"",VLOOKUP($M146,Teams!$F$4:$H$51,2,FALSE)),IF($B146=2,IF(ISNA(VLOOKUP($M146,Teams!$O$4:$Q$51,2,FALSE)),"",VLOOKUP($M146,Teams!$O$4:$Q$51,2,FALSE)),IF(ISNA(VLOOKUP($M146,Teams!$X$4:$Z$51,2,FALSE)),"",VLOOKUP($M146,Teams!$X$4:$Z$51,2,FALSE))))</f>
        <v>211209</v>
      </c>
      <c r="O146" s="46">
        <v>11</v>
      </c>
      <c r="P146" s="6" t="str">
        <f t="shared" si="13"/>
        <v>&lt;B11&gt;</v>
      </c>
      <c r="Q146" s="6" t="str">
        <f>IF($B146=1,IF(ISNA(VLOOKUP($P146,Teams!$F$4:$H$51,2,FALSE)),"",VLOOKUP($P146,Teams!$F$4:$H$51,2,FALSE)),IF($B146=2,IF(ISNA(VLOOKUP($P146,Teams!$O$4:$Q$51,2,FALSE)),"",VLOOKUP($P146,Teams!$O$4:$Q$51,2,FALSE)),IF(ISNA(VLOOKUP($P146,Teams!$X$4:$Z$51,2,FALSE)),"",VLOOKUP($P146,Teams!$X$4:$Z$51,2,FALSE))))</f>
        <v>211211</v>
      </c>
      <c r="R146" t="str">
        <f t="shared" si="16"/>
        <v>01/00/1900,:00,01/00/1900,:00,Week 12 - Match ,,Gym 2 - Court 3,,0,Game,,211209,,1,211211,,,0,,,1,,,,,,</v>
      </c>
    </row>
    <row r="147" spans="2:18" x14ac:dyDescent="0.2">
      <c r="B147" s="37">
        <v>1</v>
      </c>
      <c r="C147" s="9"/>
      <c r="D147" s="10"/>
      <c r="E147" s="10" t="s">
        <v>36</v>
      </c>
      <c r="F147" s="11" t="str">
        <f t="shared" si="14"/>
        <v/>
      </c>
      <c r="G147" s="11" t="str">
        <f t="shared" si="15"/>
        <v>00</v>
      </c>
      <c r="H147" s="2">
        <v>13</v>
      </c>
      <c r="I147" s="11" t="str">
        <f t="shared" si="17"/>
        <v/>
      </c>
      <c r="J147" s="2">
        <v>1</v>
      </c>
      <c r="K147" s="2">
        <v>1</v>
      </c>
      <c r="L147" s="44">
        <v>1</v>
      </c>
      <c r="M147" s="6" t="str">
        <f t="shared" si="12"/>
        <v>&lt;B1&gt;</v>
      </c>
      <c r="N147" s="6" t="str">
        <f>IF($B147=1,IF(ISNA(VLOOKUP($M147,Teams!$F$4:$H$51,2,FALSE)),"",VLOOKUP($M147,Teams!$F$4:$H$51,2,FALSE)),IF($B147=2,IF(ISNA(VLOOKUP($M147,Teams!$O$4:$Q$51,2,FALSE)),"",VLOOKUP($M147,Teams!$O$4:$Q$51,2,FALSE)),IF(ISNA(VLOOKUP($M147,Teams!$X$4:$Z$51,2,FALSE)),"",VLOOKUP($M147,Teams!$X$4:$Z$51,2,FALSE))))</f>
        <v>211201</v>
      </c>
      <c r="O147" s="46">
        <v>5</v>
      </c>
      <c r="P147" s="6" t="str">
        <f t="shared" si="13"/>
        <v>&lt;B5&gt;</v>
      </c>
      <c r="Q147" s="6" t="str">
        <f>IF($B147=1,IF(ISNA(VLOOKUP($P147,Teams!$F$4:$H$51,2,FALSE)),"",VLOOKUP($P147,Teams!$F$4:$H$51,2,FALSE)),IF($B147=2,IF(ISNA(VLOOKUP($P147,Teams!$O$4:$Q$51,2,FALSE)),"",VLOOKUP($P147,Teams!$O$4:$Q$51,2,FALSE)),IF(ISNA(VLOOKUP($P147,Teams!$X$4:$Z$51,2,FALSE)),"",VLOOKUP($P147,Teams!$X$4:$Z$51,2,FALSE))))</f>
        <v>211205</v>
      </c>
      <c r="R147" t="str">
        <f t="shared" si="16"/>
        <v>01/00/1900,:00,01/00/1900,:00,Week 13 - Match ,,Gym 1 - Court 1,,0,Game,,211201,,1,211205,,,0,,,1,,,,,,</v>
      </c>
    </row>
    <row r="148" spans="2:18" x14ac:dyDescent="0.2">
      <c r="B148" s="37">
        <v>1</v>
      </c>
      <c r="C148" s="9"/>
      <c r="D148" s="10"/>
      <c r="E148" s="10" t="s">
        <v>36</v>
      </c>
      <c r="F148" s="11" t="str">
        <f t="shared" si="14"/>
        <v/>
      </c>
      <c r="G148" s="11" t="str">
        <f t="shared" si="15"/>
        <v>00</v>
      </c>
      <c r="H148" s="2">
        <v>13</v>
      </c>
      <c r="I148" s="11" t="str">
        <f t="shared" si="17"/>
        <v/>
      </c>
      <c r="J148" s="2">
        <v>1</v>
      </c>
      <c r="K148" s="2">
        <v>2</v>
      </c>
      <c r="L148" s="44">
        <v>2</v>
      </c>
      <c r="M148" s="6" t="str">
        <f t="shared" si="12"/>
        <v>&lt;B2&gt;</v>
      </c>
      <c r="N148" s="6" t="str">
        <f>IF($B148=1,IF(ISNA(VLOOKUP($M148,Teams!$F$4:$H$51,2,FALSE)),"",VLOOKUP($M148,Teams!$F$4:$H$51,2,FALSE)),IF($B148=2,IF(ISNA(VLOOKUP($M148,Teams!$O$4:$Q$51,2,FALSE)),"",VLOOKUP($M148,Teams!$O$4:$Q$51,2,FALSE)),IF(ISNA(VLOOKUP($M148,Teams!$X$4:$Z$51,2,FALSE)),"",VLOOKUP($M148,Teams!$X$4:$Z$51,2,FALSE))))</f>
        <v>211202</v>
      </c>
      <c r="O148" s="46">
        <v>4</v>
      </c>
      <c r="P148" s="6" t="str">
        <f t="shared" si="13"/>
        <v>&lt;B4&gt;</v>
      </c>
      <c r="Q148" s="6" t="str">
        <f>IF($B148=1,IF(ISNA(VLOOKUP($P148,Teams!$F$4:$H$51,2,FALSE)),"",VLOOKUP($P148,Teams!$F$4:$H$51,2,FALSE)),IF($B148=2,IF(ISNA(VLOOKUP($P148,Teams!$O$4:$Q$51,2,FALSE)),"",VLOOKUP($P148,Teams!$O$4:$Q$51,2,FALSE)),IF(ISNA(VLOOKUP($P148,Teams!$X$4:$Z$51,2,FALSE)),"",VLOOKUP($P148,Teams!$X$4:$Z$51,2,FALSE))))</f>
        <v>211204</v>
      </c>
      <c r="R148" t="str">
        <f t="shared" si="16"/>
        <v>01/00/1900,:00,01/00/1900,:00,Week 13 - Match ,,Gym 1 - Court 2,,0,Game,,211202,,1,211204,,,0,,,1,,,,,,</v>
      </c>
    </row>
    <row r="149" spans="2:18" x14ac:dyDescent="0.2">
      <c r="B149" s="37">
        <v>1</v>
      </c>
      <c r="C149" s="9"/>
      <c r="D149" s="10"/>
      <c r="E149" s="10" t="s">
        <v>36</v>
      </c>
      <c r="F149" s="11" t="str">
        <f t="shared" si="14"/>
        <v/>
      </c>
      <c r="G149" s="11" t="str">
        <f t="shared" si="15"/>
        <v>00</v>
      </c>
      <c r="H149" s="2">
        <v>13</v>
      </c>
      <c r="I149" s="11" t="str">
        <f t="shared" si="17"/>
        <v/>
      </c>
      <c r="J149" s="2">
        <v>1</v>
      </c>
      <c r="K149" s="2">
        <v>3</v>
      </c>
      <c r="L149" s="44">
        <v>3</v>
      </c>
      <c r="M149" s="6" t="str">
        <f t="shared" si="12"/>
        <v>&lt;B3&gt;</v>
      </c>
      <c r="N149" s="6" t="str">
        <f>IF($B149=1,IF(ISNA(VLOOKUP($M149,Teams!$F$4:$H$51,2,FALSE)),"",VLOOKUP($M149,Teams!$F$4:$H$51,2,FALSE)),IF($B149=2,IF(ISNA(VLOOKUP($M149,Teams!$O$4:$Q$51,2,FALSE)),"",VLOOKUP($M149,Teams!$O$4:$Q$51,2,FALSE)),IF(ISNA(VLOOKUP($M149,Teams!$X$4:$Z$51,2,FALSE)),"",VLOOKUP($M149,Teams!$X$4:$Z$51,2,FALSE))))</f>
        <v>211203</v>
      </c>
      <c r="O149" s="46">
        <v>12</v>
      </c>
      <c r="P149" s="6" t="str">
        <f t="shared" si="13"/>
        <v>&lt;B12&gt;</v>
      </c>
      <c r="Q149" s="6" t="str">
        <f>IF($B149=1,IF(ISNA(VLOOKUP($P149,Teams!$F$4:$H$51,2,FALSE)),"",VLOOKUP($P149,Teams!$F$4:$H$51,2,FALSE)),IF($B149=2,IF(ISNA(VLOOKUP($P149,Teams!$O$4:$Q$51,2,FALSE)),"",VLOOKUP($P149,Teams!$O$4:$Q$51,2,FALSE)),IF(ISNA(VLOOKUP($P149,Teams!$X$4:$Z$51,2,FALSE)),"",VLOOKUP($P149,Teams!$X$4:$Z$51,2,FALSE))))</f>
        <v>211212</v>
      </c>
      <c r="R149" t="str">
        <f t="shared" si="16"/>
        <v>01/00/1900,:00,01/00/1900,:00,Week 13 - Match ,,Gym 1 - Court 3,,0,Game,,211203,,1,211212,,,0,,,1,,,,,,</v>
      </c>
    </row>
    <row r="150" spans="2:18" x14ac:dyDescent="0.2">
      <c r="B150" s="37">
        <v>1</v>
      </c>
      <c r="C150" s="9"/>
      <c r="D150" s="10"/>
      <c r="E150" s="10" t="s">
        <v>36</v>
      </c>
      <c r="F150" s="11" t="str">
        <f t="shared" si="14"/>
        <v/>
      </c>
      <c r="G150" s="11" t="str">
        <f t="shared" si="15"/>
        <v>00</v>
      </c>
      <c r="H150" s="2">
        <v>13</v>
      </c>
      <c r="I150" s="11" t="str">
        <f t="shared" si="17"/>
        <v/>
      </c>
      <c r="J150" s="2">
        <v>2</v>
      </c>
      <c r="K150" s="2">
        <v>1</v>
      </c>
      <c r="L150" s="44">
        <v>6</v>
      </c>
      <c r="M150" s="6" t="str">
        <f t="shared" si="12"/>
        <v>&lt;B6&gt;</v>
      </c>
      <c r="N150" s="6" t="str">
        <f>IF($B150=1,IF(ISNA(VLOOKUP($M150,Teams!$F$4:$H$51,2,FALSE)),"",VLOOKUP($M150,Teams!$F$4:$H$51,2,FALSE)),IF($B150=2,IF(ISNA(VLOOKUP($M150,Teams!$O$4:$Q$51,2,FALSE)),"",VLOOKUP($M150,Teams!$O$4:$Q$51,2,FALSE)),IF(ISNA(VLOOKUP($M150,Teams!$X$4:$Z$51,2,FALSE)),"",VLOOKUP($M150,Teams!$X$4:$Z$51,2,FALSE))))</f>
        <v>211206</v>
      </c>
      <c r="O150" s="46">
        <v>11</v>
      </c>
      <c r="P150" s="6" t="str">
        <f t="shared" si="13"/>
        <v>&lt;B11&gt;</v>
      </c>
      <c r="Q150" s="6" t="str">
        <f>IF($B150=1,IF(ISNA(VLOOKUP($P150,Teams!$F$4:$H$51,2,FALSE)),"",VLOOKUP($P150,Teams!$F$4:$H$51,2,FALSE)),IF($B150=2,IF(ISNA(VLOOKUP($P150,Teams!$O$4:$Q$51,2,FALSE)),"",VLOOKUP($P150,Teams!$O$4:$Q$51,2,FALSE)),IF(ISNA(VLOOKUP($P150,Teams!$X$4:$Z$51,2,FALSE)),"",VLOOKUP($P150,Teams!$X$4:$Z$51,2,FALSE))))</f>
        <v>211211</v>
      </c>
      <c r="R150" t="str">
        <f t="shared" si="16"/>
        <v>01/00/1900,:00,01/00/1900,:00,Week 13 - Match ,,Gym 2 - Court 1,,0,Game,,211206,,1,211211,,,0,,,1,,,,,,</v>
      </c>
    </row>
    <row r="151" spans="2:18" x14ac:dyDescent="0.2">
      <c r="B151" s="37">
        <v>1</v>
      </c>
      <c r="C151" s="9"/>
      <c r="D151" s="10"/>
      <c r="E151" s="10" t="s">
        <v>36</v>
      </c>
      <c r="F151" s="11" t="str">
        <f t="shared" si="14"/>
        <v/>
      </c>
      <c r="G151" s="11" t="str">
        <f t="shared" si="15"/>
        <v>00</v>
      </c>
      <c r="H151" s="2">
        <v>13</v>
      </c>
      <c r="I151" s="11" t="str">
        <f t="shared" si="17"/>
        <v/>
      </c>
      <c r="J151" s="2">
        <v>2</v>
      </c>
      <c r="K151" s="2">
        <v>2</v>
      </c>
      <c r="L151" s="44">
        <v>7</v>
      </c>
      <c r="M151" s="6" t="str">
        <f t="shared" si="12"/>
        <v>&lt;B7&gt;</v>
      </c>
      <c r="N151" s="6" t="str">
        <f>IF($B151=1,IF(ISNA(VLOOKUP($M151,Teams!$F$4:$H$51,2,FALSE)),"",VLOOKUP($M151,Teams!$F$4:$H$51,2,FALSE)),IF($B151=2,IF(ISNA(VLOOKUP($M151,Teams!$O$4:$Q$51,2,FALSE)),"",VLOOKUP($M151,Teams!$O$4:$Q$51,2,FALSE)),IF(ISNA(VLOOKUP($M151,Teams!$X$4:$Z$51,2,FALSE)),"",VLOOKUP($M151,Teams!$X$4:$Z$51,2,FALSE))))</f>
        <v>211207</v>
      </c>
      <c r="O151" s="46">
        <v>10</v>
      </c>
      <c r="P151" s="6" t="str">
        <f t="shared" si="13"/>
        <v>&lt;B10&gt;</v>
      </c>
      <c r="Q151" s="6" t="str">
        <f>IF($B151=1,IF(ISNA(VLOOKUP($P151,Teams!$F$4:$H$51,2,FALSE)),"",VLOOKUP($P151,Teams!$F$4:$H$51,2,FALSE)),IF($B151=2,IF(ISNA(VLOOKUP($P151,Teams!$O$4:$Q$51,2,FALSE)),"",VLOOKUP($P151,Teams!$O$4:$Q$51,2,FALSE)),IF(ISNA(VLOOKUP($P151,Teams!$X$4:$Z$51,2,FALSE)),"",VLOOKUP($P151,Teams!$X$4:$Z$51,2,FALSE))))</f>
        <v>211210</v>
      </c>
      <c r="R151" t="str">
        <f t="shared" si="16"/>
        <v>01/00/1900,:00,01/00/1900,:00,Week 13 - Match ,,Gym 2 - Court 2,,0,Game,,211207,,1,211210,,,0,,,1,,,,,,</v>
      </c>
    </row>
    <row r="152" spans="2:18" x14ac:dyDescent="0.2">
      <c r="B152" s="37">
        <v>1</v>
      </c>
      <c r="C152" s="9"/>
      <c r="D152" s="10"/>
      <c r="E152" s="10" t="s">
        <v>36</v>
      </c>
      <c r="F152" s="11" t="str">
        <f t="shared" si="14"/>
        <v/>
      </c>
      <c r="G152" s="11" t="str">
        <f t="shared" si="15"/>
        <v>00</v>
      </c>
      <c r="H152" s="2">
        <v>13</v>
      </c>
      <c r="I152" s="11" t="str">
        <f t="shared" si="17"/>
        <v/>
      </c>
      <c r="J152" s="2">
        <v>2</v>
      </c>
      <c r="K152" s="2">
        <v>3</v>
      </c>
      <c r="L152" s="44">
        <v>8</v>
      </c>
      <c r="M152" s="6" t="str">
        <f t="shared" si="12"/>
        <v>&lt;B8&gt;</v>
      </c>
      <c r="N152" s="6" t="str">
        <f>IF($B152=1,IF(ISNA(VLOOKUP($M152,Teams!$F$4:$H$51,2,FALSE)),"",VLOOKUP($M152,Teams!$F$4:$H$51,2,FALSE)),IF($B152=2,IF(ISNA(VLOOKUP($M152,Teams!$O$4:$Q$51,2,FALSE)),"",VLOOKUP($M152,Teams!$O$4:$Q$51,2,FALSE)),IF(ISNA(VLOOKUP($M152,Teams!$X$4:$Z$51,2,FALSE)),"",VLOOKUP($M152,Teams!$X$4:$Z$51,2,FALSE))))</f>
        <v>211208</v>
      </c>
      <c r="O152" s="46">
        <v>9</v>
      </c>
      <c r="P152" s="6" t="str">
        <f t="shared" si="13"/>
        <v>&lt;B9&gt;</v>
      </c>
      <c r="Q152" s="6" t="str">
        <f>IF($B152=1,IF(ISNA(VLOOKUP($P152,Teams!$F$4:$H$51,2,FALSE)),"",VLOOKUP($P152,Teams!$F$4:$H$51,2,FALSE)),IF($B152=2,IF(ISNA(VLOOKUP($P152,Teams!$O$4:$Q$51,2,FALSE)),"",VLOOKUP($P152,Teams!$O$4:$Q$51,2,FALSE)),IF(ISNA(VLOOKUP($P152,Teams!$X$4:$Z$51,2,FALSE)),"",VLOOKUP($P152,Teams!$X$4:$Z$51,2,FALSE))))</f>
        <v>211209</v>
      </c>
      <c r="R152" t="str">
        <f t="shared" si="16"/>
        <v>01/00/1900,:00,01/00/1900,:00,Week 13 - Match ,,Gym 2 - Court 3,,0,Game,,211208,,1,211209,,,0,,,1,,,,,,</v>
      </c>
    </row>
    <row r="153" spans="2:18" x14ac:dyDescent="0.2">
      <c r="B153" s="37">
        <v>1</v>
      </c>
      <c r="C153" s="9"/>
      <c r="D153" s="10"/>
      <c r="E153" s="10" t="s">
        <v>36</v>
      </c>
      <c r="F153" s="11" t="str">
        <f t="shared" si="14"/>
        <v/>
      </c>
      <c r="G153" s="11" t="str">
        <f t="shared" si="15"/>
        <v>00</v>
      </c>
      <c r="H153" s="2">
        <v>13</v>
      </c>
      <c r="I153" s="11" t="str">
        <f t="shared" si="17"/>
        <v/>
      </c>
      <c r="J153" s="2">
        <v>1</v>
      </c>
      <c r="K153" s="2">
        <v>1</v>
      </c>
      <c r="L153" s="44">
        <v>3</v>
      </c>
      <c r="M153" s="6" t="str">
        <f t="shared" si="12"/>
        <v>&lt;B3&gt;</v>
      </c>
      <c r="N153" s="6" t="str">
        <f>IF($B153=1,IF(ISNA(VLOOKUP($M153,Teams!$F$4:$H$51,2,FALSE)),"",VLOOKUP($M153,Teams!$F$4:$H$51,2,FALSE)),IF($B153=2,IF(ISNA(VLOOKUP($M153,Teams!$O$4:$Q$51,2,FALSE)),"",VLOOKUP($M153,Teams!$O$4:$Q$51,2,FALSE)),IF(ISNA(VLOOKUP($M153,Teams!$X$4:$Z$51,2,FALSE)),"",VLOOKUP($M153,Teams!$X$4:$Z$51,2,FALSE))))</f>
        <v>211203</v>
      </c>
      <c r="O153" s="46">
        <v>5</v>
      </c>
      <c r="P153" s="6" t="str">
        <f t="shared" si="13"/>
        <v>&lt;B5&gt;</v>
      </c>
      <c r="Q153" s="6" t="str">
        <f>IF($B153=1,IF(ISNA(VLOOKUP($P153,Teams!$F$4:$H$51,2,FALSE)),"",VLOOKUP($P153,Teams!$F$4:$H$51,2,FALSE)),IF($B153=2,IF(ISNA(VLOOKUP($P153,Teams!$O$4:$Q$51,2,FALSE)),"",VLOOKUP($P153,Teams!$O$4:$Q$51,2,FALSE)),IF(ISNA(VLOOKUP($P153,Teams!$X$4:$Z$51,2,FALSE)),"",VLOOKUP($P153,Teams!$X$4:$Z$51,2,FALSE))))</f>
        <v>211205</v>
      </c>
      <c r="R153" t="str">
        <f t="shared" si="16"/>
        <v>01/00/1900,:00,01/00/1900,:00,Week 13 - Match ,,Gym 1 - Court 1,,0,Game,,211203,,1,211205,,,0,,,1,,,,,,</v>
      </c>
    </row>
    <row r="154" spans="2:18" x14ac:dyDescent="0.2">
      <c r="B154" s="37">
        <v>1</v>
      </c>
      <c r="C154" s="9"/>
      <c r="D154" s="10"/>
      <c r="E154" s="10" t="s">
        <v>36</v>
      </c>
      <c r="F154" s="11" t="str">
        <f t="shared" si="14"/>
        <v/>
      </c>
      <c r="G154" s="11" t="str">
        <f t="shared" si="15"/>
        <v>00</v>
      </c>
      <c r="H154" s="2">
        <v>13</v>
      </c>
      <c r="I154" s="11" t="str">
        <f t="shared" si="17"/>
        <v/>
      </c>
      <c r="J154" s="2">
        <v>1</v>
      </c>
      <c r="K154" s="2">
        <v>2</v>
      </c>
      <c r="L154" s="44">
        <v>2</v>
      </c>
      <c r="M154" s="6" t="str">
        <f t="shared" si="12"/>
        <v>&lt;B2&gt;</v>
      </c>
      <c r="N154" s="6" t="str">
        <f>IF($B154=1,IF(ISNA(VLOOKUP($M154,Teams!$F$4:$H$51,2,FALSE)),"",VLOOKUP($M154,Teams!$F$4:$H$51,2,FALSE)),IF($B154=2,IF(ISNA(VLOOKUP($M154,Teams!$O$4:$Q$51,2,FALSE)),"",VLOOKUP($M154,Teams!$O$4:$Q$51,2,FALSE)),IF(ISNA(VLOOKUP($M154,Teams!$X$4:$Z$51,2,FALSE)),"",VLOOKUP($M154,Teams!$X$4:$Z$51,2,FALSE))))</f>
        <v>211202</v>
      </c>
      <c r="O154" s="46">
        <v>6</v>
      </c>
      <c r="P154" s="6" t="str">
        <f t="shared" si="13"/>
        <v>&lt;B6&gt;</v>
      </c>
      <c r="Q154" s="6" t="str">
        <f>IF($B154=1,IF(ISNA(VLOOKUP($P154,Teams!$F$4:$H$51,2,FALSE)),"",VLOOKUP($P154,Teams!$F$4:$H$51,2,FALSE)),IF($B154=2,IF(ISNA(VLOOKUP($P154,Teams!$O$4:$Q$51,2,FALSE)),"",VLOOKUP($P154,Teams!$O$4:$Q$51,2,FALSE)),IF(ISNA(VLOOKUP($P154,Teams!$X$4:$Z$51,2,FALSE)),"",VLOOKUP($P154,Teams!$X$4:$Z$51,2,FALSE))))</f>
        <v>211206</v>
      </c>
      <c r="R154" t="str">
        <f t="shared" si="16"/>
        <v>01/00/1900,:00,01/00/1900,:00,Week 13 - Match ,,Gym 1 - Court 2,,0,Game,,211202,,1,211206,,,0,,,1,,,,,,</v>
      </c>
    </row>
    <row r="155" spans="2:18" x14ac:dyDescent="0.2">
      <c r="B155" s="37">
        <v>1</v>
      </c>
      <c r="C155" s="9"/>
      <c r="D155" s="10"/>
      <c r="E155" s="10" t="s">
        <v>36</v>
      </c>
      <c r="F155" s="11" t="str">
        <f t="shared" si="14"/>
        <v/>
      </c>
      <c r="G155" s="11" t="str">
        <f t="shared" si="15"/>
        <v>00</v>
      </c>
      <c r="H155" s="2">
        <v>13</v>
      </c>
      <c r="I155" s="11" t="str">
        <f t="shared" si="17"/>
        <v/>
      </c>
      <c r="J155" s="2">
        <v>1</v>
      </c>
      <c r="K155" s="2">
        <v>3</v>
      </c>
      <c r="L155" s="44">
        <v>4</v>
      </c>
      <c r="M155" s="6" t="str">
        <f t="shared" si="12"/>
        <v>&lt;B4&gt;</v>
      </c>
      <c r="N155" s="6" t="str">
        <f>IF($B155=1,IF(ISNA(VLOOKUP($M155,Teams!$F$4:$H$51,2,FALSE)),"",VLOOKUP($M155,Teams!$F$4:$H$51,2,FALSE)),IF($B155=2,IF(ISNA(VLOOKUP($M155,Teams!$O$4:$Q$51,2,FALSE)),"",VLOOKUP($M155,Teams!$O$4:$Q$51,2,FALSE)),IF(ISNA(VLOOKUP($M155,Teams!$X$4:$Z$51,2,FALSE)),"",VLOOKUP($M155,Teams!$X$4:$Z$51,2,FALSE))))</f>
        <v>211204</v>
      </c>
      <c r="O155" s="46">
        <v>12</v>
      </c>
      <c r="P155" s="6" t="str">
        <f t="shared" si="13"/>
        <v>&lt;B12&gt;</v>
      </c>
      <c r="Q155" s="6" t="str">
        <f>IF($B155=1,IF(ISNA(VLOOKUP($P155,Teams!$F$4:$H$51,2,FALSE)),"",VLOOKUP($P155,Teams!$F$4:$H$51,2,FALSE)),IF($B155=2,IF(ISNA(VLOOKUP($P155,Teams!$O$4:$Q$51,2,FALSE)),"",VLOOKUP($P155,Teams!$O$4:$Q$51,2,FALSE)),IF(ISNA(VLOOKUP($P155,Teams!$X$4:$Z$51,2,FALSE)),"",VLOOKUP($P155,Teams!$X$4:$Z$51,2,FALSE))))</f>
        <v>211212</v>
      </c>
      <c r="R155" t="str">
        <f t="shared" si="16"/>
        <v>01/00/1900,:00,01/00/1900,:00,Week 13 - Match ,,Gym 1 - Court 3,,0,Game,,211204,,1,211212,,,0,,,1,,,,,,</v>
      </c>
    </row>
    <row r="156" spans="2:18" x14ac:dyDescent="0.2">
      <c r="B156" s="37">
        <v>1</v>
      </c>
      <c r="C156" s="9"/>
      <c r="D156" s="10"/>
      <c r="E156" s="10" t="s">
        <v>36</v>
      </c>
      <c r="F156" s="11" t="str">
        <f t="shared" si="14"/>
        <v/>
      </c>
      <c r="G156" s="11" t="str">
        <f t="shared" si="15"/>
        <v>00</v>
      </c>
      <c r="H156" s="2">
        <v>13</v>
      </c>
      <c r="I156" s="11" t="str">
        <f t="shared" si="17"/>
        <v/>
      </c>
      <c r="J156" s="2">
        <v>2</v>
      </c>
      <c r="K156" s="2">
        <v>1</v>
      </c>
      <c r="L156" s="44">
        <v>8</v>
      </c>
      <c r="M156" s="6" t="str">
        <f t="shared" si="12"/>
        <v>&lt;B8&gt;</v>
      </c>
      <c r="N156" s="6" t="str">
        <f>IF($B156=1,IF(ISNA(VLOOKUP($M156,Teams!$F$4:$H$51,2,FALSE)),"",VLOOKUP($M156,Teams!$F$4:$H$51,2,FALSE)),IF($B156=2,IF(ISNA(VLOOKUP($M156,Teams!$O$4:$Q$51,2,FALSE)),"",VLOOKUP($M156,Teams!$O$4:$Q$51,2,FALSE)),IF(ISNA(VLOOKUP($M156,Teams!$X$4:$Z$51,2,FALSE)),"",VLOOKUP($M156,Teams!$X$4:$Z$51,2,FALSE))))</f>
        <v>211208</v>
      </c>
      <c r="O156" s="46">
        <v>11</v>
      </c>
      <c r="P156" s="6" t="str">
        <f t="shared" si="13"/>
        <v>&lt;B11&gt;</v>
      </c>
      <c r="Q156" s="6" t="str">
        <f>IF($B156=1,IF(ISNA(VLOOKUP($P156,Teams!$F$4:$H$51,2,FALSE)),"",VLOOKUP($P156,Teams!$F$4:$H$51,2,FALSE)),IF($B156=2,IF(ISNA(VLOOKUP($P156,Teams!$O$4:$Q$51,2,FALSE)),"",VLOOKUP($P156,Teams!$O$4:$Q$51,2,FALSE)),IF(ISNA(VLOOKUP($P156,Teams!$X$4:$Z$51,2,FALSE)),"",VLOOKUP($P156,Teams!$X$4:$Z$51,2,FALSE))))</f>
        <v>211211</v>
      </c>
      <c r="R156" t="str">
        <f t="shared" si="16"/>
        <v>01/00/1900,:00,01/00/1900,:00,Week 13 - Match ,,Gym 2 - Court 1,,0,Game,,211208,,1,211211,,,0,,,1,,,,,,</v>
      </c>
    </row>
    <row r="157" spans="2:18" x14ac:dyDescent="0.2">
      <c r="B157" s="37">
        <v>1</v>
      </c>
      <c r="C157" s="9"/>
      <c r="D157" s="10"/>
      <c r="E157" s="10" t="s">
        <v>36</v>
      </c>
      <c r="F157" s="11" t="str">
        <f t="shared" si="14"/>
        <v/>
      </c>
      <c r="G157" s="11" t="str">
        <f t="shared" si="15"/>
        <v>00</v>
      </c>
      <c r="H157" s="2">
        <v>13</v>
      </c>
      <c r="I157" s="11" t="str">
        <f t="shared" si="17"/>
        <v/>
      </c>
      <c r="J157" s="2">
        <v>2</v>
      </c>
      <c r="K157" s="2">
        <v>2</v>
      </c>
      <c r="L157" s="44">
        <v>9</v>
      </c>
      <c r="M157" s="6" t="str">
        <f t="shared" si="12"/>
        <v>&lt;B9&gt;</v>
      </c>
      <c r="N157" s="6" t="str">
        <f>IF($B157=1,IF(ISNA(VLOOKUP($M157,Teams!$F$4:$H$51,2,FALSE)),"",VLOOKUP($M157,Teams!$F$4:$H$51,2,FALSE)),IF($B157=2,IF(ISNA(VLOOKUP($M157,Teams!$O$4:$Q$51,2,FALSE)),"",VLOOKUP($M157,Teams!$O$4:$Q$51,2,FALSE)),IF(ISNA(VLOOKUP($M157,Teams!$X$4:$Z$51,2,FALSE)),"",VLOOKUP($M157,Teams!$X$4:$Z$51,2,FALSE))))</f>
        <v>211209</v>
      </c>
      <c r="O157" s="46">
        <v>10</v>
      </c>
      <c r="P157" s="6" t="str">
        <f t="shared" si="13"/>
        <v>&lt;B10&gt;</v>
      </c>
      <c r="Q157" s="6" t="str">
        <f>IF($B157=1,IF(ISNA(VLOOKUP($P157,Teams!$F$4:$H$51,2,FALSE)),"",VLOOKUP($P157,Teams!$F$4:$H$51,2,FALSE)),IF($B157=2,IF(ISNA(VLOOKUP($P157,Teams!$O$4:$Q$51,2,FALSE)),"",VLOOKUP($P157,Teams!$O$4:$Q$51,2,FALSE)),IF(ISNA(VLOOKUP($P157,Teams!$X$4:$Z$51,2,FALSE)),"",VLOOKUP($P157,Teams!$X$4:$Z$51,2,FALSE))))</f>
        <v>211210</v>
      </c>
      <c r="R157" t="str">
        <f t="shared" si="16"/>
        <v>01/00/1900,:00,01/00/1900,:00,Week 13 - Match ,,Gym 2 - Court 2,,0,Game,,211209,,1,211210,,,0,,,1,,,,,,</v>
      </c>
    </row>
    <row r="158" spans="2:18" x14ac:dyDescent="0.2">
      <c r="B158" s="37">
        <v>1</v>
      </c>
      <c r="C158" s="9"/>
      <c r="D158" s="10"/>
      <c r="E158" s="10" t="s">
        <v>36</v>
      </c>
      <c r="F158" s="11" t="str">
        <f t="shared" si="14"/>
        <v/>
      </c>
      <c r="G158" s="11" t="str">
        <f t="shared" si="15"/>
        <v>00</v>
      </c>
      <c r="H158" s="2">
        <v>13</v>
      </c>
      <c r="I158" s="11" t="str">
        <f t="shared" si="17"/>
        <v/>
      </c>
      <c r="J158" s="2">
        <v>2</v>
      </c>
      <c r="K158" s="2">
        <v>3</v>
      </c>
      <c r="L158" s="44">
        <v>1</v>
      </c>
      <c r="M158" s="6" t="str">
        <f t="shared" si="12"/>
        <v>&lt;B1&gt;</v>
      </c>
      <c r="N158" s="6" t="str">
        <f>IF($B158=1,IF(ISNA(VLOOKUP($M158,Teams!$F$4:$H$51,2,FALSE)),"",VLOOKUP($M158,Teams!$F$4:$H$51,2,FALSE)),IF($B158=2,IF(ISNA(VLOOKUP($M158,Teams!$O$4:$Q$51,2,FALSE)),"",VLOOKUP($M158,Teams!$O$4:$Q$51,2,FALSE)),IF(ISNA(VLOOKUP($M158,Teams!$X$4:$Z$51,2,FALSE)),"",VLOOKUP($M158,Teams!$X$4:$Z$51,2,FALSE))))</f>
        <v>211201</v>
      </c>
      <c r="O158" s="46">
        <v>7</v>
      </c>
      <c r="P158" s="6" t="str">
        <f t="shared" si="13"/>
        <v>&lt;B7&gt;</v>
      </c>
      <c r="Q158" s="6" t="str">
        <f>IF($B158=1,IF(ISNA(VLOOKUP($P158,Teams!$F$4:$H$51,2,FALSE)),"",VLOOKUP($P158,Teams!$F$4:$H$51,2,FALSE)),IF($B158=2,IF(ISNA(VLOOKUP($P158,Teams!$O$4:$Q$51,2,FALSE)),"",VLOOKUP($P158,Teams!$O$4:$Q$51,2,FALSE)),IF(ISNA(VLOOKUP($P158,Teams!$X$4:$Z$51,2,FALSE)),"",VLOOKUP($P158,Teams!$X$4:$Z$51,2,FALSE))))</f>
        <v>211207</v>
      </c>
      <c r="R158" t="str">
        <f t="shared" si="16"/>
        <v>01/00/1900,:00,01/00/1900,:00,Week 13 - Match ,,Gym 2 - Court 3,,0,Game,,211201,,1,211207,,,0,,,1,,,,,,</v>
      </c>
    </row>
    <row r="159" spans="2:18" x14ac:dyDescent="0.2">
      <c r="B159" s="37">
        <v>1</v>
      </c>
      <c r="C159" s="9"/>
      <c r="D159" s="10"/>
      <c r="E159" s="10" t="s">
        <v>36</v>
      </c>
      <c r="F159" s="11" t="str">
        <f t="shared" si="14"/>
        <v/>
      </c>
      <c r="G159" s="11" t="str">
        <f t="shared" si="15"/>
        <v>00</v>
      </c>
      <c r="H159" s="2">
        <v>14</v>
      </c>
      <c r="I159" s="11" t="str">
        <f t="shared" si="17"/>
        <v/>
      </c>
      <c r="J159" s="2">
        <v>1</v>
      </c>
      <c r="K159" s="2">
        <v>1</v>
      </c>
      <c r="L159" s="44">
        <v>6</v>
      </c>
      <c r="M159" s="6" t="str">
        <f t="shared" si="12"/>
        <v>&lt;B6&gt;</v>
      </c>
      <c r="N159" s="6" t="str">
        <f>IF($B159=1,IF(ISNA(VLOOKUP($M159,Teams!$F$4:$H$51,2,FALSE)),"",VLOOKUP($M159,Teams!$F$4:$H$51,2,FALSE)),IF($B159=2,IF(ISNA(VLOOKUP($M159,Teams!$O$4:$Q$51,2,FALSE)),"",VLOOKUP($M159,Teams!$O$4:$Q$51,2,FALSE)),IF(ISNA(VLOOKUP($M159,Teams!$X$4:$Z$51,2,FALSE)),"",VLOOKUP($M159,Teams!$X$4:$Z$51,2,FALSE))))</f>
        <v>211206</v>
      </c>
      <c r="O159" s="46">
        <v>10</v>
      </c>
      <c r="P159" s="6" t="str">
        <f t="shared" si="13"/>
        <v>&lt;B10&gt;</v>
      </c>
      <c r="Q159" s="6" t="str">
        <f>IF($B159=1,IF(ISNA(VLOOKUP($P159,Teams!$F$4:$H$51,2,FALSE)),"",VLOOKUP($P159,Teams!$F$4:$H$51,2,FALSE)),IF($B159=2,IF(ISNA(VLOOKUP($P159,Teams!$O$4:$Q$51,2,FALSE)),"",VLOOKUP($P159,Teams!$O$4:$Q$51,2,FALSE)),IF(ISNA(VLOOKUP($P159,Teams!$X$4:$Z$51,2,FALSE)),"",VLOOKUP($P159,Teams!$X$4:$Z$51,2,FALSE))))</f>
        <v>211210</v>
      </c>
      <c r="R159" t="str">
        <f t="shared" si="16"/>
        <v>01/00/1900,:00,01/00/1900,:00,Week 14 - Match ,,Gym 1 - Court 1,,0,Game,,211206,,1,211210,,,0,,,1,,,,,,</v>
      </c>
    </row>
    <row r="160" spans="2:18" x14ac:dyDescent="0.2">
      <c r="B160" s="37">
        <v>1</v>
      </c>
      <c r="C160" s="9"/>
      <c r="D160" s="10"/>
      <c r="E160" s="10" t="s">
        <v>36</v>
      </c>
      <c r="F160" s="11" t="str">
        <f t="shared" si="14"/>
        <v/>
      </c>
      <c r="G160" s="11" t="str">
        <f t="shared" si="15"/>
        <v>00</v>
      </c>
      <c r="H160" s="2">
        <v>14</v>
      </c>
      <c r="I160" s="11" t="str">
        <f t="shared" si="17"/>
        <v/>
      </c>
      <c r="J160" s="2">
        <v>1</v>
      </c>
      <c r="K160" s="2">
        <v>2</v>
      </c>
      <c r="L160" s="44">
        <v>7</v>
      </c>
      <c r="M160" s="6" t="str">
        <f t="shared" si="12"/>
        <v>&lt;B7&gt;</v>
      </c>
      <c r="N160" s="6" t="str">
        <f>IF($B160=1,IF(ISNA(VLOOKUP($M160,Teams!$F$4:$H$51,2,FALSE)),"",VLOOKUP($M160,Teams!$F$4:$H$51,2,FALSE)),IF($B160=2,IF(ISNA(VLOOKUP($M160,Teams!$O$4:$Q$51,2,FALSE)),"",VLOOKUP($M160,Teams!$O$4:$Q$51,2,FALSE)),IF(ISNA(VLOOKUP($M160,Teams!$X$4:$Z$51,2,FALSE)),"",VLOOKUP($M160,Teams!$X$4:$Z$51,2,FALSE))))</f>
        <v>211207</v>
      </c>
      <c r="O160" s="46">
        <v>9</v>
      </c>
      <c r="P160" s="6" t="str">
        <f t="shared" si="13"/>
        <v>&lt;B9&gt;</v>
      </c>
      <c r="Q160" s="6" t="str">
        <f>IF($B160=1,IF(ISNA(VLOOKUP($P160,Teams!$F$4:$H$51,2,FALSE)),"",VLOOKUP($P160,Teams!$F$4:$H$51,2,FALSE)),IF($B160=2,IF(ISNA(VLOOKUP($P160,Teams!$O$4:$Q$51,2,FALSE)),"",VLOOKUP($P160,Teams!$O$4:$Q$51,2,FALSE)),IF(ISNA(VLOOKUP($P160,Teams!$X$4:$Z$51,2,FALSE)),"",VLOOKUP($P160,Teams!$X$4:$Z$51,2,FALSE))))</f>
        <v>211209</v>
      </c>
      <c r="R160" t="str">
        <f t="shared" si="16"/>
        <v>01/00/1900,:00,01/00/1900,:00,Week 14 - Match ,,Gym 1 - Court 2,,0,Game,,211207,,1,211209,,,0,,,1,,,,,,</v>
      </c>
    </row>
    <row r="161" spans="2:18" x14ac:dyDescent="0.2">
      <c r="B161" s="37">
        <v>1</v>
      </c>
      <c r="C161" s="9"/>
      <c r="D161" s="10"/>
      <c r="E161" s="10" t="s">
        <v>36</v>
      </c>
      <c r="F161" s="11" t="str">
        <f t="shared" si="14"/>
        <v/>
      </c>
      <c r="G161" s="11" t="str">
        <f t="shared" si="15"/>
        <v>00</v>
      </c>
      <c r="H161" s="2">
        <v>14</v>
      </c>
      <c r="I161" s="11" t="str">
        <f t="shared" si="17"/>
        <v/>
      </c>
      <c r="J161" s="2">
        <v>1</v>
      </c>
      <c r="K161" s="2">
        <v>3</v>
      </c>
      <c r="L161" s="44">
        <v>8</v>
      </c>
      <c r="M161" s="6" t="str">
        <f t="shared" si="12"/>
        <v>&lt;B8&gt;</v>
      </c>
      <c r="N161" s="6" t="str">
        <f>IF($B161=1,IF(ISNA(VLOOKUP($M161,Teams!$F$4:$H$51,2,FALSE)),"",VLOOKUP($M161,Teams!$F$4:$H$51,2,FALSE)),IF($B161=2,IF(ISNA(VLOOKUP($M161,Teams!$O$4:$Q$51,2,FALSE)),"",VLOOKUP($M161,Teams!$O$4:$Q$51,2,FALSE)),IF(ISNA(VLOOKUP($M161,Teams!$X$4:$Z$51,2,FALSE)),"",VLOOKUP($M161,Teams!$X$4:$Z$51,2,FALSE))))</f>
        <v>211208</v>
      </c>
      <c r="O161" s="46">
        <v>12</v>
      </c>
      <c r="P161" s="6" t="str">
        <f t="shared" si="13"/>
        <v>&lt;B12&gt;</v>
      </c>
      <c r="Q161" s="6" t="str">
        <f>IF($B161=1,IF(ISNA(VLOOKUP($P161,Teams!$F$4:$H$51,2,FALSE)),"",VLOOKUP($P161,Teams!$F$4:$H$51,2,FALSE)),IF($B161=2,IF(ISNA(VLOOKUP($P161,Teams!$O$4:$Q$51,2,FALSE)),"",VLOOKUP($P161,Teams!$O$4:$Q$51,2,FALSE)),IF(ISNA(VLOOKUP($P161,Teams!$X$4:$Z$51,2,FALSE)),"",VLOOKUP($P161,Teams!$X$4:$Z$51,2,FALSE))))</f>
        <v>211212</v>
      </c>
      <c r="R161" t="str">
        <f t="shared" si="16"/>
        <v>01/00/1900,:00,01/00/1900,:00,Week 14 - Match ,,Gym 1 - Court 3,,0,Game,,211208,,1,211212,,,0,,,1,,,,,,</v>
      </c>
    </row>
    <row r="162" spans="2:18" x14ac:dyDescent="0.2">
      <c r="B162" s="37">
        <v>1</v>
      </c>
      <c r="C162" s="9"/>
      <c r="D162" s="10"/>
      <c r="E162" s="10" t="s">
        <v>36</v>
      </c>
      <c r="F162" s="11" t="str">
        <f t="shared" si="14"/>
        <v/>
      </c>
      <c r="G162" s="11" t="str">
        <f t="shared" si="15"/>
        <v>00</v>
      </c>
      <c r="H162" s="2">
        <v>14</v>
      </c>
      <c r="I162" s="11" t="str">
        <f t="shared" si="17"/>
        <v/>
      </c>
      <c r="J162" s="2">
        <v>2</v>
      </c>
      <c r="K162" s="2">
        <v>1</v>
      </c>
      <c r="L162" s="44">
        <v>1</v>
      </c>
      <c r="M162" s="6" t="str">
        <f t="shared" si="12"/>
        <v>&lt;B1&gt;</v>
      </c>
      <c r="N162" s="6" t="str">
        <f>IF($B162=1,IF(ISNA(VLOOKUP($M162,Teams!$F$4:$H$51,2,FALSE)),"",VLOOKUP($M162,Teams!$F$4:$H$51,2,FALSE)),IF($B162=2,IF(ISNA(VLOOKUP($M162,Teams!$O$4:$Q$51,2,FALSE)),"",VLOOKUP($M162,Teams!$O$4:$Q$51,2,FALSE)),IF(ISNA(VLOOKUP($M162,Teams!$X$4:$Z$51,2,FALSE)),"",VLOOKUP($M162,Teams!$X$4:$Z$51,2,FALSE))))</f>
        <v>211201</v>
      </c>
      <c r="O162" s="46">
        <v>4</v>
      </c>
      <c r="P162" s="6" t="str">
        <f t="shared" si="13"/>
        <v>&lt;B4&gt;</v>
      </c>
      <c r="Q162" s="6" t="str">
        <f>IF($B162=1,IF(ISNA(VLOOKUP($P162,Teams!$F$4:$H$51,2,FALSE)),"",VLOOKUP($P162,Teams!$F$4:$H$51,2,FALSE)),IF($B162=2,IF(ISNA(VLOOKUP($P162,Teams!$O$4:$Q$51,2,FALSE)),"",VLOOKUP($P162,Teams!$O$4:$Q$51,2,FALSE)),IF(ISNA(VLOOKUP($P162,Teams!$X$4:$Z$51,2,FALSE)),"",VLOOKUP($P162,Teams!$X$4:$Z$51,2,FALSE))))</f>
        <v>211204</v>
      </c>
      <c r="R162" t="str">
        <f t="shared" si="16"/>
        <v>01/00/1900,:00,01/00/1900,:00,Week 14 - Match ,,Gym 2 - Court 1,,0,Game,,211201,,1,211204,,,0,,,1,,,,,,</v>
      </c>
    </row>
    <row r="163" spans="2:18" x14ac:dyDescent="0.2">
      <c r="B163" s="37">
        <v>1</v>
      </c>
      <c r="C163" s="9"/>
      <c r="D163" s="10"/>
      <c r="E163" s="10" t="s">
        <v>36</v>
      </c>
      <c r="F163" s="11" t="str">
        <f t="shared" si="14"/>
        <v/>
      </c>
      <c r="G163" s="11" t="str">
        <f t="shared" si="15"/>
        <v>00</v>
      </c>
      <c r="H163" s="2">
        <v>14</v>
      </c>
      <c r="I163" s="11" t="str">
        <f t="shared" si="17"/>
        <v/>
      </c>
      <c r="J163" s="2">
        <v>2</v>
      </c>
      <c r="K163" s="2">
        <v>2</v>
      </c>
      <c r="L163" s="44">
        <v>2</v>
      </c>
      <c r="M163" s="6" t="str">
        <f t="shared" si="12"/>
        <v>&lt;B2&gt;</v>
      </c>
      <c r="N163" s="6" t="str">
        <f>IF($B163=1,IF(ISNA(VLOOKUP($M163,Teams!$F$4:$H$51,2,FALSE)),"",VLOOKUP($M163,Teams!$F$4:$H$51,2,FALSE)),IF($B163=2,IF(ISNA(VLOOKUP($M163,Teams!$O$4:$Q$51,2,FALSE)),"",VLOOKUP($M163,Teams!$O$4:$Q$51,2,FALSE)),IF(ISNA(VLOOKUP($M163,Teams!$X$4:$Z$51,2,FALSE)),"",VLOOKUP($M163,Teams!$X$4:$Z$51,2,FALSE))))</f>
        <v>211202</v>
      </c>
      <c r="O163" s="46">
        <v>3</v>
      </c>
      <c r="P163" s="6" t="str">
        <f t="shared" si="13"/>
        <v>&lt;B3&gt;</v>
      </c>
      <c r="Q163" s="6" t="str">
        <f>IF($B163=1,IF(ISNA(VLOOKUP($P163,Teams!$F$4:$H$51,2,FALSE)),"",VLOOKUP($P163,Teams!$F$4:$H$51,2,FALSE)),IF($B163=2,IF(ISNA(VLOOKUP($P163,Teams!$O$4:$Q$51,2,FALSE)),"",VLOOKUP($P163,Teams!$O$4:$Q$51,2,FALSE)),IF(ISNA(VLOOKUP($P163,Teams!$X$4:$Z$51,2,FALSE)),"",VLOOKUP($P163,Teams!$X$4:$Z$51,2,FALSE))))</f>
        <v>211203</v>
      </c>
      <c r="R163" t="str">
        <f t="shared" si="16"/>
        <v>01/00/1900,:00,01/00/1900,:00,Week 14 - Match ,,Gym 2 - Court 2,,0,Game,,211202,,1,211203,,,0,,,1,,,,,,</v>
      </c>
    </row>
    <row r="164" spans="2:18" x14ac:dyDescent="0.2">
      <c r="B164" s="37">
        <v>1</v>
      </c>
      <c r="C164" s="9"/>
      <c r="D164" s="10"/>
      <c r="E164" s="10" t="s">
        <v>36</v>
      </c>
      <c r="F164" s="11" t="str">
        <f t="shared" si="14"/>
        <v/>
      </c>
      <c r="G164" s="11" t="str">
        <f t="shared" si="15"/>
        <v>00</v>
      </c>
      <c r="H164" s="2">
        <v>14</v>
      </c>
      <c r="I164" s="11" t="str">
        <f t="shared" si="17"/>
        <v/>
      </c>
      <c r="J164" s="2">
        <v>2</v>
      </c>
      <c r="K164" s="2">
        <v>3</v>
      </c>
      <c r="L164" s="44">
        <v>5</v>
      </c>
      <c r="M164" s="6" t="str">
        <f t="shared" si="12"/>
        <v>&lt;B5&gt;</v>
      </c>
      <c r="N164" s="6" t="str">
        <f>IF($B164=1,IF(ISNA(VLOOKUP($M164,Teams!$F$4:$H$51,2,FALSE)),"",VLOOKUP($M164,Teams!$F$4:$H$51,2,FALSE)),IF($B164=2,IF(ISNA(VLOOKUP($M164,Teams!$O$4:$Q$51,2,FALSE)),"",VLOOKUP($M164,Teams!$O$4:$Q$51,2,FALSE)),IF(ISNA(VLOOKUP($M164,Teams!$X$4:$Z$51,2,FALSE)),"",VLOOKUP($M164,Teams!$X$4:$Z$51,2,FALSE))))</f>
        <v>211205</v>
      </c>
      <c r="O164" s="46">
        <v>11</v>
      </c>
      <c r="P164" s="6" t="str">
        <f t="shared" si="13"/>
        <v>&lt;B11&gt;</v>
      </c>
      <c r="Q164" s="6" t="str">
        <f>IF($B164=1,IF(ISNA(VLOOKUP($P164,Teams!$F$4:$H$51,2,FALSE)),"",VLOOKUP($P164,Teams!$F$4:$H$51,2,FALSE)),IF($B164=2,IF(ISNA(VLOOKUP($P164,Teams!$O$4:$Q$51,2,FALSE)),"",VLOOKUP($P164,Teams!$O$4:$Q$51,2,FALSE)),IF(ISNA(VLOOKUP($P164,Teams!$X$4:$Z$51,2,FALSE)),"",VLOOKUP($P164,Teams!$X$4:$Z$51,2,FALSE))))</f>
        <v>211211</v>
      </c>
      <c r="R164" t="str">
        <f t="shared" si="16"/>
        <v>01/00/1900,:00,01/00/1900,:00,Week 14 - Match ,,Gym 2 - Court 3,,0,Game,,211205,,1,211211,,,0,,,1,,,,,,</v>
      </c>
    </row>
    <row r="165" spans="2:18" x14ac:dyDescent="0.2">
      <c r="B165" s="37">
        <v>1</v>
      </c>
      <c r="C165" s="9"/>
      <c r="D165" s="10"/>
      <c r="E165" s="10" t="s">
        <v>36</v>
      </c>
      <c r="F165" s="11" t="str">
        <f t="shared" si="14"/>
        <v/>
      </c>
      <c r="G165" s="11" t="str">
        <f t="shared" si="15"/>
        <v>00</v>
      </c>
      <c r="H165" s="2">
        <v>14</v>
      </c>
      <c r="I165" s="11" t="str">
        <f t="shared" si="17"/>
        <v/>
      </c>
      <c r="J165" s="2">
        <v>1</v>
      </c>
      <c r="K165" s="2">
        <v>1</v>
      </c>
      <c r="L165" s="44">
        <v>4</v>
      </c>
      <c r="M165" s="6" t="str">
        <f t="shared" si="12"/>
        <v>&lt;B4&gt;</v>
      </c>
      <c r="N165" s="6" t="str">
        <f>IF($B165=1,IF(ISNA(VLOOKUP($M165,Teams!$F$4:$H$51,2,FALSE)),"",VLOOKUP($M165,Teams!$F$4:$H$51,2,FALSE)),IF($B165=2,IF(ISNA(VLOOKUP($M165,Teams!$O$4:$Q$51,2,FALSE)),"",VLOOKUP($M165,Teams!$O$4:$Q$51,2,FALSE)),IF(ISNA(VLOOKUP($M165,Teams!$X$4:$Z$51,2,FALSE)),"",VLOOKUP($M165,Teams!$X$4:$Z$51,2,FALSE))))</f>
        <v>211204</v>
      </c>
      <c r="O165" s="46">
        <v>10</v>
      </c>
      <c r="P165" s="6" t="str">
        <f t="shared" si="13"/>
        <v>&lt;B10&gt;</v>
      </c>
      <c r="Q165" s="6" t="str">
        <f>IF($B165=1,IF(ISNA(VLOOKUP($P165,Teams!$F$4:$H$51,2,FALSE)),"",VLOOKUP($P165,Teams!$F$4:$H$51,2,FALSE)),IF($B165=2,IF(ISNA(VLOOKUP($P165,Teams!$O$4:$Q$51,2,FALSE)),"",VLOOKUP($P165,Teams!$O$4:$Q$51,2,FALSE)),IF(ISNA(VLOOKUP($P165,Teams!$X$4:$Z$51,2,FALSE)),"",VLOOKUP($P165,Teams!$X$4:$Z$51,2,FALSE))))</f>
        <v>211210</v>
      </c>
      <c r="R165" t="str">
        <f t="shared" si="16"/>
        <v>01/00/1900,:00,01/00/1900,:00,Week 14 - Match ,,Gym 1 - Court 1,,0,Game,,211204,,1,211210,,,0,,,1,,,,,,</v>
      </c>
    </row>
    <row r="166" spans="2:18" x14ac:dyDescent="0.2">
      <c r="B166" s="37">
        <v>1</v>
      </c>
      <c r="C166" s="9"/>
      <c r="D166" s="10"/>
      <c r="E166" s="10" t="s">
        <v>36</v>
      </c>
      <c r="F166" s="11" t="str">
        <f t="shared" si="14"/>
        <v/>
      </c>
      <c r="G166" s="11" t="str">
        <f t="shared" si="15"/>
        <v>00</v>
      </c>
      <c r="H166" s="2">
        <v>14</v>
      </c>
      <c r="I166" s="11" t="str">
        <f t="shared" si="17"/>
        <v/>
      </c>
      <c r="J166" s="2">
        <v>1</v>
      </c>
      <c r="K166" s="2">
        <v>2</v>
      </c>
      <c r="L166" s="44">
        <v>5</v>
      </c>
      <c r="M166" s="6" t="str">
        <f t="shared" si="12"/>
        <v>&lt;B5&gt;</v>
      </c>
      <c r="N166" s="6" t="str">
        <f>IF($B166=1,IF(ISNA(VLOOKUP($M166,Teams!$F$4:$H$51,2,FALSE)),"",VLOOKUP($M166,Teams!$F$4:$H$51,2,FALSE)),IF($B166=2,IF(ISNA(VLOOKUP($M166,Teams!$O$4:$Q$51,2,FALSE)),"",VLOOKUP($M166,Teams!$O$4:$Q$51,2,FALSE)),IF(ISNA(VLOOKUP($M166,Teams!$X$4:$Z$51,2,FALSE)),"",VLOOKUP($M166,Teams!$X$4:$Z$51,2,FALSE))))</f>
        <v>211205</v>
      </c>
      <c r="O166" s="46">
        <v>9</v>
      </c>
      <c r="P166" s="6" t="str">
        <f t="shared" si="13"/>
        <v>&lt;B9&gt;</v>
      </c>
      <c r="Q166" s="6" t="str">
        <f>IF($B166=1,IF(ISNA(VLOOKUP($P166,Teams!$F$4:$H$51,2,FALSE)),"",VLOOKUP($P166,Teams!$F$4:$H$51,2,FALSE)),IF($B166=2,IF(ISNA(VLOOKUP($P166,Teams!$O$4:$Q$51,2,FALSE)),"",VLOOKUP($P166,Teams!$O$4:$Q$51,2,FALSE)),IF(ISNA(VLOOKUP($P166,Teams!$X$4:$Z$51,2,FALSE)),"",VLOOKUP($P166,Teams!$X$4:$Z$51,2,FALSE))))</f>
        <v>211209</v>
      </c>
      <c r="R166" t="str">
        <f t="shared" si="16"/>
        <v>01/00/1900,:00,01/00/1900,:00,Week 14 - Match ,,Gym 1 - Court 2,,0,Game,,211205,,1,211209,,,0,,,1,,,,,,</v>
      </c>
    </row>
    <row r="167" spans="2:18" x14ac:dyDescent="0.2">
      <c r="B167" s="37">
        <v>1</v>
      </c>
      <c r="C167" s="9"/>
      <c r="D167" s="10"/>
      <c r="E167" s="10" t="s">
        <v>36</v>
      </c>
      <c r="F167" s="11" t="str">
        <f t="shared" si="14"/>
        <v/>
      </c>
      <c r="G167" s="11" t="str">
        <f t="shared" si="15"/>
        <v>00</v>
      </c>
      <c r="H167" s="2">
        <v>14</v>
      </c>
      <c r="I167" s="11" t="str">
        <f t="shared" si="17"/>
        <v/>
      </c>
      <c r="J167" s="2">
        <v>1</v>
      </c>
      <c r="K167" s="2">
        <v>3</v>
      </c>
      <c r="L167" s="44">
        <v>6</v>
      </c>
      <c r="M167" s="6" t="str">
        <f t="shared" si="12"/>
        <v>&lt;B6&gt;</v>
      </c>
      <c r="N167" s="6" t="str">
        <f>IF($B167=1,IF(ISNA(VLOOKUP($M167,Teams!$F$4:$H$51,2,FALSE)),"",VLOOKUP($M167,Teams!$F$4:$H$51,2,FALSE)),IF($B167=2,IF(ISNA(VLOOKUP($M167,Teams!$O$4:$Q$51,2,FALSE)),"",VLOOKUP($M167,Teams!$O$4:$Q$51,2,FALSE)),IF(ISNA(VLOOKUP($M167,Teams!$X$4:$Z$51,2,FALSE)),"",VLOOKUP($M167,Teams!$X$4:$Z$51,2,FALSE))))</f>
        <v>211206</v>
      </c>
      <c r="O167" s="46">
        <v>8</v>
      </c>
      <c r="P167" s="6" t="str">
        <f t="shared" si="13"/>
        <v>&lt;B8&gt;</v>
      </c>
      <c r="Q167" s="6" t="str">
        <f>IF($B167=1,IF(ISNA(VLOOKUP($P167,Teams!$F$4:$H$51,2,FALSE)),"",VLOOKUP($P167,Teams!$F$4:$H$51,2,FALSE)),IF($B167=2,IF(ISNA(VLOOKUP($P167,Teams!$O$4:$Q$51,2,FALSE)),"",VLOOKUP($P167,Teams!$O$4:$Q$51,2,FALSE)),IF(ISNA(VLOOKUP($P167,Teams!$X$4:$Z$51,2,FALSE)),"",VLOOKUP($P167,Teams!$X$4:$Z$51,2,FALSE))))</f>
        <v>211208</v>
      </c>
      <c r="R167" t="str">
        <f t="shared" si="16"/>
        <v>01/00/1900,:00,01/00/1900,:00,Week 14 - Match ,,Gym 1 - Court 3,,0,Game,,211206,,1,211208,,,0,,,1,,,,,,</v>
      </c>
    </row>
    <row r="168" spans="2:18" x14ac:dyDescent="0.2">
      <c r="B168" s="37">
        <v>1</v>
      </c>
      <c r="C168" s="9"/>
      <c r="D168" s="10"/>
      <c r="E168" s="10" t="s">
        <v>36</v>
      </c>
      <c r="F168" s="11" t="str">
        <f t="shared" si="14"/>
        <v/>
      </c>
      <c r="G168" s="11" t="str">
        <f t="shared" si="15"/>
        <v>00</v>
      </c>
      <c r="H168" s="2">
        <v>14</v>
      </c>
      <c r="I168" s="11" t="str">
        <f t="shared" si="17"/>
        <v/>
      </c>
      <c r="J168" s="2">
        <v>2</v>
      </c>
      <c r="K168" s="2">
        <v>1</v>
      </c>
      <c r="L168" s="44">
        <v>1</v>
      </c>
      <c r="M168" s="6" t="str">
        <f t="shared" si="12"/>
        <v>&lt;B1&gt;</v>
      </c>
      <c r="N168" s="6" t="str">
        <f>IF($B168=1,IF(ISNA(VLOOKUP($M168,Teams!$F$4:$H$51,2,FALSE)),"",VLOOKUP($M168,Teams!$F$4:$H$51,2,FALSE)),IF($B168=2,IF(ISNA(VLOOKUP($M168,Teams!$O$4:$Q$51,2,FALSE)),"",VLOOKUP($M168,Teams!$O$4:$Q$51,2,FALSE)),IF(ISNA(VLOOKUP($M168,Teams!$X$4:$Z$51,2,FALSE)),"",VLOOKUP($M168,Teams!$X$4:$Z$51,2,FALSE))))</f>
        <v>211201</v>
      </c>
      <c r="O168" s="46">
        <v>2</v>
      </c>
      <c r="P168" s="6" t="str">
        <f t="shared" si="13"/>
        <v>&lt;B2&gt;</v>
      </c>
      <c r="Q168" s="6" t="str">
        <f>IF($B168=1,IF(ISNA(VLOOKUP($P168,Teams!$F$4:$H$51,2,FALSE)),"",VLOOKUP($P168,Teams!$F$4:$H$51,2,FALSE)),IF($B168=2,IF(ISNA(VLOOKUP($P168,Teams!$O$4:$Q$51,2,FALSE)),"",VLOOKUP($P168,Teams!$O$4:$Q$51,2,FALSE)),IF(ISNA(VLOOKUP($P168,Teams!$X$4:$Z$51,2,FALSE)),"",VLOOKUP($P168,Teams!$X$4:$Z$51,2,FALSE))))</f>
        <v>211202</v>
      </c>
      <c r="R168" t="str">
        <f t="shared" si="16"/>
        <v>01/00/1900,:00,01/00/1900,:00,Week 14 - Match ,,Gym 2 - Court 1,,0,Game,,211201,,1,211202,,,0,,,1,,,,,,</v>
      </c>
    </row>
    <row r="169" spans="2:18" x14ac:dyDescent="0.2">
      <c r="B169" s="37">
        <v>1</v>
      </c>
      <c r="C169" s="9"/>
      <c r="D169" s="10"/>
      <c r="E169" s="10" t="s">
        <v>36</v>
      </c>
      <c r="F169" s="11" t="str">
        <f t="shared" si="14"/>
        <v/>
      </c>
      <c r="G169" s="11" t="str">
        <f t="shared" si="15"/>
        <v>00</v>
      </c>
      <c r="H169" s="2">
        <v>14</v>
      </c>
      <c r="I169" s="11" t="str">
        <f t="shared" si="17"/>
        <v/>
      </c>
      <c r="J169" s="2">
        <v>2</v>
      </c>
      <c r="K169" s="2">
        <v>2</v>
      </c>
      <c r="L169" s="44">
        <v>7</v>
      </c>
      <c r="M169" s="6" t="str">
        <f t="shared" si="12"/>
        <v>&lt;B7&gt;</v>
      </c>
      <c r="N169" s="6" t="str">
        <f>IF($B169=1,IF(ISNA(VLOOKUP($M169,Teams!$F$4:$H$51,2,FALSE)),"",VLOOKUP($M169,Teams!$F$4:$H$51,2,FALSE)),IF($B169=2,IF(ISNA(VLOOKUP($M169,Teams!$O$4:$Q$51,2,FALSE)),"",VLOOKUP($M169,Teams!$O$4:$Q$51,2,FALSE)),IF(ISNA(VLOOKUP($M169,Teams!$X$4:$Z$51,2,FALSE)),"",VLOOKUP($M169,Teams!$X$4:$Z$51,2,FALSE))))</f>
        <v>211207</v>
      </c>
      <c r="O169" s="46">
        <v>12</v>
      </c>
      <c r="P169" s="6" t="str">
        <f t="shared" si="13"/>
        <v>&lt;B12&gt;</v>
      </c>
      <c r="Q169" s="6" t="str">
        <f>IF($B169=1,IF(ISNA(VLOOKUP($P169,Teams!$F$4:$H$51,2,FALSE)),"",VLOOKUP($P169,Teams!$F$4:$H$51,2,FALSE)),IF($B169=2,IF(ISNA(VLOOKUP($P169,Teams!$O$4:$Q$51,2,FALSE)),"",VLOOKUP($P169,Teams!$O$4:$Q$51,2,FALSE)),IF(ISNA(VLOOKUP($P169,Teams!$X$4:$Z$51,2,FALSE)),"",VLOOKUP($P169,Teams!$X$4:$Z$51,2,FALSE))))</f>
        <v>211212</v>
      </c>
      <c r="R169" t="str">
        <f t="shared" si="16"/>
        <v>01/00/1900,:00,01/00/1900,:00,Week 14 - Match ,,Gym 2 - Court 2,,0,Game,,211207,,1,211212,,,0,,,1,,,,,,</v>
      </c>
    </row>
    <row r="170" spans="2:18" x14ac:dyDescent="0.2">
      <c r="B170" s="37">
        <v>1</v>
      </c>
      <c r="C170" s="9"/>
      <c r="D170" s="10"/>
      <c r="E170" s="10" t="s">
        <v>36</v>
      </c>
      <c r="F170" s="11" t="str">
        <f t="shared" si="14"/>
        <v/>
      </c>
      <c r="G170" s="11" t="str">
        <f t="shared" si="15"/>
        <v>00</v>
      </c>
      <c r="H170" s="2">
        <v>14</v>
      </c>
      <c r="I170" s="11" t="str">
        <f t="shared" si="17"/>
        <v/>
      </c>
      <c r="J170" s="2">
        <v>2</v>
      </c>
      <c r="K170" s="2">
        <v>3</v>
      </c>
      <c r="L170" s="44">
        <v>3</v>
      </c>
      <c r="M170" s="6" t="str">
        <f t="shared" si="12"/>
        <v>&lt;B3&gt;</v>
      </c>
      <c r="N170" s="6" t="str">
        <f>IF($B170=1,IF(ISNA(VLOOKUP($M170,Teams!$F$4:$H$51,2,FALSE)),"",VLOOKUP($M170,Teams!$F$4:$H$51,2,FALSE)),IF($B170=2,IF(ISNA(VLOOKUP($M170,Teams!$O$4:$Q$51,2,FALSE)),"",VLOOKUP($M170,Teams!$O$4:$Q$51,2,FALSE)),IF(ISNA(VLOOKUP($M170,Teams!$X$4:$Z$51,2,FALSE)),"",VLOOKUP($M170,Teams!$X$4:$Z$51,2,FALSE))))</f>
        <v>211203</v>
      </c>
      <c r="O170" s="46">
        <v>11</v>
      </c>
      <c r="P170" s="6" t="str">
        <f t="shared" si="13"/>
        <v>&lt;B11&gt;</v>
      </c>
      <c r="Q170" s="6" t="str">
        <f>IF($B170=1,IF(ISNA(VLOOKUP($P170,Teams!$F$4:$H$51,2,FALSE)),"",VLOOKUP($P170,Teams!$F$4:$H$51,2,FALSE)),IF($B170=2,IF(ISNA(VLOOKUP($P170,Teams!$O$4:$Q$51,2,FALSE)),"",VLOOKUP($P170,Teams!$O$4:$Q$51,2,FALSE)),IF(ISNA(VLOOKUP($P170,Teams!$X$4:$Z$51,2,FALSE)),"",VLOOKUP($P170,Teams!$X$4:$Z$51,2,FALSE))))</f>
        <v>211211</v>
      </c>
      <c r="R170" t="str">
        <f t="shared" si="16"/>
        <v>01/00/1900,:00,01/00/1900,:00,Week 14 - Match ,,Gym 2 - Court 3,,0,Game,,211203,,1,211211,,,0,,,1,,,,,,</v>
      </c>
    </row>
    <row r="171" spans="2:18" x14ac:dyDescent="0.2">
      <c r="B171" s="37">
        <v>1</v>
      </c>
      <c r="C171" s="9"/>
      <c r="D171" s="10"/>
      <c r="E171" s="10" t="s">
        <v>36</v>
      </c>
      <c r="F171" s="11" t="str">
        <f t="shared" si="14"/>
        <v/>
      </c>
      <c r="G171" s="11" t="str">
        <f t="shared" si="15"/>
        <v>00</v>
      </c>
      <c r="H171" s="2">
        <v>15</v>
      </c>
      <c r="I171" s="11" t="str">
        <f t="shared" si="17"/>
        <v/>
      </c>
      <c r="J171" s="2">
        <v>1</v>
      </c>
      <c r="K171" s="2">
        <v>1</v>
      </c>
      <c r="L171" s="44">
        <v>5</v>
      </c>
      <c r="M171" s="6" t="str">
        <f t="shared" si="12"/>
        <v>&lt;B5&gt;</v>
      </c>
      <c r="N171" s="6" t="str">
        <f>IF($B171=1,IF(ISNA(VLOOKUP($M171,Teams!$F$4:$H$51,2,FALSE)),"",VLOOKUP($M171,Teams!$F$4:$H$51,2,FALSE)),IF($B171=2,IF(ISNA(VLOOKUP($M171,Teams!$O$4:$Q$51,2,FALSE)),"",VLOOKUP($M171,Teams!$O$4:$Q$51,2,FALSE)),IF(ISNA(VLOOKUP($M171,Teams!$X$4:$Z$51,2,FALSE)),"",VLOOKUP($M171,Teams!$X$4:$Z$51,2,FALSE))))</f>
        <v>211205</v>
      </c>
      <c r="O171" s="46">
        <v>6</v>
      </c>
      <c r="P171" s="6" t="str">
        <f t="shared" si="13"/>
        <v>&lt;B6&gt;</v>
      </c>
      <c r="Q171" s="6" t="str">
        <f>IF($B171=1,IF(ISNA(VLOOKUP($P171,Teams!$F$4:$H$51,2,FALSE)),"",VLOOKUP($P171,Teams!$F$4:$H$51,2,FALSE)),IF($B171=2,IF(ISNA(VLOOKUP($P171,Teams!$O$4:$Q$51,2,FALSE)),"",VLOOKUP($P171,Teams!$O$4:$Q$51,2,FALSE)),IF(ISNA(VLOOKUP($P171,Teams!$X$4:$Z$51,2,FALSE)),"",VLOOKUP($P171,Teams!$X$4:$Z$51,2,FALSE))))</f>
        <v>211206</v>
      </c>
      <c r="R171" t="str">
        <f t="shared" si="16"/>
        <v>01/00/1900,:00,01/00/1900,:00,Week 15 - Match ,,Gym 1 - Court 1,,0,Game,,211205,,1,211206,,,0,,,1,,,,,,</v>
      </c>
    </row>
    <row r="172" spans="2:18" x14ac:dyDescent="0.2">
      <c r="B172" s="37">
        <v>1</v>
      </c>
      <c r="C172" s="9"/>
      <c r="D172" s="10"/>
      <c r="E172" s="10" t="s">
        <v>36</v>
      </c>
      <c r="F172" s="11" t="str">
        <f t="shared" si="14"/>
        <v/>
      </c>
      <c r="G172" s="11" t="str">
        <f t="shared" si="15"/>
        <v>00</v>
      </c>
      <c r="H172" s="2">
        <v>15</v>
      </c>
      <c r="I172" s="11" t="str">
        <f t="shared" si="17"/>
        <v/>
      </c>
      <c r="J172" s="2">
        <v>1</v>
      </c>
      <c r="K172" s="2">
        <v>2</v>
      </c>
      <c r="L172" s="44">
        <v>11</v>
      </c>
      <c r="M172" s="6" t="str">
        <f t="shared" si="12"/>
        <v>&lt;B11&gt;</v>
      </c>
      <c r="N172" s="6" t="str">
        <f>IF($B172=1,IF(ISNA(VLOOKUP($M172,Teams!$F$4:$H$51,2,FALSE)),"",VLOOKUP($M172,Teams!$F$4:$H$51,2,FALSE)),IF($B172=2,IF(ISNA(VLOOKUP($M172,Teams!$O$4:$Q$51,2,FALSE)),"",VLOOKUP($M172,Teams!$O$4:$Q$51,2,FALSE)),IF(ISNA(VLOOKUP($M172,Teams!$X$4:$Z$51,2,FALSE)),"",VLOOKUP($M172,Teams!$X$4:$Z$51,2,FALSE))))</f>
        <v>211211</v>
      </c>
      <c r="O172" s="46">
        <v>12</v>
      </c>
      <c r="P172" s="6" t="str">
        <f t="shared" si="13"/>
        <v>&lt;B12&gt;</v>
      </c>
      <c r="Q172" s="6" t="str">
        <f>IF($B172=1,IF(ISNA(VLOOKUP($P172,Teams!$F$4:$H$51,2,FALSE)),"",VLOOKUP($P172,Teams!$F$4:$H$51,2,FALSE)),IF($B172=2,IF(ISNA(VLOOKUP($P172,Teams!$O$4:$Q$51,2,FALSE)),"",VLOOKUP($P172,Teams!$O$4:$Q$51,2,FALSE)),IF(ISNA(VLOOKUP($P172,Teams!$X$4:$Z$51,2,FALSE)),"",VLOOKUP($P172,Teams!$X$4:$Z$51,2,FALSE))))</f>
        <v>211212</v>
      </c>
      <c r="R172" t="str">
        <f t="shared" si="16"/>
        <v>01/00/1900,:00,01/00/1900,:00,Week 15 - Match ,,Gym 1 - Court 2,,0,Game,,211211,,1,211212,,,0,,,1,,,,,,</v>
      </c>
    </row>
    <row r="173" spans="2:18" x14ac:dyDescent="0.2">
      <c r="B173" s="37">
        <v>1</v>
      </c>
      <c r="C173" s="9"/>
      <c r="D173" s="10"/>
      <c r="E173" s="10" t="s">
        <v>36</v>
      </c>
      <c r="F173" s="11" t="str">
        <f t="shared" si="14"/>
        <v/>
      </c>
      <c r="G173" s="11" t="str">
        <f t="shared" si="15"/>
        <v>00</v>
      </c>
      <c r="H173" s="2">
        <v>15</v>
      </c>
      <c r="I173" s="11" t="str">
        <f t="shared" si="17"/>
        <v/>
      </c>
      <c r="J173" s="2">
        <v>1</v>
      </c>
      <c r="K173" s="2">
        <v>3</v>
      </c>
      <c r="L173" s="44">
        <v>1</v>
      </c>
      <c r="M173" s="6" t="str">
        <f t="shared" si="12"/>
        <v>&lt;B1&gt;</v>
      </c>
      <c r="N173" s="6" t="str">
        <f>IF($B173=1,IF(ISNA(VLOOKUP($M173,Teams!$F$4:$H$51,2,FALSE)),"",VLOOKUP($M173,Teams!$F$4:$H$51,2,FALSE)),IF($B173=2,IF(ISNA(VLOOKUP($M173,Teams!$O$4:$Q$51,2,FALSE)),"",VLOOKUP($M173,Teams!$O$4:$Q$51,2,FALSE)),IF(ISNA(VLOOKUP($M173,Teams!$X$4:$Z$51,2,FALSE)),"",VLOOKUP($M173,Teams!$X$4:$Z$51,2,FALSE))))</f>
        <v>211201</v>
      </c>
      <c r="O173" s="46">
        <v>10</v>
      </c>
      <c r="P173" s="6" t="str">
        <f t="shared" si="13"/>
        <v>&lt;B10&gt;</v>
      </c>
      <c r="Q173" s="6" t="str">
        <f>IF($B173=1,IF(ISNA(VLOOKUP($P173,Teams!$F$4:$H$51,2,FALSE)),"",VLOOKUP($P173,Teams!$F$4:$H$51,2,FALSE)),IF($B173=2,IF(ISNA(VLOOKUP($P173,Teams!$O$4:$Q$51,2,FALSE)),"",VLOOKUP($P173,Teams!$O$4:$Q$51,2,FALSE)),IF(ISNA(VLOOKUP($P173,Teams!$X$4:$Z$51,2,FALSE)),"",VLOOKUP($P173,Teams!$X$4:$Z$51,2,FALSE))))</f>
        <v>211210</v>
      </c>
      <c r="R173" t="str">
        <f t="shared" si="16"/>
        <v>01/00/1900,:00,01/00/1900,:00,Week 15 - Match ,,Gym 1 - Court 3,,0,Game,,211201,,1,211210,,,0,,,1,,,,,,</v>
      </c>
    </row>
    <row r="174" spans="2:18" x14ac:dyDescent="0.2">
      <c r="B174" s="37">
        <v>1</v>
      </c>
      <c r="C174" s="9"/>
      <c r="D174" s="10"/>
      <c r="E174" s="10" t="s">
        <v>36</v>
      </c>
      <c r="F174" s="11" t="str">
        <f t="shared" si="14"/>
        <v/>
      </c>
      <c r="G174" s="11" t="str">
        <f t="shared" si="15"/>
        <v>00</v>
      </c>
      <c r="H174" s="2">
        <v>15</v>
      </c>
      <c r="I174" s="11" t="str">
        <f t="shared" si="17"/>
        <v/>
      </c>
      <c r="J174" s="2">
        <v>2</v>
      </c>
      <c r="K174" s="2">
        <v>1</v>
      </c>
      <c r="L174" s="44">
        <v>2</v>
      </c>
      <c r="M174" s="6" t="str">
        <f t="shared" si="12"/>
        <v>&lt;B2&gt;</v>
      </c>
      <c r="N174" s="6" t="str">
        <f>IF($B174=1,IF(ISNA(VLOOKUP($M174,Teams!$F$4:$H$51,2,FALSE)),"",VLOOKUP($M174,Teams!$F$4:$H$51,2,FALSE)),IF($B174=2,IF(ISNA(VLOOKUP($M174,Teams!$O$4:$Q$51,2,FALSE)),"",VLOOKUP($M174,Teams!$O$4:$Q$51,2,FALSE)),IF(ISNA(VLOOKUP($M174,Teams!$X$4:$Z$51,2,FALSE)),"",VLOOKUP($M174,Teams!$X$4:$Z$51,2,FALSE))))</f>
        <v>211202</v>
      </c>
      <c r="O174" s="46">
        <v>9</v>
      </c>
      <c r="P174" s="6" t="str">
        <f t="shared" si="13"/>
        <v>&lt;B9&gt;</v>
      </c>
      <c r="Q174" s="6" t="str">
        <f>IF($B174=1,IF(ISNA(VLOOKUP($P174,Teams!$F$4:$H$51,2,FALSE)),"",VLOOKUP($P174,Teams!$F$4:$H$51,2,FALSE)),IF($B174=2,IF(ISNA(VLOOKUP($P174,Teams!$O$4:$Q$51,2,FALSE)),"",VLOOKUP($P174,Teams!$O$4:$Q$51,2,FALSE)),IF(ISNA(VLOOKUP($P174,Teams!$X$4:$Z$51,2,FALSE)),"",VLOOKUP($P174,Teams!$X$4:$Z$51,2,FALSE))))</f>
        <v>211209</v>
      </c>
      <c r="R174" t="str">
        <f t="shared" si="16"/>
        <v>01/00/1900,:00,01/00/1900,:00,Week 15 - Match ,,Gym 2 - Court 1,,0,Game,,211202,,1,211209,,,0,,,1,,,,,,</v>
      </c>
    </row>
    <row r="175" spans="2:18" x14ac:dyDescent="0.2">
      <c r="B175" s="37">
        <v>1</v>
      </c>
      <c r="C175" s="9"/>
      <c r="D175" s="10"/>
      <c r="E175" s="10" t="s">
        <v>36</v>
      </c>
      <c r="F175" s="11" t="str">
        <f t="shared" si="14"/>
        <v/>
      </c>
      <c r="G175" s="11" t="str">
        <f t="shared" si="15"/>
        <v>00</v>
      </c>
      <c r="H175" s="2">
        <v>15</v>
      </c>
      <c r="I175" s="11" t="str">
        <f t="shared" si="17"/>
        <v/>
      </c>
      <c r="J175" s="2">
        <v>2</v>
      </c>
      <c r="K175" s="2">
        <v>2</v>
      </c>
      <c r="L175" s="44">
        <v>3</v>
      </c>
      <c r="M175" s="6" t="str">
        <f t="shared" si="12"/>
        <v>&lt;B3&gt;</v>
      </c>
      <c r="N175" s="6" t="str">
        <f>IF($B175=1,IF(ISNA(VLOOKUP($M175,Teams!$F$4:$H$51,2,FALSE)),"",VLOOKUP($M175,Teams!$F$4:$H$51,2,FALSE)),IF($B175=2,IF(ISNA(VLOOKUP($M175,Teams!$O$4:$Q$51,2,FALSE)),"",VLOOKUP($M175,Teams!$O$4:$Q$51,2,FALSE)),IF(ISNA(VLOOKUP($M175,Teams!$X$4:$Z$51,2,FALSE)),"",VLOOKUP($M175,Teams!$X$4:$Z$51,2,FALSE))))</f>
        <v>211203</v>
      </c>
      <c r="O175" s="46">
        <v>8</v>
      </c>
      <c r="P175" s="6" t="str">
        <f t="shared" si="13"/>
        <v>&lt;B8&gt;</v>
      </c>
      <c r="Q175" s="6" t="str">
        <f>IF($B175=1,IF(ISNA(VLOOKUP($P175,Teams!$F$4:$H$51,2,FALSE)),"",VLOOKUP($P175,Teams!$F$4:$H$51,2,FALSE)),IF($B175=2,IF(ISNA(VLOOKUP($P175,Teams!$O$4:$Q$51,2,FALSE)),"",VLOOKUP($P175,Teams!$O$4:$Q$51,2,FALSE)),IF(ISNA(VLOOKUP($P175,Teams!$X$4:$Z$51,2,FALSE)),"",VLOOKUP($P175,Teams!$X$4:$Z$51,2,FALSE))))</f>
        <v>211208</v>
      </c>
      <c r="R175" t="str">
        <f t="shared" si="16"/>
        <v>01/00/1900,:00,01/00/1900,:00,Week 15 - Match ,,Gym 2 - Court 2,,0,Game,,211203,,1,211208,,,0,,,1,,,,,,</v>
      </c>
    </row>
    <row r="176" spans="2:18" x14ac:dyDescent="0.2">
      <c r="B176" s="37">
        <v>1</v>
      </c>
      <c r="C176" s="9"/>
      <c r="D176" s="10"/>
      <c r="E176" s="10" t="s">
        <v>36</v>
      </c>
      <c r="F176" s="11" t="str">
        <f t="shared" si="14"/>
        <v/>
      </c>
      <c r="G176" s="11" t="str">
        <f t="shared" si="15"/>
        <v>00</v>
      </c>
      <c r="H176" s="2">
        <v>15</v>
      </c>
      <c r="I176" s="11" t="str">
        <f t="shared" si="17"/>
        <v/>
      </c>
      <c r="J176" s="2">
        <v>2</v>
      </c>
      <c r="K176" s="2">
        <v>3</v>
      </c>
      <c r="L176" s="44">
        <v>4</v>
      </c>
      <c r="M176" s="6" t="str">
        <f t="shared" si="12"/>
        <v>&lt;B4&gt;</v>
      </c>
      <c r="N176" s="6" t="str">
        <f>IF($B176=1,IF(ISNA(VLOOKUP($M176,Teams!$F$4:$H$51,2,FALSE)),"",VLOOKUP($M176,Teams!$F$4:$H$51,2,FALSE)),IF($B176=2,IF(ISNA(VLOOKUP($M176,Teams!$O$4:$Q$51,2,FALSE)),"",VLOOKUP($M176,Teams!$O$4:$Q$51,2,FALSE)),IF(ISNA(VLOOKUP($M176,Teams!$X$4:$Z$51,2,FALSE)),"",VLOOKUP($M176,Teams!$X$4:$Z$51,2,FALSE))))</f>
        <v>211204</v>
      </c>
      <c r="O176" s="46">
        <v>7</v>
      </c>
      <c r="P176" s="6" t="str">
        <f t="shared" si="13"/>
        <v>&lt;B7&gt;</v>
      </c>
      <c r="Q176" s="6" t="str">
        <f>IF($B176=1,IF(ISNA(VLOOKUP($P176,Teams!$F$4:$H$51,2,FALSE)),"",VLOOKUP($P176,Teams!$F$4:$H$51,2,FALSE)),IF($B176=2,IF(ISNA(VLOOKUP($P176,Teams!$O$4:$Q$51,2,FALSE)),"",VLOOKUP($P176,Teams!$O$4:$Q$51,2,FALSE)),IF(ISNA(VLOOKUP($P176,Teams!$X$4:$Z$51,2,FALSE)),"",VLOOKUP($P176,Teams!$X$4:$Z$51,2,FALSE))))</f>
        <v>211207</v>
      </c>
      <c r="R176" t="str">
        <f t="shared" si="16"/>
        <v>01/00/1900,:00,01/00/1900,:00,Week 15 - Match ,,Gym 2 - Court 3,,0,Game,,211204,,1,211207,,,0,,,1,,,,,,</v>
      </c>
    </row>
    <row r="177" spans="2:18" x14ac:dyDescent="0.2">
      <c r="B177" s="37">
        <v>1</v>
      </c>
      <c r="C177" s="9"/>
      <c r="D177" s="10"/>
      <c r="E177" s="10" t="s">
        <v>36</v>
      </c>
      <c r="F177" s="11" t="str">
        <f t="shared" si="14"/>
        <v/>
      </c>
      <c r="G177" s="11" t="str">
        <f t="shared" si="15"/>
        <v>00</v>
      </c>
      <c r="H177" s="2">
        <v>15</v>
      </c>
      <c r="I177" s="11" t="str">
        <f t="shared" si="17"/>
        <v/>
      </c>
      <c r="J177" s="2">
        <v>1</v>
      </c>
      <c r="K177" s="2">
        <v>1</v>
      </c>
      <c r="L177" s="44">
        <v>4</v>
      </c>
      <c r="M177" s="6" t="str">
        <f t="shared" si="12"/>
        <v>&lt;B4&gt;</v>
      </c>
      <c r="N177" s="6" t="str">
        <f>IF($B177=1,IF(ISNA(VLOOKUP($M177,Teams!$F$4:$H$51,2,FALSE)),"",VLOOKUP($M177,Teams!$F$4:$H$51,2,FALSE)),IF($B177=2,IF(ISNA(VLOOKUP($M177,Teams!$O$4:$Q$51,2,FALSE)),"",VLOOKUP($M177,Teams!$O$4:$Q$51,2,FALSE)),IF(ISNA(VLOOKUP($M177,Teams!$X$4:$Z$51,2,FALSE)),"",VLOOKUP($M177,Teams!$X$4:$Z$51,2,FALSE))))</f>
        <v>211204</v>
      </c>
      <c r="O177" s="46">
        <v>6</v>
      </c>
      <c r="P177" s="6" t="str">
        <f t="shared" si="13"/>
        <v>&lt;B6&gt;</v>
      </c>
      <c r="Q177" s="6" t="str">
        <f>IF($B177=1,IF(ISNA(VLOOKUP($P177,Teams!$F$4:$H$51,2,FALSE)),"",VLOOKUP($P177,Teams!$F$4:$H$51,2,FALSE)),IF($B177=2,IF(ISNA(VLOOKUP($P177,Teams!$O$4:$Q$51,2,FALSE)),"",VLOOKUP($P177,Teams!$O$4:$Q$51,2,FALSE)),IF(ISNA(VLOOKUP($P177,Teams!$X$4:$Z$51,2,FALSE)),"",VLOOKUP($P177,Teams!$X$4:$Z$51,2,FALSE))))</f>
        <v>211206</v>
      </c>
      <c r="R177" t="str">
        <f t="shared" si="16"/>
        <v>01/00/1900,:00,01/00/1900,:00,Week 15 - Match ,,Gym 1 - Court 1,,0,Game,,211204,,1,211206,,,0,,,1,,,,,,</v>
      </c>
    </row>
    <row r="178" spans="2:18" x14ac:dyDescent="0.2">
      <c r="B178" s="37">
        <v>1</v>
      </c>
      <c r="C178" s="9"/>
      <c r="D178" s="10"/>
      <c r="E178" s="10" t="s">
        <v>36</v>
      </c>
      <c r="F178" s="11" t="str">
        <f t="shared" si="14"/>
        <v/>
      </c>
      <c r="G178" s="11" t="str">
        <f t="shared" si="15"/>
        <v>00</v>
      </c>
      <c r="H178" s="2">
        <v>15</v>
      </c>
      <c r="I178" s="11" t="str">
        <f t="shared" si="17"/>
        <v/>
      </c>
      <c r="J178" s="2">
        <v>1</v>
      </c>
      <c r="K178" s="2">
        <v>2</v>
      </c>
      <c r="L178" s="44">
        <v>5</v>
      </c>
      <c r="M178" s="6" t="str">
        <f t="shared" si="12"/>
        <v>&lt;B5&gt;</v>
      </c>
      <c r="N178" s="6" t="str">
        <f>IF($B178=1,IF(ISNA(VLOOKUP($M178,Teams!$F$4:$H$51,2,FALSE)),"",VLOOKUP($M178,Teams!$F$4:$H$51,2,FALSE)),IF($B178=2,IF(ISNA(VLOOKUP($M178,Teams!$O$4:$Q$51,2,FALSE)),"",VLOOKUP($M178,Teams!$O$4:$Q$51,2,FALSE)),IF(ISNA(VLOOKUP($M178,Teams!$X$4:$Z$51,2,FALSE)),"",VLOOKUP($M178,Teams!$X$4:$Z$51,2,FALSE))))</f>
        <v>211205</v>
      </c>
      <c r="O178" s="46">
        <v>12</v>
      </c>
      <c r="P178" s="6" t="str">
        <f t="shared" si="13"/>
        <v>&lt;B12&gt;</v>
      </c>
      <c r="Q178" s="6" t="str">
        <f>IF($B178=1,IF(ISNA(VLOOKUP($P178,Teams!$F$4:$H$51,2,FALSE)),"",VLOOKUP($P178,Teams!$F$4:$H$51,2,FALSE)),IF($B178=2,IF(ISNA(VLOOKUP($P178,Teams!$O$4:$Q$51,2,FALSE)),"",VLOOKUP($P178,Teams!$O$4:$Q$51,2,FALSE)),IF(ISNA(VLOOKUP($P178,Teams!$X$4:$Z$51,2,FALSE)),"",VLOOKUP($P178,Teams!$X$4:$Z$51,2,FALSE))))</f>
        <v>211212</v>
      </c>
      <c r="R178" t="str">
        <f t="shared" si="16"/>
        <v>01/00/1900,:00,01/00/1900,:00,Week 15 - Match ,,Gym 1 - Court 2,,0,Game,,211205,,1,211212,,,0,,,1,,,,,,</v>
      </c>
    </row>
    <row r="179" spans="2:18" x14ac:dyDescent="0.2">
      <c r="B179" s="37">
        <v>1</v>
      </c>
      <c r="C179" s="9"/>
      <c r="D179" s="10"/>
      <c r="E179" s="10" t="s">
        <v>36</v>
      </c>
      <c r="F179" s="11" t="str">
        <f t="shared" si="14"/>
        <v/>
      </c>
      <c r="G179" s="11" t="str">
        <f t="shared" si="15"/>
        <v>00</v>
      </c>
      <c r="H179" s="2">
        <v>15</v>
      </c>
      <c r="I179" s="11" t="str">
        <f t="shared" si="17"/>
        <v/>
      </c>
      <c r="J179" s="2">
        <v>1</v>
      </c>
      <c r="K179" s="2">
        <v>3</v>
      </c>
      <c r="L179" s="44">
        <v>10</v>
      </c>
      <c r="M179" s="6" t="str">
        <f t="shared" si="12"/>
        <v>&lt;B10&gt;</v>
      </c>
      <c r="N179" s="6" t="str">
        <f>IF($B179=1,IF(ISNA(VLOOKUP($M179,Teams!$F$4:$H$51,2,FALSE)),"",VLOOKUP($M179,Teams!$F$4:$H$51,2,FALSE)),IF($B179=2,IF(ISNA(VLOOKUP($M179,Teams!$O$4:$Q$51,2,FALSE)),"",VLOOKUP($M179,Teams!$O$4:$Q$51,2,FALSE)),IF(ISNA(VLOOKUP($M179,Teams!$X$4:$Z$51,2,FALSE)),"",VLOOKUP($M179,Teams!$X$4:$Z$51,2,FALSE))))</f>
        <v>211210</v>
      </c>
      <c r="O179" s="46">
        <v>11</v>
      </c>
      <c r="P179" s="6" t="str">
        <f t="shared" si="13"/>
        <v>&lt;B11&gt;</v>
      </c>
      <c r="Q179" s="6" t="str">
        <f>IF($B179=1,IF(ISNA(VLOOKUP($P179,Teams!$F$4:$H$51,2,FALSE)),"",VLOOKUP($P179,Teams!$F$4:$H$51,2,FALSE)),IF($B179=2,IF(ISNA(VLOOKUP($P179,Teams!$O$4:$Q$51,2,FALSE)),"",VLOOKUP($P179,Teams!$O$4:$Q$51,2,FALSE)),IF(ISNA(VLOOKUP($P179,Teams!$X$4:$Z$51,2,FALSE)),"",VLOOKUP($P179,Teams!$X$4:$Z$51,2,FALSE))))</f>
        <v>211211</v>
      </c>
      <c r="R179" t="str">
        <f t="shared" si="16"/>
        <v>01/00/1900,:00,01/00/1900,:00,Week 15 - Match ,,Gym 1 - Court 3,,0,Game,,211210,,1,211211,,,0,,,1,,,,,,</v>
      </c>
    </row>
    <row r="180" spans="2:18" x14ac:dyDescent="0.2">
      <c r="B180" s="37">
        <v>1</v>
      </c>
      <c r="C180" s="9"/>
      <c r="D180" s="10"/>
      <c r="E180" s="10" t="s">
        <v>36</v>
      </c>
      <c r="F180" s="11" t="str">
        <f t="shared" si="14"/>
        <v/>
      </c>
      <c r="G180" s="11" t="str">
        <f t="shared" si="15"/>
        <v>00</v>
      </c>
      <c r="H180" s="2">
        <v>15</v>
      </c>
      <c r="I180" s="11" t="str">
        <f t="shared" si="17"/>
        <v/>
      </c>
      <c r="J180" s="2">
        <v>2</v>
      </c>
      <c r="K180" s="2">
        <v>1</v>
      </c>
      <c r="L180" s="44">
        <v>1</v>
      </c>
      <c r="M180" s="6" t="str">
        <f t="shared" si="12"/>
        <v>&lt;B1&gt;</v>
      </c>
      <c r="N180" s="6" t="str">
        <f>IF($B180=1,IF(ISNA(VLOOKUP($M180,Teams!$F$4:$H$51,2,FALSE)),"",VLOOKUP($M180,Teams!$F$4:$H$51,2,FALSE)),IF($B180=2,IF(ISNA(VLOOKUP($M180,Teams!$O$4:$Q$51,2,FALSE)),"",VLOOKUP($M180,Teams!$O$4:$Q$51,2,FALSE)),IF(ISNA(VLOOKUP($M180,Teams!$X$4:$Z$51,2,FALSE)),"",VLOOKUP($M180,Teams!$X$4:$Z$51,2,FALSE))))</f>
        <v>211201</v>
      </c>
      <c r="O180" s="46">
        <v>9</v>
      </c>
      <c r="P180" s="6" t="str">
        <f t="shared" si="13"/>
        <v>&lt;B9&gt;</v>
      </c>
      <c r="Q180" s="6" t="str">
        <f>IF($B180=1,IF(ISNA(VLOOKUP($P180,Teams!$F$4:$H$51,2,FALSE)),"",VLOOKUP($P180,Teams!$F$4:$H$51,2,FALSE)),IF($B180=2,IF(ISNA(VLOOKUP($P180,Teams!$O$4:$Q$51,2,FALSE)),"",VLOOKUP($P180,Teams!$O$4:$Q$51,2,FALSE)),IF(ISNA(VLOOKUP($P180,Teams!$X$4:$Z$51,2,FALSE)),"",VLOOKUP($P180,Teams!$X$4:$Z$51,2,FALSE))))</f>
        <v>211209</v>
      </c>
      <c r="R180" t="str">
        <f t="shared" si="16"/>
        <v>01/00/1900,:00,01/00/1900,:00,Week 15 - Match ,,Gym 2 - Court 1,,0,Game,,211201,,1,211209,,,0,,,1,,,,,,</v>
      </c>
    </row>
    <row r="181" spans="2:18" x14ac:dyDescent="0.2">
      <c r="B181" s="37">
        <v>1</v>
      </c>
      <c r="C181" s="9"/>
      <c r="D181" s="10"/>
      <c r="E181" s="10" t="s">
        <v>36</v>
      </c>
      <c r="F181" s="11" t="str">
        <f t="shared" si="14"/>
        <v/>
      </c>
      <c r="G181" s="11" t="str">
        <f t="shared" si="15"/>
        <v>00</v>
      </c>
      <c r="H181" s="2">
        <v>15</v>
      </c>
      <c r="I181" s="11" t="str">
        <f t="shared" si="17"/>
        <v/>
      </c>
      <c r="J181" s="2">
        <v>2</v>
      </c>
      <c r="K181" s="2">
        <v>2</v>
      </c>
      <c r="L181" s="44">
        <v>2</v>
      </c>
      <c r="M181" s="6" t="str">
        <f t="shared" si="12"/>
        <v>&lt;B2&gt;</v>
      </c>
      <c r="N181" s="6" t="str">
        <f>IF($B181=1,IF(ISNA(VLOOKUP($M181,Teams!$F$4:$H$51,2,FALSE)),"",VLOOKUP($M181,Teams!$F$4:$H$51,2,FALSE)),IF($B181=2,IF(ISNA(VLOOKUP($M181,Teams!$O$4:$Q$51,2,FALSE)),"",VLOOKUP($M181,Teams!$O$4:$Q$51,2,FALSE)),IF(ISNA(VLOOKUP($M181,Teams!$X$4:$Z$51,2,FALSE)),"",VLOOKUP($M181,Teams!$X$4:$Z$51,2,FALSE))))</f>
        <v>211202</v>
      </c>
      <c r="O181" s="46">
        <v>8</v>
      </c>
      <c r="P181" s="6" t="str">
        <f t="shared" si="13"/>
        <v>&lt;B8&gt;</v>
      </c>
      <c r="Q181" s="6" t="str">
        <f>IF($B181=1,IF(ISNA(VLOOKUP($P181,Teams!$F$4:$H$51,2,FALSE)),"",VLOOKUP($P181,Teams!$F$4:$H$51,2,FALSE)),IF($B181=2,IF(ISNA(VLOOKUP($P181,Teams!$O$4:$Q$51,2,FALSE)),"",VLOOKUP($P181,Teams!$O$4:$Q$51,2,FALSE)),IF(ISNA(VLOOKUP($P181,Teams!$X$4:$Z$51,2,FALSE)),"",VLOOKUP($P181,Teams!$X$4:$Z$51,2,FALSE))))</f>
        <v>211208</v>
      </c>
      <c r="R181" t="str">
        <f t="shared" si="16"/>
        <v>01/00/1900,:00,01/00/1900,:00,Week 15 - Match ,,Gym 2 - Court 2,,0,Game,,211202,,1,211208,,,0,,,1,,,,,,</v>
      </c>
    </row>
    <row r="182" spans="2:18" x14ac:dyDescent="0.2">
      <c r="B182" s="37">
        <v>1</v>
      </c>
      <c r="C182" s="9"/>
      <c r="D182" s="10"/>
      <c r="E182" s="10" t="s">
        <v>36</v>
      </c>
      <c r="F182" s="11" t="str">
        <f t="shared" si="14"/>
        <v/>
      </c>
      <c r="G182" s="11" t="str">
        <f t="shared" si="15"/>
        <v>00</v>
      </c>
      <c r="H182" s="2">
        <v>15</v>
      </c>
      <c r="I182" s="11" t="str">
        <f t="shared" si="17"/>
        <v/>
      </c>
      <c r="J182" s="2">
        <v>2</v>
      </c>
      <c r="K182" s="2">
        <v>3</v>
      </c>
      <c r="L182" s="44">
        <v>3</v>
      </c>
      <c r="M182" s="6" t="str">
        <f t="shared" si="12"/>
        <v>&lt;B3&gt;</v>
      </c>
      <c r="N182" s="6" t="str">
        <f>IF($B182=1,IF(ISNA(VLOOKUP($M182,Teams!$F$4:$H$51,2,FALSE)),"",VLOOKUP($M182,Teams!$F$4:$H$51,2,FALSE)),IF($B182=2,IF(ISNA(VLOOKUP($M182,Teams!$O$4:$Q$51,2,FALSE)),"",VLOOKUP($M182,Teams!$O$4:$Q$51,2,FALSE)),IF(ISNA(VLOOKUP($M182,Teams!$X$4:$Z$51,2,FALSE)),"",VLOOKUP($M182,Teams!$X$4:$Z$51,2,FALSE))))</f>
        <v>211203</v>
      </c>
      <c r="O182" s="46">
        <v>7</v>
      </c>
      <c r="P182" s="6" t="str">
        <f t="shared" si="13"/>
        <v>&lt;B7&gt;</v>
      </c>
      <c r="Q182" s="6" t="str">
        <f>IF($B182=1,IF(ISNA(VLOOKUP($P182,Teams!$F$4:$H$51,2,FALSE)),"",VLOOKUP($P182,Teams!$F$4:$H$51,2,FALSE)),IF($B182=2,IF(ISNA(VLOOKUP($P182,Teams!$O$4:$Q$51,2,FALSE)),"",VLOOKUP($P182,Teams!$O$4:$Q$51,2,FALSE)),IF(ISNA(VLOOKUP($P182,Teams!$X$4:$Z$51,2,FALSE)),"",VLOOKUP($P182,Teams!$X$4:$Z$51,2,FALSE))))</f>
        <v>211207</v>
      </c>
      <c r="R182" t="str">
        <f t="shared" si="16"/>
        <v>01/00/1900,:00,01/00/1900,:00,Week 15 - Match ,,Gym 2 - Court 3,,0,Game,,211203,,1,211207,,,0,,,1,,,,,,</v>
      </c>
    </row>
    <row r="183" spans="2:18" x14ac:dyDescent="0.2">
      <c r="B183" s="37">
        <v>1</v>
      </c>
      <c r="C183" s="9"/>
      <c r="D183" s="10"/>
      <c r="E183" s="10" t="s">
        <v>36</v>
      </c>
      <c r="F183" s="11" t="str">
        <f t="shared" si="14"/>
        <v/>
      </c>
      <c r="G183" s="11" t="str">
        <f t="shared" si="15"/>
        <v>00</v>
      </c>
      <c r="H183" s="2">
        <v>16</v>
      </c>
      <c r="I183" s="11" t="str">
        <f t="shared" si="17"/>
        <v/>
      </c>
      <c r="J183" s="2">
        <v>1</v>
      </c>
      <c r="K183" s="2">
        <v>1</v>
      </c>
      <c r="L183" s="44">
        <v>2</v>
      </c>
      <c r="M183" s="6" t="str">
        <f t="shared" si="12"/>
        <v>&lt;B2&gt;</v>
      </c>
      <c r="N183" s="6" t="str">
        <f>IF($B183=1,IF(ISNA(VLOOKUP($M183,Teams!$F$4:$H$51,2,FALSE)),"",VLOOKUP($M183,Teams!$F$4:$H$51,2,FALSE)),IF($B183=2,IF(ISNA(VLOOKUP($M183,Teams!$O$4:$Q$51,2,FALSE)),"",VLOOKUP($M183,Teams!$O$4:$Q$51,2,FALSE)),IF(ISNA(VLOOKUP($M183,Teams!$X$4:$Z$51,2,FALSE)),"",VLOOKUP($M183,Teams!$X$4:$Z$51,2,FALSE))))</f>
        <v>211202</v>
      </c>
      <c r="O183" s="46">
        <v>12</v>
      </c>
      <c r="P183" s="6" t="str">
        <f t="shared" si="13"/>
        <v>&lt;B12&gt;</v>
      </c>
      <c r="Q183" s="6" t="str">
        <f>IF($B183=1,IF(ISNA(VLOOKUP($P183,Teams!$F$4:$H$51,2,FALSE)),"",VLOOKUP($P183,Teams!$F$4:$H$51,2,FALSE)),IF($B183=2,IF(ISNA(VLOOKUP($P183,Teams!$O$4:$Q$51,2,FALSE)),"",VLOOKUP($P183,Teams!$O$4:$Q$51,2,FALSE)),IF(ISNA(VLOOKUP($P183,Teams!$X$4:$Z$51,2,FALSE)),"",VLOOKUP($P183,Teams!$X$4:$Z$51,2,FALSE))))</f>
        <v>211212</v>
      </c>
      <c r="R183" t="str">
        <f t="shared" si="16"/>
        <v>01/00/1900,:00,01/00/1900,:00,Week 16 - Match ,,Gym 1 - Court 1,,0,Game,,211202,,1,211212,,,0,,,1,,,,,,</v>
      </c>
    </row>
    <row r="184" spans="2:18" x14ac:dyDescent="0.2">
      <c r="B184" s="37">
        <v>1</v>
      </c>
      <c r="C184" s="9"/>
      <c r="D184" s="10"/>
      <c r="E184" s="10" t="s">
        <v>36</v>
      </c>
      <c r="F184" s="11" t="str">
        <f t="shared" si="14"/>
        <v/>
      </c>
      <c r="G184" s="11" t="str">
        <f t="shared" si="15"/>
        <v>00</v>
      </c>
      <c r="H184" s="2">
        <v>16</v>
      </c>
      <c r="I184" s="11" t="str">
        <f t="shared" si="17"/>
        <v/>
      </c>
      <c r="J184" s="2">
        <v>1</v>
      </c>
      <c r="K184" s="2">
        <v>2</v>
      </c>
      <c r="L184" s="44">
        <v>4</v>
      </c>
      <c r="M184" s="6" t="str">
        <f t="shared" si="12"/>
        <v>&lt;B4&gt;</v>
      </c>
      <c r="N184" s="6" t="str">
        <f>IF($B184=1,IF(ISNA(VLOOKUP($M184,Teams!$F$4:$H$51,2,FALSE)),"",VLOOKUP($M184,Teams!$F$4:$H$51,2,FALSE)),IF($B184=2,IF(ISNA(VLOOKUP($M184,Teams!$O$4:$Q$51,2,FALSE)),"",VLOOKUP($M184,Teams!$O$4:$Q$51,2,FALSE)),IF(ISNA(VLOOKUP($M184,Teams!$X$4:$Z$51,2,FALSE)),"",VLOOKUP($M184,Teams!$X$4:$Z$51,2,FALSE))))</f>
        <v>211204</v>
      </c>
      <c r="O184" s="46">
        <v>11</v>
      </c>
      <c r="P184" s="6" t="str">
        <f t="shared" si="13"/>
        <v>&lt;B11&gt;</v>
      </c>
      <c r="Q184" s="6" t="str">
        <f>IF($B184=1,IF(ISNA(VLOOKUP($P184,Teams!$F$4:$H$51,2,FALSE)),"",VLOOKUP($P184,Teams!$F$4:$H$51,2,FALSE)),IF($B184=2,IF(ISNA(VLOOKUP($P184,Teams!$O$4:$Q$51,2,FALSE)),"",VLOOKUP($P184,Teams!$O$4:$Q$51,2,FALSE)),IF(ISNA(VLOOKUP($P184,Teams!$X$4:$Z$51,2,FALSE)),"",VLOOKUP($P184,Teams!$X$4:$Z$51,2,FALSE))))</f>
        <v>211211</v>
      </c>
      <c r="R184" t="str">
        <f t="shared" si="16"/>
        <v>01/00/1900,:00,01/00/1900,:00,Week 16 - Match ,,Gym 1 - Court 2,,0,Game,,211204,,1,211211,,,0,,,1,,,,,,</v>
      </c>
    </row>
    <row r="185" spans="2:18" x14ac:dyDescent="0.2">
      <c r="B185" s="37">
        <v>1</v>
      </c>
      <c r="C185" s="9"/>
      <c r="D185" s="10"/>
      <c r="E185" s="10" t="s">
        <v>36</v>
      </c>
      <c r="F185" s="11" t="str">
        <f t="shared" si="14"/>
        <v/>
      </c>
      <c r="G185" s="11" t="str">
        <f t="shared" si="15"/>
        <v>00</v>
      </c>
      <c r="H185" s="2">
        <v>16</v>
      </c>
      <c r="I185" s="11" t="str">
        <f t="shared" si="17"/>
        <v/>
      </c>
      <c r="J185" s="2">
        <v>1</v>
      </c>
      <c r="K185" s="2">
        <v>3</v>
      </c>
      <c r="L185" s="44">
        <v>5</v>
      </c>
      <c r="M185" s="6" t="str">
        <f t="shared" si="12"/>
        <v>&lt;B5&gt;</v>
      </c>
      <c r="N185" s="6" t="str">
        <f>IF($B185=1,IF(ISNA(VLOOKUP($M185,Teams!$F$4:$H$51,2,FALSE)),"",VLOOKUP($M185,Teams!$F$4:$H$51,2,FALSE)),IF($B185=2,IF(ISNA(VLOOKUP($M185,Teams!$O$4:$Q$51,2,FALSE)),"",VLOOKUP($M185,Teams!$O$4:$Q$51,2,FALSE)),IF(ISNA(VLOOKUP($M185,Teams!$X$4:$Z$51,2,FALSE)),"",VLOOKUP($M185,Teams!$X$4:$Z$51,2,FALSE))))</f>
        <v>211205</v>
      </c>
      <c r="O185" s="46">
        <v>10</v>
      </c>
      <c r="P185" s="6" t="str">
        <f t="shared" si="13"/>
        <v>&lt;B10&gt;</v>
      </c>
      <c r="Q185" s="6" t="str">
        <f>IF($B185=1,IF(ISNA(VLOOKUP($P185,Teams!$F$4:$H$51,2,FALSE)),"",VLOOKUP($P185,Teams!$F$4:$H$51,2,FALSE)),IF($B185=2,IF(ISNA(VLOOKUP($P185,Teams!$O$4:$Q$51,2,FALSE)),"",VLOOKUP($P185,Teams!$O$4:$Q$51,2,FALSE)),IF(ISNA(VLOOKUP($P185,Teams!$X$4:$Z$51,2,FALSE)),"",VLOOKUP($P185,Teams!$X$4:$Z$51,2,FALSE))))</f>
        <v>211210</v>
      </c>
      <c r="R185" t="str">
        <f t="shared" si="16"/>
        <v>01/00/1900,:00,01/00/1900,:00,Week 16 - Match ,,Gym 1 - Court 3,,0,Game,,211205,,1,211210,,,0,,,1,,,,,,</v>
      </c>
    </row>
    <row r="186" spans="2:18" x14ac:dyDescent="0.2">
      <c r="B186" s="37">
        <v>1</v>
      </c>
      <c r="C186" s="9"/>
      <c r="D186" s="10"/>
      <c r="E186" s="10" t="s">
        <v>36</v>
      </c>
      <c r="F186" s="11" t="str">
        <f t="shared" si="14"/>
        <v/>
      </c>
      <c r="G186" s="11" t="str">
        <f t="shared" si="15"/>
        <v>00</v>
      </c>
      <c r="H186" s="2">
        <v>16</v>
      </c>
      <c r="I186" s="11" t="str">
        <f t="shared" si="17"/>
        <v/>
      </c>
      <c r="J186" s="2">
        <v>2</v>
      </c>
      <c r="K186" s="2">
        <v>1</v>
      </c>
      <c r="L186" s="44">
        <v>6</v>
      </c>
      <c r="M186" s="6" t="str">
        <f t="shared" si="12"/>
        <v>&lt;B6&gt;</v>
      </c>
      <c r="N186" s="6" t="str">
        <f>IF($B186=1,IF(ISNA(VLOOKUP($M186,Teams!$F$4:$H$51,2,FALSE)),"",VLOOKUP($M186,Teams!$F$4:$H$51,2,FALSE)),IF($B186=2,IF(ISNA(VLOOKUP($M186,Teams!$O$4:$Q$51,2,FALSE)),"",VLOOKUP($M186,Teams!$O$4:$Q$51,2,FALSE)),IF(ISNA(VLOOKUP($M186,Teams!$X$4:$Z$51,2,FALSE)),"",VLOOKUP($M186,Teams!$X$4:$Z$51,2,FALSE))))</f>
        <v>211206</v>
      </c>
      <c r="O186" s="46">
        <v>9</v>
      </c>
      <c r="P186" s="6" t="str">
        <f t="shared" si="13"/>
        <v>&lt;B9&gt;</v>
      </c>
      <c r="Q186" s="6" t="str">
        <f>IF($B186=1,IF(ISNA(VLOOKUP($P186,Teams!$F$4:$H$51,2,FALSE)),"",VLOOKUP($P186,Teams!$F$4:$H$51,2,FALSE)),IF($B186=2,IF(ISNA(VLOOKUP($P186,Teams!$O$4:$Q$51,2,FALSE)),"",VLOOKUP($P186,Teams!$O$4:$Q$51,2,FALSE)),IF(ISNA(VLOOKUP($P186,Teams!$X$4:$Z$51,2,FALSE)),"",VLOOKUP($P186,Teams!$X$4:$Z$51,2,FALSE))))</f>
        <v>211209</v>
      </c>
      <c r="R186" t="str">
        <f t="shared" si="16"/>
        <v>01/00/1900,:00,01/00/1900,:00,Week 16 - Match ,,Gym 2 - Court 1,,0,Game,,211206,,1,211209,,,0,,,1,,,,,,</v>
      </c>
    </row>
    <row r="187" spans="2:18" x14ac:dyDescent="0.2">
      <c r="B187" s="37">
        <v>1</v>
      </c>
      <c r="C187" s="9"/>
      <c r="D187" s="10"/>
      <c r="E187" s="10" t="s">
        <v>36</v>
      </c>
      <c r="F187" s="11" t="str">
        <f t="shared" si="14"/>
        <v/>
      </c>
      <c r="G187" s="11" t="str">
        <f t="shared" si="15"/>
        <v>00</v>
      </c>
      <c r="H187" s="2">
        <v>16</v>
      </c>
      <c r="I187" s="11" t="str">
        <f t="shared" si="17"/>
        <v/>
      </c>
      <c r="J187" s="2">
        <v>2</v>
      </c>
      <c r="K187" s="2">
        <v>2</v>
      </c>
      <c r="L187" s="44">
        <v>7</v>
      </c>
      <c r="M187" s="6" t="str">
        <f t="shared" si="12"/>
        <v>&lt;B7&gt;</v>
      </c>
      <c r="N187" s="6" t="str">
        <f>IF($B187=1,IF(ISNA(VLOOKUP($M187,Teams!$F$4:$H$51,2,FALSE)),"",VLOOKUP($M187,Teams!$F$4:$H$51,2,FALSE)),IF($B187=2,IF(ISNA(VLOOKUP($M187,Teams!$O$4:$Q$51,2,FALSE)),"",VLOOKUP($M187,Teams!$O$4:$Q$51,2,FALSE)),IF(ISNA(VLOOKUP($M187,Teams!$X$4:$Z$51,2,FALSE)),"",VLOOKUP($M187,Teams!$X$4:$Z$51,2,FALSE))))</f>
        <v>211207</v>
      </c>
      <c r="O187" s="46">
        <v>8</v>
      </c>
      <c r="P187" s="6" t="str">
        <f t="shared" si="13"/>
        <v>&lt;B8&gt;</v>
      </c>
      <c r="Q187" s="6" t="str">
        <f>IF($B187=1,IF(ISNA(VLOOKUP($P187,Teams!$F$4:$H$51,2,FALSE)),"",VLOOKUP($P187,Teams!$F$4:$H$51,2,FALSE)),IF($B187=2,IF(ISNA(VLOOKUP($P187,Teams!$O$4:$Q$51,2,FALSE)),"",VLOOKUP($P187,Teams!$O$4:$Q$51,2,FALSE)),IF(ISNA(VLOOKUP($P187,Teams!$X$4:$Z$51,2,FALSE)),"",VLOOKUP($P187,Teams!$X$4:$Z$51,2,FALSE))))</f>
        <v>211208</v>
      </c>
      <c r="R187" t="str">
        <f t="shared" si="16"/>
        <v>01/00/1900,:00,01/00/1900,:00,Week 16 - Match ,,Gym 2 - Court 2,,0,Game,,211207,,1,211208,,,0,,,1,,,,,,</v>
      </c>
    </row>
    <row r="188" spans="2:18" x14ac:dyDescent="0.2">
      <c r="B188" s="37">
        <v>1</v>
      </c>
      <c r="C188" s="9"/>
      <c r="D188" s="10"/>
      <c r="E188" s="10" t="s">
        <v>36</v>
      </c>
      <c r="F188" s="11" t="str">
        <f t="shared" si="14"/>
        <v/>
      </c>
      <c r="G188" s="11" t="str">
        <f t="shared" si="15"/>
        <v>00</v>
      </c>
      <c r="H188" s="2">
        <v>16</v>
      </c>
      <c r="I188" s="11" t="str">
        <f t="shared" si="17"/>
        <v/>
      </c>
      <c r="J188" s="2">
        <v>2</v>
      </c>
      <c r="K188" s="2">
        <v>3</v>
      </c>
      <c r="L188" s="44">
        <v>1</v>
      </c>
      <c r="M188" s="6" t="str">
        <f t="shared" si="12"/>
        <v>&lt;B1&gt;</v>
      </c>
      <c r="N188" s="6" t="str">
        <f>IF($B188=1,IF(ISNA(VLOOKUP($M188,Teams!$F$4:$H$51,2,FALSE)),"",VLOOKUP($M188,Teams!$F$4:$H$51,2,FALSE)),IF($B188=2,IF(ISNA(VLOOKUP($M188,Teams!$O$4:$Q$51,2,FALSE)),"",VLOOKUP($M188,Teams!$O$4:$Q$51,2,FALSE)),IF(ISNA(VLOOKUP($M188,Teams!$X$4:$Z$51,2,FALSE)),"",VLOOKUP($M188,Teams!$X$4:$Z$51,2,FALSE))))</f>
        <v>211201</v>
      </c>
      <c r="O188" s="46">
        <v>3</v>
      </c>
      <c r="P188" s="6" t="str">
        <f t="shared" si="13"/>
        <v>&lt;B3&gt;</v>
      </c>
      <c r="Q188" s="6" t="str">
        <f>IF($B188=1,IF(ISNA(VLOOKUP($P188,Teams!$F$4:$H$51,2,FALSE)),"",VLOOKUP($P188,Teams!$F$4:$H$51,2,FALSE)),IF($B188=2,IF(ISNA(VLOOKUP($P188,Teams!$O$4:$Q$51,2,FALSE)),"",VLOOKUP($P188,Teams!$O$4:$Q$51,2,FALSE)),IF(ISNA(VLOOKUP($P188,Teams!$X$4:$Z$51,2,FALSE)),"",VLOOKUP($P188,Teams!$X$4:$Z$51,2,FALSE))))</f>
        <v>211203</v>
      </c>
      <c r="R188" t="str">
        <f t="shared" si="16"/>
        <v>01/00/1900,:00,01/00/1900,:00,Week 16 - Match ,,Gym 2 - Court 3,,0,Game,,211201,,1,211203,,,0,,,1,,,,,,</v>
      </c>
    </row>
    <row r="189" spans="2:18" x14ac:dyDescent="0.2">
      <c r="B189" s="37">
        <v>1</v>
      </c>
      <c r="C189" s="9"/>
      <c r="D189" s="10"/>
      <c r="E189" s="10" t="s">
        <v>36</v>
      </c>
      <c r="F189" s="11" t="str">
        <f t="shared" si="14"/>
        <v/>
      </c>
      <c r="G189" s="11" t="str">
        <f t="shared" si="15"/>
        <v>00</v>
      </c>
      <c r="H189" s="2">
        <v>16</v>
      </c>
      <c r="I189" s="11" t="str">
        <f t="shared" si="17"/>
        <v/>
      </c>
      <c r="J189" s="2">
        <v>1</v>
      </c>
      <c r="K189" s="2">
        <v>1</v>
      </c>
      <c r="L189" s="44">
        <v>2</v>
      </c>
      <c r="M189" s="6" t="str">
        <f t="shared" si="12"/>
        <v>&lt;B2&gt;</v>
      </c>
      <c r="N189" s="6" t="str">
        <f>IF($B189=1,IF(ISNA(VLOOKUP($M189,Teams!$F$4:$H$51,2,FALSE)),"",VLOOKUP($M189,Teams!$F$4:$H$51,2,FALSE)),IF($B189=2,IF(ISNA(VLOOKUP($M189,Teams!$O$4:$Q$51,2,FALSE)),"",VLOOKUP($M189,Teams!$O$4:$Q$51,2,FALSE)),IF(ISNA(VLOOKUP($M189,Teams!$X$4:$Z$51,2,FALSE)),"",VLOOKUP($M189,Teams!$X$4:$Z$51,2,FALSE))))</f>
        <v>211202</v>
      </c>
      <c r="O189" s="46">
        <v>10</v>
      </c>
      <c r="P189" s="6" t="str">
        <f t="shared" si="13"/>
        <v>&lt;B10&gt;</v>
      </c>
      <c r="Q189" s="6" t="str">
        <f>IF($B189=1,IF(ISNA(VLOOKUP($P189,Teams!$F$4:$H$51,2,FALSE)),"",VLOOKUP($P189,Teams!$F$4:$H$51,2,FALSE)),IF($B189=2,IF(ISNA(VLOOKUP($P189,Teams!$O$4:$Q$51,2,FALSE)),"",VLOOKUP($P189,Teams!$O$4:$Q$51,2,FALSE)),IF(ISNA(VLOOKUP($P189,Teams!$X$4:$Z$51,2,FALSE)),"",VLOOKUP($P189,Teams!$X$4:$Z$51,2,FALSE))))</f>
        <v>211210</v>
      </c>
      <c r="R189" t="str">
        <f t="shared" si="16"/>
        <v>01/00/1900,:00,01/00/1900,:00,Week 16 - Match ,,Gym 1 - Court 1,,0,Game,,211202,,1,211210,,,0,,,1,,,,,,</v>
      </c>
    </row>
    <row r="190" spans="2:18" x14ac:dyDescent="0.2">
      <c r="B190" s="37">
        <v>1</v>
      </c>
      <c r="C190" s="9"/>
      <c r="D190" s="10"/>
      <c r="E190" s="10" t="s">
        <v>36</v>
      </c>
      <c r="F190" s="11" t="str">
        <f t="shared" si="14"/>
        <v/>
      </c>
      <c r="G190" s="11" t="str">
        <f t="shared" si="15"/>
        <v>00</v>
      </c>
      <c r="H190" s="2">
        <v>16</v>
      </c>
      <c r="I190" s="11" t="str">
        <f t="shared" si="17"/>
        <v/>
      </c>
      <c r="J190" s="2">
        <v>1</v>
      </c>
      <c r="K190" s="2">
        <v>2</v>
      </c>
      <c r="L190" s="44">
        <v>1</v>
      </c>
      <c r="M190" s="6" t="str">
        <f t="shared" si="12"/>
        <v>&lt;B1&gt;</v>
      </c>
      <c r="N190" s="6" t="str">
        <f>IF($B190=1,IF(ISNA(VLOOKUP($M190,Teams!$F$4:$H$51,2,FALSE)),"",VLOOKUP($M190,Teams!$F$4:$H$51,2,FALSE)),IF($B190=2,IF(ISNA(VLOOKUP($M190,Teams!$O$4:$Q$51,2,FALSE)),"",VLOOKUP($M190,Teams!$O$4:$Q$51,2,FALSE)),IF(ISNA(VLOOKUP($M190,Teams!$X$4:$Z$51,2,FALSE)),"",VLOOKUP($M190,Teams!$X$4:$Z$51,2,FALSE))))</f>
        <v>211201</v>
      </c>
      <c r="O190" s="46">
        <v>11</v>
      </c>
      <c r="P190" s="6" t="str">
        <f t="shared" si="13"/>
        <v>&lt;B11&gt;</v>
      </c>
      <c r="Q190" s="6" t="str">
        <f>IF($B190=1,IF(ISNA(VLOOKUP($P190,Teams!$F$4:$H$51,2,FALSE)),"",VLOOKUP($P190,Teams!$F$4:$H$51,2,FALSE)),IF($B190=2,IF(ISNA(VLOOKUP($P190,Teams!$O$4:$Q$51,2,FALSE)),"",VLOOKUP($P190,Teams!$O$4:$Q$51,2,FALSE)),IF(ISNA(VLOOKUP($P190,Teams!$X$4:$Z$51,2,FALSE)),"",VLOOKUP($P190,Teams!$X$4:$Z$51,2,FALSE))))</f>
        <v>211211</v>
      </c>
      <c r="R190" t="str">
        <f t="shared" si="16"/>
        <v>01/00/1900,:00,01/00/1900,:00,Week 16 - Match ,,Gym 1 - Court 2,,0,Game,,211201,,1,211211,,,0,,,1,,,,,,</v>
      </c>
    </row>
    <row r="191" spans="2:18" x14ac:dyDescent="0.2">
      <c r="B191" s="37">
        <v>1</v>
      </c>
      <c r="C191" s="9"/>
      <c r="D191" s="10"/>
      <c r="E191" s="10" t="s">
        <v>36</v>
      </c>
      <c r="F191" s="11" t="str">
        <f t="shared" si="14"/>
        <v/>
      </c>
      <c r="G191" s="11" t="str">
        <f t="shared" si="15"/>
        <v>00</v>
      </c>
      <c r="H191" s="2">
        <v>16</v>
      </c>
      <c r="I191" s="11" t="str">
        <f t="shared" si="17"/>
        <v/>
      </c>
      <c r="J191" s="2">
        <v>1</v>
      </c>
      <c r="K191" s="2">
        <v>3</v>
      </c>
      <c r="L191" s="44">
        <v>5</v>
      </c>
      <c r="M191" s="6" t="str">
        <f t="shared" si="12"/>
        <v>&lt;B5&gt;</v>
      </c>
      <c r="N191" s="6" t="str">
        <f>IF($B191=1,IF(ISNA(VLOOKUP($M191,Teams!$F$4:$H$51,2,FALSE)),"",VLOOKUP($M191,Teams!$F$4:$H$51,2,FALSE)),IF($B191=2,IF(ISNA(VLOOKUP($M191,Teams!$O$4:$Q$51,2,FALSE)),"",VLOOKUP($M191,Teams!$O$4:$Q$51,2,FALSE)),IF(ISNA(VLOOKUP($M191,Teams!$X$4:$Z$51,2,FALSE)),"",VLOOKUP($M191,Teams!$X$4:$Z$51,2,FALSE))))</f>
        <v>211205</v>
      </c>
      <c r="O191" s="46">
        <v>7</v>
      </c>
      <c r="P191" s="6" t="str">
        <f t="shared" si="13"/>
        <v>&lt;B7&gt;</v>
      </c>
      <c r="Q191" s="6" t="str">
        <f>IF($B191=1,IF(ISNA(VLOOKUP($P191,Teams!$F$4:$H$51,2,FALSE)),"",VLOOKUP($P191,Teams!$F$4:$H$51,2,FALSE)),IF($B191=2,IF(ISNA(VLOOKUP($P191,Teams!$O$4:$Q$51,2,FALSE)),"",VLOOKUP($P191,Teams!$O$4:$Q$51,2,FALSE)),IF(ISNA(VLOOKUP($P191,Teams!$X$4:$Z$51,2,FALSE)),"",VLOOKUP($P191,Teams!$X$4:$Z$51,2,FALSE))))</f>
        <v>211207</v>
      </c>
      <c r="R191" t="str">
        <f t="shared" si="16"/>
        <v>01/00/1900,:00,01/00/1900,:00,Week 16 - Match ,,Gym 1 - Court 3,,0,Game,,211205,,1,211207,,,0,,,1,,,,,,</v>
      </c>
    </row>
    <row r="192" spans="2:18" x14ac:dyDescent="0.2">
      <c r="B192" s="37">
        <v>1</v>
      </c>
      <c r="C192" s="9"/>
      <c r="D192" s="10"/>
      <c r="E192" s="10" t="s">
        <v>36</v>
      </c>
      <c r="F192" s="11" t="str">
        <f t="shared" si="14"/>
        <v/>
      </c>
      <c r="G192" s="11" t="str">
        <f t="shared" si="15"/>
        <v>00</v>
      </c>
      <c r="H192" s="2">
        <v>16</v>
      </c>
      <c r="I192" s="11" t="str">
        <f t="shared" si="17"/>
        <v/>
      </c>
      <c r="J192" s="2">
        <v>2</v>
      </c>
      <c r="K192" s="2">
        <v>1</v>
      </c>
      <c r="L192" s="44">
        <v>6</v>
      </c>
      <c r="M192" s="6" t="str">
        <f t="shared" si="12"/>
        <v>&lt;B6&gt;</v>
      </c>
      <c r="N192" s="6" t="str">
        <f>IF($B192=1,IF(ISNA(VLOOKUP($M192,Teams!$F$4:$H$51,2,FALSE)),"",VLOOKUP($M192,Teams!$F$4:$H$51,2,FALSE)),IF($B192=2,IF(ISNA(VLOOKUP($M192,Teams!$O$4:$Q$51,2,FALSE)),"",VLOOKUP($M192,Teams!$O$4:$Q$51,2,FALSE)),IF(ISNA(VLOOKUP($M192,Teams!$X$4:$Z$51,2,FALSE)),"",VLOOKUP($M192,Teams!$X$4:$Z$51,2,FALSE))))</f>
        <v>211206</v>
      </c>
      <c r="O192" s="46">
        <v>12</v>
      </c>
      <c r="P192" s="6" t="str">
        <f t="shared" si="13"/>
        <v>&lt;B12&gt;</v>
      </c>
      <c r="Q192" s="6" t="str">
        <f>IF($B192=1,IF(ISNA(VLOOKUP($P192,Teams!$F$4:$H$51,2,FALSE)),"",VLOOKUP($P192,Teams!$F$4:$H$51,2,FALSE)),IF($B192=2,IF(ISNA(VLOOKUP($P192,Teams!$O$4:$Q$51,2,FALSE)),"",VLOOKUP($P192,Teams!$O$4:$Q$51,2,FALSE)),IF(ISNA(VLOOKUP($P192,Teams!$X$4:$Z$51,2,FALSE)),"",VLOOKUP($P192,Teams!$X$4:$Z$51,2,FALSE))))</f>
        <v>211212</v>
      </c>
      <c r="R192" t="str">
        <f t="shared" si="16"/>
        <v>01/00/1900,:00,01/00/1900,:00,Week 16 - Match ,,Gym 2 - Court 1,,0,Game,,211206,,1,211212,,,0,,,1,,,,,,</v>
      </c>
    </row>
    <row r="193" spans="2:18" x14ac:dyDescent="0.2">
      <c r="B193" s="37">
        <v>1</v>
      </c>
      <c r="C193" s="9"/>
      <c r="D193" s="10"/>
      <c r="E193" s="10" t="s">
        <v>36</v>
      </c>
      <c r="F193" s="11" t="str">
        <f t="shared" si="14"/>
        <v/>
      </c>
      <c r="G193" s="11" t="str">
        <f t="shared" si="15"/>
        <v>00</v>
      </c>
      <c r="H193" s="2">
        <v>16</v>
      </c>
      <c r="I193" s="11" t="str">
        <f t="shared" si="17"/>
        <v/>
      </c>
      <c r="J193" s="2">
        <v>2</v>
      </c>
      <c r="K193" s="2">
        <v>2</v>
      </c>
      <c r="L193" s="44">
        <v>4</v>
      </c>
      <c r="M193" s="6" t="str">
        <f t="shared" si="12"/>
        <v>&lt;B4&gt;</v>
      </c>
      <c r="N193" s="6" t="str">
        <f>IF($B193=1,IF(ISNA(VLOOKUP($M193,Teams!$F$4:$H$51,2,FALSE)),"",VLOOKUP($M193,Teams!$F$4:$H$51,2,FALSE)),IF($B193=2,IF(ISNA(VLOOKUP($M193,Teams!$O$4:$Q$51,2,FALSE)),"",VLOOKUP($M193,Teams!$O$4:$Q$51,2,FALSE)),IF(ISNA(VLOOKUP($M193,Teams!$X$4:$Z$51,2,FALSE)),"",VLOOKUP($M193,Teams!$X$4:$Z$51,2,FALSE))))</f>
        <v>211204</v>
      </c>
      <c r="O193" s="46">
        <v>8</v>
      </c>
      <c r="P193" s="6" t="str">
        <f t="shared" si="13"/>
        <v>&lt;B8&gt;</v>
      </c>
      <c r="Q193" s="6" t="str">
        <f>IF($B193=1,IF(ISNA(VLOOKUP($P193,Teams!$F$4:$H$51,2,FALSE)),"",VLOOKUP($P193,Teams!$F$4:$H$51,2,FALSE)),IF($B193=2,IF(ISNA(VLOOKUP($P193,Teams!$O$4:$Q$51,2,FALSE)),"",VLOOKUP($P193,Teams!$O$4:$Q$51,2,FALSE)),IF(ISNA(VLOOKUP($P193,Teams!$X$4:$Z$51,2,FALSE)),"",VLOOKUP($P193,Teams!$X$4:$Z$51,2,FALSE))))</f>
        <v>211208</v>
      </c>
      <c r="R193" t="str">
        <f t="shared" si="16"/>
        <v>01/00/1900,:00,01/00/1900,:00,Week 16 - Match ,,Gym 2 - Court 2,,0,Game,,211204,,1,211208,,,0,,,1,,,,,,</v>
      </c>
    </row>
    <row r="194" spans="2:18" x14ac:dyDescent="0.2">
      <c r="B194" s="37">
        <v>1</v>
      </c>
      <c r="C194" s="9"/>
      <c r="D194" s="10"/>
      <c r="E194" s="10" t="s">
        <v>36</v>
      </c>
      <c r="F194" s="11" t="str">
        <f t="shared" si="14"/>
        <v/>
      </c>
      <c r="G194" s="11" t="str">
        <f t="shared" si="15"/>
        <v>00</v>
      </c>
      <c r="H194" s="2">
        <v>16</v>
      </c>
      <c r="I194" s="11" t="str">
        <f t="shared" si="17"/>
        <v/>
      </c>
      <c r="J194" s="2">
        <v>2</v>
      </c>
      <c r="K194" s="2">
        <v>3</v>
      </c>
      <c r="L194" s="44">
        <v>3</v>
      </c>
      <c r="M194" s="6" t="str">
        <f t="shared" si="12"/>
        <v>&lt;B3&gt;</v>
      </c>
      <c r="N194" s="6" t="str">
        <f>IF($B194=1,IF(ISNA(VLOOKUP($M194,Teams!$F$4:$H$51,2,FALSE)),"",VLOOKUP($M194,Teams!$F$4:$H$51,2,FALSE)),IF($B194=2,IF(ISNA(VLOOKUP($M194,Teams!$O$4:$Q$51,2,FALSE)),"",VLOOKUP($M194,Teams!$O$4:$Q$51,2,FALSE)),IF(ISNA(VLOOKUP($M194,Teams!$X$4:$Z$51,2,FALSE)),"",VLOOKUP($M194,Teams!$X$4:$Z$51,2,FALSE))))</f>
        <v>211203</v>
      </c>
      <c r="O194" s="46">
        <v>9</v>
      </c>
      <c r="P194" s="6" t="str">
        <f t="shared" si="13"/>
        <v>&lt;B9&gt;</v>
      </c>
      <c r="Q194" s="6" t="str">
        <f>IF($B194=1,IF(ISNA(VLOOKUP($P194,Teams!$F$4:$H$51,2,FALSE)),"",VLOOKUP($P194,Teams!$F$4:$H$51,2,FALSE)),IF($B194=2,IF(ISNA(VLOOKUP($P194,Teams!$O$4:$Q$51,2,FALSE)),"",VLOOKUP($P194,Teams!$O$4:$Q$51,2,FALSE)),IF(ISNA(VLOOKUP($P194,Teams!$X$4:$Z$51,2,FALSE)),"",VLOOKUP($P194,Teams!$X$4:$Z$51,2,FALSE))))</f>
        <v>211209</v>
      </c>
      <c r="R194" t="str">
        <f t="shared" si="16"/>
        <v>01/00/1900,:00,01/00/1900,:00,Week 16 - Match ,,Gym 2 - Court 3,,0,Game,,211203,,1,211209,,,0,,,1,,,,,,</v>
      </c>
    </row>
    <row r="195" spans="2:18" x14ac:dyDescent="0.2">
      <c r="B195" s="37">
        <v>1</v>
      </c>
      <c r="C195" s="9"/>
      <c r="D195" s="10"/>
      <c r="E195" s="10" t="s">
        <v>36</v>
      </c>
      <c r="F195" s="11" t="str">
        <f t="shared" si="14"/>
        <v/>
      </c>
      <c r="G195" s="11" t="str">
        <f t="shared" si="15"/>
        <v>00</v>
      </c>
      <c r="H195" s="2">
        <v>17</v>
      </c>
      <c r="I195" s="11" t="str">
        <f t="shared" si="17"/>
        <v/>
      </c>
      <c r="J195" s="2">
        <v>1</v>
      </c>
      <c r="K195" s="2">
        <v>1</v>
      </c>
      <c r="L195" s="44">
        <v>1</v>
      </c>
      <c r="M195" s="6" t="str">
        <f t="shared" ref="M195:M258" si="18">"&lt;"&amp;$A$3&amp;L195&amp;"&gt;"</f>
        <v>&lt;B1&gt;</v>
      </c>
      <c r="N195" s="6" t="str">
        <f>IF($B195=1,IF(ISNA(VLOOKUP($M195,Teams!$F$4:$H$51,2,FALSE)),"",VLOOKUP($M195,Teams!$F$4:$H$51,2,FALSE)),IF($B195=2,IF(ISNA(VLOOKUP($M195,Teams!$O$4:$Q$51,2,FALSE)),"",VLOOKUP($M195,Teams!$O$4:$Q$51,2,FALSE)),IF(ISNA(VLOOKUP($M195,Teams!$X$4:$Z$51,2,FALSE)),"",VLOOKUP($M195,Teams!$X$4:$Z$51,2,FALSE))))</f>
        <v>211201</v>
      </c>
      <c r="O195" s="46">
        <v>12</v>
      </c>
      <c r="P195" s="6" t="str">
        <f t="shared" ref="P195:P254" si="19">"&lt;"&amp;$A$3&amp;O195&amp;"&gt;"</f>
        <v>&lt;B12&gt;</v>
      </c>
      <c r="Q195" s="6" t="str">
        <f>IF($B195=1,IF(ISNA(VLOOKUP($P195,Teams!$F$4:$H$51,2,FALSE)),"",VLOOKUP($P195,Teams!$F$4:$H$51,2,FALSE)),IF($B195=2,IF(ISNA(VLOOKUP($P195,Teams!$O$4:$Q$51,2,FALSE)),"",VLOOKUP($P195,Teams!$O$4:$Q$51,2,FALSE)),IF(ISNA(VLOOKUP($P195,Teams!$X$4:$Z$51,2,FALSE)),"",VLOOKUP($P195,Teams!$X$4:$Z$51,2,FALSE))))</f>
        <v>211212</v>
      </c>
      <c r="R195" t="str">
        <f t="shared" si="16"/>
        <v>01/00/1900,:00,01/00/1900,:00,Week 17 - Match ,,Gym 1 - Court 1,,0,Game,,211201,,1,211212,,,0,,,1,,,,,,</v>
      </c>
    </row>
    <row r="196" spans="2:18" x14ac:dyDescent="0.2">
      <c r="B196" s="37">
        <v>1</v>
      </c>
      <c r="C196" s="9"/>
      <c r="D196" s="10"/>
      <c r="E196" s="10" t="s">
        <v>36</v>
      </c>
      <c r="F196" s="11" t="str">
        <f t="shared" ref="F196:F259" si="20">IF(NOT(ISBLANK(D196)),D196+1,"")</f>
        <v/>
      </c>
      <c r="G196" s="11" t="str">
        <f t="shared" ref="G196:G259" si="21">IF(ISBLANK(E196),"",E196)</f>
        <v>00</v>
      </c>
      <c r="H196" s="2">
        <v>17</v>
      </c>
      <c r="I196" s="11" t="str">
        <f t="shared" si="17"/>
        <v/>
      </c>
      <c r="J196" s="2">
        <v>1</v>
      </c>
      <c r="K196" s="2">
        <v>2</v>
      </c>
      <c r="L196" s="44">
        <v>2</v>
      </c>
      <c r="M196" s="6" t="str">
        <f t="shared" si="18"/>
        <v>&lt;B2&gt;</v>
      </c>
      <c r="N196" s="6" t="str">
        <f>IF($B196=1,IF(ISNA(VLOOKUP($M196,Teams!$F$4:$H$51,2,FALSE)),"",VLOOKUP($M196,Teams!$F$4:$H$51,2,FALSE)),IF($B196=2,IF(ISNA(VLOOKUP($M196,Teams!$O$4:$Q$51,2,FALSE)),"",VLOOKUP($M196,Teams!$O$4:$Q$51,2,FALSE)),IF(ISNA(VLOOKUP($M196,Teams!$X$4:$Z$51,2,FALSE)),"",VLOOKUP($M196,Teams!$X$4:$Z$51,2,FALSE))))</f>
        <v>211202</v>
      </c>
      <c r="O196" s="46">
        <v>11</v>
      </c>
      <c r="P196" s="6" t="str">
        <f t="shared" si="19"/>
        <v>&lt;B11&gt;</v>
      </c>
      <c r="Q196" s="6" t="str">
        <f>IF($B196=1,IF(ISNA(VLOOKUP($P196,Teams!$F$4:$H$51,2,FALSE)),"",VLOOKUP($P196,Teams!$F$4:$H$51,2,FALSE)),IF($B196=2,IF(ISNA(VLOOKUP($P196,Teams!$O$4:$Q$51,2,FALSE)),"",VLOOKUP($P196,Teams!$O$4:$Q$51,2,FALSE)),IF(ISNA(VLOOKUP($P196,Teams!$X$4:$Z$51,2,FALSE)),"",VLOOKUP($P196,Teams!$X$4:$Z$51,2,FALSE))))</f>
        <v>211211</v>
      </c>
      <c r="R196" t="str">
        <f t="shared" ref="R196:R259" si="22">TEXT(C196,"mm/dd/yyyy")&amp;","&amp;D196&amp;":"&amp;E196&amp;","&amp;TEXT(C196,"mm/dd/yyyy")&amp;","&amp;F196&amp;":"&amp;G196&amp;",Week "&amp;H196&amp;" - Match "&amp;I196&amp;",,Gym "&amp;J196&amp;" - Court "&amp;K196&amp;",,0,Game,,"&amp;N196&amp;",,1,"&amp;Q196&amp;",,,0,,"&amp;I196&amp;",1,,,,,,"</f>
        <v>01/00/1900,:00,01/00/1900,:00,Week 17 - Match ,,Gym 1 - Court 2,,0,Game,,211202,,1,211211,,,0,,,1,,,,,,</v>
      </c>
    </row>
    <row r="197" spans="2:18" x14ac:dyDescent="0.2">
      <c r="B197" s="37">
        <v>1</v>
      </c>
      <c r="C197" s="9"/>
      <c r="D197" s="10"/>
      <c r="E197" s="10" t="s">
        <v>36</v>
      </c>
      <c r="F197" s="11" t="str">
        <f t="shared" si="20"/>
        <v/>
      </c>
      <c r="G197" s="11" t="str">
        <f t="shared" si="21"/>
        <v>00</v>
      </c>
      <c r="H197" s="2">
        <v>17</v>
      </c>
      <c r="I197" s="11" t="str">
        <f t="shared" si="17"/>
        <v/>
      </c>
      <c r="J197" s="2">
        <v>1</v>
      </c>
      <c r="K197" s="2">
        <v>3</v>
      </c>
      <c r="L197" s="44">
        <v>3</v>
      </c>
      <c r="M197" s="6" t="str">
        <f t="shared" si="18"/>
        <v>&lt;B3&gt;</v>
      </c>
      <c r="N197" s="6" t="str">
        <f>IF($B197=1,IF(ISNA(VLOOKUP($M197,Teams!$F$4:$H$51,2,FALSE)),"",VLOOKUP($M197,Teams!$F$4:$H$51,2,FALSE)),IF($B197=2,IF(ISNA(VLOOKUP($M197,Teams!$O$4:$Q$51,2,FALSE)),"",VLOOKUP($M197,Teams!$O$4:$Q$51,2,FALSE)),IF(ISNA(VLOOKUP($M197,Teams!$X$4:$Z$51,2,FALSE)),"",VLOOKUP($M197,Teams!$X$4:$Z$51,2,FALSE))))</f>
        <v>211203</v>
      </c>
      <c r="O197" s="46">
        <v>10</v>
      </c>
      <c r="P197" s="6" t="str">
        <f t="shared" si="19"/>
        <v>&lt;B10&gt;</v>
      </c>
      <c r="Q197" s="6" t="str">
        <f>IF($B197=1,IF(ISNA(VLOOKUP($P197,Teams!$F$4:$H$51,2,FALSE)),"",VLOOKUP($P197,Teams!$F$4:$H$51,2,FALSE)),IF($B197=2,IF(ISNA(VLOOKUP($P197,Teams!$O$4:$Q$51,2,FALSE)),"",VLOOKUP($P197,Teams!$O$4:$Q$51,2,FALSE)),IF(ISNA(VLOOKUP($P197,Teams!$X$4:$Z$51,2,FALSE)),"",VLOOKUP($P197,Teams!$X$4:$Z$51,2,FALSE))))</f>
        <v>211210</v>
      </c>
      <c r="R197" t="str">
        <f t="shared" si="22"/>
        <v>01/00/1900,:00,01/00/1900,:00,Week 17 - Match ,,Gym 1 - Court 3,,0,Game,,211203,,1,211210,,,0,,,1,,,,,,</v>
      </c>
    </row>
    <row r="198" spans="2:18" x14ac:dyDescent="0.2">
      <c r="B198" s="37">
        <v>1</v>
      </c>
      <c r="C198" s="9"/>
      <c r="D198" s="10"/>
      <c r="E198" s="10" t="s">
        <v>36</v>
      </c>
      <c r="F198" s="11" t="str">
        <f t="shared" si="20"/>
        <v/>
      </c>
      <c r="G198" s="11" t="str">
        <f t="shared" si="21"/>
        <v>00</v>
      </c>
      <c r="H198" s="2">
        <v>17</v>
      </c>
      <c r="I198" s="11" t="str">
        <f t="shared" si="17"/>
        <v/>
      </c>
      <c r="J198" s="2">
        <v>2</v>
      </c>
      <c r="K198" s="2">
        <v>1</v>
      </c>
      <c r="L198" s="44">
        <v>4</v>
      </c>
      <c r="M198" s="6" t="str">
        <f t="shared" si="18"/>
        <v>&lt;B4&gt;</v>
      </c>
      <c r="N198" s="6" t="str">
        <f>IF($B198=1,IF(ISNA(VLOOKUP($M198,Teams!$F$4:$H$51,2,FALSE)),"",VLOOKUP($M198,Teams!$F$4:$H$51,2,FALSE)),IF($B198=2,IF(ISNA(VLOOKUP($M198,Teams!$O$4:$Q$51,2,FALSE)),"",VLOOKUP($M198,Teams!$O$4:$Q$51,2,FALSE)),IF(ISNA(VLOOKUP($M198,Teams!$X$4:$Z$51,2,FALSE)),"",VLOOKUP($M198,Teams!$X$4:$Z$51,2,FALSE))))</f>
        <v>211204</v>
      </c>
      <c r="O198" s="46">
        <v>9</v>
      </c>
      <c r="P198" s="6" t="str">
        <f t="shared" si="19"/>
        <v>&lt;B9&gt;</v>
      </c>
      <c r="Q198" s="6" t="str">
        <f>IF($B198=1,IF(ISNA(VLOOKUP($P198,Teams!$F$4:$H$51,2,FALSE)),"",VLOOKUP($P198,Teams!$F$4:$H$51,2,FALSE)),IF($B198=2,IF(ISNA(VLOOKUP($P198,Teams!$O$4:$Q$51,2,FALSE)),"",VLOOKUP($P198,Teams!$O$4:$Q$51,2,FALSE)),IF(ISNA(VLOOKUP($P198,Teams!$X$4:$Z$51,2,FALSE)),"",VLOOKUP($P198,Teams!$X$4:$Z$51,2,FALSE))))</f>
        <v>211209</v>
      </c>
      <c r="R198" t="str">
        <f t="shared" si="22"/>
        <v>01/00/1900,:00,01/00/1900,:00,Week 17 - Match ,,Gym 2 - Court 1,,0,Game,,211204,,1,211209,,,0,,,1,,,,,,</v>
      </c>
    </row>
    <row r="199" spans="2:18" x14ac:dyDescent="0.2">
      <c r="B199" s="37">
        <v>1</v>
      </c>
      <c r="C199" s="9"/>
      <c r="D199" s="10"/>
      <c r="E199" s="10" t="s">
        <v>36</v>
      </c>
      <c r="F199" s="11" t="str">
        <f t="shared" si="20"/>
        <v/>
      </c>
      <c r="G199" s="11" t="str">
        <f t="shared" si="21"/>
        <v>00</v>
      </c>
      <c r="H199" s="2">
        <v>17</v>
      </c>
      <c r="I199" s="11" t="str">
        <f t="shared" ref="I199:I262" si="23">IF(ISBLANK(D199),"",H199&amp;D199&amp;J199&amp;K199)</f>
        <v/>
      </c>
      <c r="J199" s="2">
        <v>2</v>
      </c>
      <c r="K199" s="2">
        <v>2</v>
      </c>
      <c r="L199" s="44">
        <v>5</v>
      </c>
      <c r="M199" s="6" t="str">
        <f t="shared" si="18"/>
        <v>&lt;B5&gt;</v>
      </c>
      <c r="N199" s="6" t="str">
        <f>IF($B199=1,IF(ISNA(VLOOKUP($M199,Teams!$F$4:$H$51,2,FALSE)),"",VLOOKUP($M199,Teams!$F$4:$H$51,2,FALSE)),IF($B199=2,IF(ISNA(VLOOKUP($M199,Teams!$O$4:$Q$51,2,FALSE)),"",VLOOKUP($M199,Teams!$O$4:$Q$51,2,FALSE)),IF(ISNA(VLOOKUP($M199,Teams!$X$4:$Z$51,2,FALSE)),"",VLOOKUP($M199,Teams!$X$4:$Z$51,2,FALSE))))</f>
        <v>211205</v>
      </c>
      <c r="O199" s="46">
        <v>8</v>
      </c>
      <c r="P199" s="6" t="str">
        <f t="shared" si="19"/>
        <v>&lt;B8&gt;</v>
      </c>
      <c r="Q199" s="6" t="str">
        <f>IF($B199=1,IF(ISNA(VLOOKUP($P199,Teams!$F$4:$H$51,2,FALSE)),"",VLOOKUP($P199,Teams!$F$4:$H$51,2,FALSE)),IF($B199=2,IF(ISNA(VLOOKUP($P199,Teams!$O$4:$Q$51,2,FALSE)),"",VLOOKUP($P199,Teams!$O$4:$Q$51,2,FALSE)),IF(ISNA(VLOOKUP($P199,Teams!$X$4:$Z$51,2,FALSE)),"",VLOOKUP($P199,Teams!$X$4:$Z$51,2,FALSE))))</f>
        <v>211208</v>
      </c>
      <c r="R199" t="str">
        <f t="shared" si="22"/>
        <v>01/00/1900,:00,01/00/1900,:00,Week 17 - Match ,,Gym 2 - Court 2,,0,Game,,211205,,1,211208,,,0,,,1,,,,,,</v>
      </c>
    </row>
    <row r="200" spans="2:18" x14ac:dyDescent="0.2">
      <c r="B200" s="37">
        <v>1</v>
      </c>
      <c r="C200" s="9"/>
      <c r="D200" s="10"/>
      <c r="E200" s="10" t="s">
        <v>36</v>
      </c>
      <c r="F200" s="11" t="str">
        <f t="shared" si="20"/>
        <v/>
      </c>
      <c r="G200" s="11" t="str">
        <f t="shared" si="21"/>
        <v>00</v>
      </c>
      <c r="H200" s="2">
        <v>17</v>
      </c>
      <c r="I200" s="11" t="str">
        <f t="shared" si="23"/>
        <v/>
      </c>
      <c r="J200" s="2">
        <v>2</v>
      </c>
      <c r="K200" s="2">
        <v>3</v>
      </c>
      <c r="L200" s="44">
        <v>6</v>
      </c>
      <c r="M200" s="6" t="str">
        <f t="shared" si="18"/>
        <v>&lt;B6&gt;</v>
      </c>
      <c r="N200" s="6" t="str">
        <f>IF($B200=1,IF(ISNA(VLOOKUP($M200,Teams!$F$4:$H$51,2,FALSE)),"",VLOOKUP($M200,Teams!$F$4:$H$51,2,FALSE)),IF($B200=2,IF(ISNA(VLOOKUP($M200,Teams!$O$4:$Q$51,2,FALSE)),"",VLOOKUP($M200,Teams!$O$4:$Q$51,2,FALSE)),IF(ISNA(VLOOKUP($M200,Teams!$X$4:$Z$51,2,FALSE)),"",VLOOKUP($M200,Teams!$X$4:$Z$51,2,FALSE))))</f>
        <v>211206</v>
      </c>
      <c r="O200" s="46">
        <v>7</v>
      </c>
      <c r="P200" s="6" t="str">
        <f t="shared" si="19"/>
        <v>&lt;B7&gt;</v>
      </c>
      <c r="Q200" s="6" t="str">
        <f>IF($B200=1,IF(ISNA(VLOOKUP($P200,Teams!$F$4:$H$51,2,FALSE)),"",VLOOKUP($P200,Teams!$F$4:$H$51,2,FALSE)),IF($B200=2,IF(ISNA(VLOOKUP($P200,Teams!$O$4:$Q$51,2,FALSE)),"",VLOOKUP($P200,Teams!$O$4:$Q$51,2,FALSE)),IF(ISNA(VLOOKUP($P200,Teams!$X$4:$Z$51,2,FALSE)),"",VLOOKUP($P200,Teams!$X$4:$Z$51,2,FALSE))))</f>
        <v>211207</v>
      </c>
      <c r="R200" t="str">
        <f t="shared" si="22"/>
        <v>01/00/1900,:00,01/00/1900,:00,Week 17 - Match ,,Gym 2 - Court 3,,0,Game,,211206,,1,211207,,,0,,,1,,,,,,</v>
      </c>
    </row>
    <row r="201" spans="2:18" x14ac:dyDescent="0.2">
      <c r="B201" s="37">
        <v>1</v>
      </c>
      <c r="C201" s="9"/>
      <c r="D201" s="10"/>
      <c r="E201" s="10" t="s">
        <v>36</v>
      </c>
      <c r="F201" s="11" t="str">
        <f t="shared" si="20"/>
        <v/>
      </c>
      <c r="G201" s="11" t="str">
        <f t="shared" si="21"/>
        <v>00</v>
      </c>
      <c r="H201" s="2">
        <v>17</v>
      </c>
      <c r="I201" s="11" t="str">
        <f t="shared" si="23"/>
        <v/>
      </c>
      <c r="J201" s="2">
        <v>1</v>
      </c>
      <c r="K201" s="2">
        <v>1</v>
      </c>
      <c r="L201" s="44">
        <v>10</v>
      </c>
      <c r="M201" s="6" t="str">
        <f t="shared" si="18"/>
        <v>&lt;B10&gt;</v>
      </c>
      <c r="N201" s="6" t="str">
        <f>IF($B201=1,IF(ISNA(VLOOKUP($M201,Teams!$F$4:$H$51,2,FALSE)),"",VLOOKUP($M201,Teams!$F$4:$H$51,2,FALSE)),IF($B201=2,IF(ISNA(VLOOKUP($M201,Teams!$O$4:$Q$51,2,FALSE)),"",VLOOKUP($M201,Teams!$O$4:$Q$51,2,FALSE)),IF(ISNA(VLOOKUP($M201,Teams!$X$4:$Z$51,2,FALSE)),"",VLOOKUP($M201,Teams!$X$4:$Z$51,2,FALSE))))</f>
        <v>211210</v>
      </c>
      <c r="O201" s="46">
        <v>8</v>
      </c>
      <c r="P201" s="6" t="str">
        <f t="shared" si="19"/>
        <v>&lt;B8&gt;</v>
      </c>
      <c r="Q201" s="6" t="str">
        <f>IF($B201=1,IF(ISNA(VLOOKUP($P201,Teams!$F$4:$H$51,2,FALSE)),"",VLOOKUP($P201,Teams!$F$4:$H$51,2,FALSE)),IF($B201=2,IF(ISNA(VLOOKUP($P201,Teams!$O$4:$Q$51,2,FALSE)),"",VLOOKUP($P201,Teams!$O$4:$Q$51,2,FALSE)),IF(ISNA(VLOOKUP($P201,Teams!$X$4:$Z$51,2,FALSE)),"",VLOOKUP($P201,Teams!$X$4:$Z$51,2,FALSE))))</f>
        <v>211208</v>
      </c>
      <c r="R201" t="str">
        <f t="shared" si="22"/>
        <v>01/00/1900,:00,01/00/1900,:00,Week 17 - Match ,,Gym 1 - Court 1,,0,Game,,211210,,1,211208,,,0,,,1,,,,,,</v>
      </c>
    </row>
    <row r="202" spans="2:18" x14ac:dyDescent="0.2">
      <c r="B202" s="37">
        <v>1</v>
      </c>
      <c r="C202" s="9"/>
      <c r="D202" s="10"/>
      <c r="E202" s="10" t="s">
        <v>36</v>
      </c>
      <c r="F202" s="11" t="str">
        <f t="shared" si="20"/>
        <v/>
      </c>
      <c r="G202" s="11" t="str">
        <f t="shared" si="21"/>
        <v>00</v>
      </c>
      <c r="H202" s="2">
        <v>17</v>
      </c>
      <c r="I202" s="11" t="str">
        <f t="shared" si="23"/>
        <v/>
      </c>
      <c r="J202" s="2">
        <v>1</v>
      </c>
      <c r="K202" s="2">
        <v>2</v>
      </c>
      <c r="L202" s="44">
        <v>12</v>
      </c>
      <c r="M202" s="6" t="str">
        <f t="shared" si="18"/>
        <v>&lt;B12&gt;</v>
      </c>
      <c r="N202" s="6" t="str">
        <f>IF($B202=1,IF(ISNA(VLOOKUP($M202,Teams!$F$4:$H$51,2,FALSE)),"",VLOOKUP($M202,Teams!$F$4:$H$51,2,FALSE)),IF($B202=2,IF(ISNA(VLOOKUP($M202,Teams!$O$4:$Q$51,2,FALSE)),"",VLOOKUP($M202,Teams!$O$4:$Q$51,2,FALSE)),IF(ISNA(VLOOKUP($M202,Teams!$X$4:$Z$51,2,FALSE)),"",VLOOKUP($M202,Teams!$X$4:$Z$51,2,FALSE))))</f>
        <v>211212</v>
      </c>
      <c r="O202" s="46">
        <v>9</v>
      </c>
      <c r="P202" s="6" t="str">
        <f t="shared" si="19"/>
        <v>&lt;B9&gt;</v>
      </c>
      <c r="Q202" s="6" t="str">
        <f>IF($B202=1,IF(ISNA(VLOOKUP($P202,Teams!$F$4:$H$51,2,FALSE)),"",VLOOKUP($P202,Teams!$F$4:$H$51,2,FALSE)),IF($B202=2,IF(ISNA(VLOOKUP($P202,Teams!$O$4:$Q$51,2,FALSE)),"",VLOOKUP($P202,Teams!$O$4:$Q$51,2,FALSE)),IF(ISNA(VLOOKUP($P202,Teams!$X$4:$Z$51,2,FALSE)),"",VLOOKUP($P202,Teams!$X$4:$Z$51,2,FALSE))))</f>
        <v>211209</v>
      </c>
      <c r="R202" t="str">
        <f t="shared" si="22"/>
        <v>01/00/1900,:00,01/00/1900,:00,Week 17 - Match ,,Gym 1 - Court 2,,0,Game,,211212,,1,211209,,,0,,,1,,,,,,</v>
      </c>
    </row>
    <row r="203" spans="2:18" x14ac:dyDescent="0.2">
      <c r="B203" s="37">
        <v>1</v>
      </c>
      <c r="C203" s="9"/>
      <c r="D203" s="10"/>
      <c r="E203" s="10" t="s">
        <v>36</v>
      </c>
      <c r="F203" s="11" t="str">
        <f t="shared" si="20"/>
        <v/>
      </c>
      <c r="G203" s="11" t="str">
        <f t="shared" si="21"/>
        <v>00</v>
      </c>
      <c r="H203" s="2">
        <v>17</v>
      </c>
      <c r="I203" s="11" t="str">
        <f t="shared" si="23"/>
        <v/>
      </c>
      <c r="J203" s="2">
        <v>1</v>
      </c>
      <c r="K203" s="2">
        <v>3</v>
      </c>
      <c r="L203" s="44">
        <v>6</v>
      </c>
      <c r="M203" s="6" t="str">
        <f t="shared" si="18"/>
        <v>&lt;B6&gt;</v>
      </c>
      <c r="N203" s="6" t="str">
        <f>IF($B203=1,IF(ISNA(VLOOKUP($M203,Teams!$F$4:$H$51,2,FALSE)),"",VLOOKUP($M203,Teams!$F$4:$H$51,2,FALSE)),IF($B203=2,IF(ISNA(VLOOKUP($M203,Teams!$O$4:$Q$51,2,FALSE)),"",VLOOKUP($M203,Teams!$O$4:$Q$51,2,FALSE)),IF(ISNA(VLOOKUP($M203,Teams!$X$4:$Z$51,2,FALSE)),"",VLOOKUP($M203,Teams!$X$4:$Z$51,2,FALSE))))</f>
        <v>211206</v>
      </c>
      <c r="O203" s="46">
        <v>1</v>
      </c>
      <c r="P203" s="6" t="str">
        <f t="shared" si="19"/>
        <v>&lt;B1&gt;</v>
      </c>
      <c r="Q203" s="6" t="str">
        <f>IF($B203=1,IF(ISNA(VLOOKUP($P203,Teams!$F$4:$H$51,2,FALSE)),"",VLOOKUP($P203,Teams!$F$4:$H$51,2,FALSE)),IF($B203=2,IF(ISNA(VLOOKUP($P203,Teams!$O$4:$Q$51,2,FALSE)),"",VLOOKUP($P203,Teams!$O$4:$Q$51,2,FALSE)),IF(ISNA(VLOOKUP($P203,Teams!$X$4:$Z$51,2,FALSE)),"",VLOOKUP($P203,Teams!$X$4:$Z$51,2,FALSE))))</f>
        <v>211201</v>
      </c>
      <c r="R203" t="str">
        <f t="shared" si="22"/>
        <v>01/00/1900,:00,01/00/1900,:00,Week 17 - Match ,,Gym 1 - Court 3,,0,Game,,211206,,1,211201,,,0,,,1,,,,,,</v>
      </c>
    </row>
    <row r="204" spans="2:18" x14ac:dyDescent="0.2">
      <c r="B204" s="37">
        <v>1</v>
      </c>
      <c r="C204" s="9"/>
      <c r="D204" s="10"/>
      <c r="E204" s="10" t="s">
        <v>36</v>
      </c>
      <c r="F204" s="11" t="str">
        <f t="shared" si="20"/>
        <v/>
      </c>
      <c r="G204" s="11" t="str">
        <f t="shared" si="21"/>
        <v>00</v>
      </c>
      <c r="H204" s="2">
        <v>17</v>
      </c>
      <c r="I204" s="11" t="str">
        <f t="shared" si="23"/>
        <v/>
      </c>
      <c r="J204" s="2">
        <v>2</v>
      </c>
      <c r="K204" s="2">
        <v>1</v>
      </c>
      <c r="L204" s="44">
        <v>5</v>
      </c>
      <c r="M204" s="6" t="str">
        <f t="shared" si="18"/>
        <v>&lt;B5&gt;</v>
      </c>
      <c r="N204" s="6" t="str">
        <f>IF($B204=1,IF(ISNA(VLOOKUP($M204,Teams!$F$4:$H$51,2,FALSE)),"",VLOOKUP($M204,Teams!$F$4:$H$51,2,FALSE)),IF($B204=2,IF(ISNA(VLOOKUP($M204,Teams!$O$4:$Q$51,2,FALSE)),"",VLOOKUP($M204,Teams!$O$4:$Q$51,2,FALSE)),IF(ISNA(VLOOKUP($M204,Teams!$X$4:$Z$51,2,FALSE)),"",VLOOKUP($M204,Teams!$X$4:$Z$51,2,FALSE))))</f>
        <v>211205</v>
      </c>
      <c r="O204" s="46">
        <v>2</v>
      </c>
      <c r="P204" s="6" t="str">
        <f t="shared" si="19"/>
        <v>&lt;B2&gt;</v>
      </c>
      <c r="Q204" s="6" t="str">
        <f>IF($B204=1,IF(ISNA(VLOOKUP($P204,Teams!$F$4:$H$51,2,FALSE)),"",VLOOKUP($P204,Teams!$F$4:$H$51,2,FALSE)),IF($B204=2,IF(ISNA(VLOOKUP($P204,Teams!$O$4:$Q$51,2,FALSE)),"",VLOOKUP($P204,Teams!$O$4:$Q$51,2,FALSE)),IF(ISNA(VLOOKUP($P204,Teams!$X$4:$Z$51,2,FALSE)),"",VLOOKUP($P204,Teams!$X$4:$Z$51,2,FALSE))))</f>
        <v>211202</v>
      </c>
      <c r="R204" t="str">
        <f t="shared" si="22"/>
        <v>01/00/1900,:00,01/00/1900,:00,Week 17 - Match ,,Gym 2 - Court 1,,0,Game,,211205,,1,211202,,,0,,,1,,,,,,</v>
      </c>
    </row>
    <row r="205" spans="2:18" x14ac:dyDescent="0.2">
      <c r="B205" s="37">
        <v>1</v>
      </c>
      <c r="C205" s="9"/>
      <c r="D205" s="10"/>
      <c r="E205" s="10" t="s">
        <v>36</v>
      </c>
      <c r="F205" s="11" t="str">
        <f t="shared" si="20"/>
        <v/>
      </c>
      <c r="G205" s="11" t="str">
        <f t="shared" si="21"/>
        <v>00</v>
      </c>
      <c r="H205" s="2">
        <v>17</v>
      </c>
      <c r="I205" s="11" t="str">
        <f t="shared" si="23"/>
        <v/>
      </c>
      <c r="J205" s="2">
        <v>2</v>
      </c>
      <c r="K205" s="2">
        <v>2</v>
      </c>
      <c r="L205" s="44">
        <v>4</v>
      </c>
      <c r="M205" s="6" t="str">
        <f t="shared" si="18"/>
        <v>&lt;B4&gt;</v>
      </c>
      <c r="N205" s="6" t="str">
        <f>IF($B205=1,IF(ISNA(VLOOKUP($M205,Teams!$F$4:$H$51,2,FALSE)),"",VLOOKUP($M205,Teams!$F$4:$H$51,2,FALSE)),IF($B205=2,IF(ISNA(VLOOKUP($M205,Teams!$O$4:$Q$51,2,FALSE)),"",VLOOKUP($M205,Teams!$O$4:$Q$51,2,FALSE)),IF(ISNA(VLOOKUP($M205,Teams!$X$4:$Z$51,2,FALSE)),"",VLOOKUP($M205,Teams!$X$4:$Z$51,2,FALSE))))</f>
        <v>211204</v>
      </c>
      <c r="O205" s="46">
        <v>3</v>
      </c>
      <c r="P205" s="6" t="str">
        <f t="shared" si="19"/>
        <v>&lt;B3&gt;</v>
      </c>
      <c r="Q205" s="6" t="str">
        <f>IF($B205=1,IF(ISNA(VLOOKUP($P205,Teams!$F$4:$H$51,2,FALSE)),"",VLOOKUP($P205,Teams!$F$4:$H$51,2,FALSE)),IF($B205=2,IF(ISNA(VLOOKUP($P205,Teams!$O$4:$Q$51,2,FALSE)),"",VLOOKUP($P205,Teams!$O$4:$Q$51,2,FALSE)),IF(ISNA(VLOOKUP($P205,Teams!$X$4:$Z$51,2,FALSE)),"",VLOOKUP($P205,Teams!$X$4:$Z$51,2,FALSE))))</f>
        <v>211203</v>
      </c>
      <c r="R205" t="str">
        <f t="shared" si="22"/>
        <v>01/00/1900,:00,01/00/1900,:00,Week 17 - Match ,,Gym 2 - Court 2,,0,Game,,211204,,1,211203,,,0,,,1,,,,,,</v>
      </c>
    </row>
    <row r="206" spans="2:18" x14ac:dyDescent="0.2">
      <c r="B206" s="37">
        <v>1</v>
      </c>
      <c r="C206" s="9"/>
      <c r="D206" s="10"/>
      <c r="E206" s="10" t="s">
        <v>36</v>
      </c>
      <c r="F206" s="11" t="str">
        <f t="shared" si="20"/>
        <v/>
      </c>
      <c r="G206" s="11" t="str">
        <f t="shared" si="21"/>
        <v>00</v>
      </c>
      <c r="H206" s="2">
        <v>17</v>
      </c>
      <c r="I206" s="11" t="str">
        <f t="shared" si="23"/>
        <v/>
      </c>
      <c r="J206" s="2">
        <v>2</v>
      </c>
      <c r="K206" s="2">
        <v>3</v>
      </c>
      <c r="L206" s="44">
        <v>11</v>
      </c>
      <c r="M206" s="6" t="str">
        <f t="shared" si="18"/>
        <v>&lt;B11&gt;</v>
      </c>
      <c r="N206" s="6" t="str">
        <f>IF($B206=1,IF(ISNA(VLOOKUP($M206,Teams!$F$4:$H$51,2,FALSE)),"",VLOOKUP($M206,Teams!$F$4:$H$51,2,FALSE)),IF($B206=2,IF(ISNA(VLOOKUP($M206,Teams!$O$4:$Q$51,2,FALSE)),"",VLOOKUP($M206,Teams!$O$4:$Q$51,2,FALSE)),IF(ISNA(VLOOKUP($M206,Teams!$X$4:$Z$51,2,FALSE)),"",VLOOKUP($M206,Teams!$X$4:$Z$51,2,FALSE))))</f>
        <v>211211</v>
      </c>
      <c r="O206" s="46">
        <v>7</v>
      </c>
      <c r="P206" s="6" t="str">
        <f t="shared" si="19"/>
        <v>&lt;B7&gt;</v>
      </c>
      <c r="Q206" s="6" t="str">
        <f>IF($B206=1,IF(ISNA(VLOOKUP($P206,Teams!$F$4:$H$51,2,FALSE)),"",VLOOKUP($P206,Teams!$F$4:$H$51,2,FALSE)),IF($B206=2,IF(ISNA(VLOOKUP($P206,Teams!$O$4:$Q$51,2,FALSE)),"",VLOOKUP($P206,Teams!$O$4:$Q$51,2,FALSE)),IF(ISNA(VLOOKUP($P206,Teams!$X$4:$Z$51,2,FALSE)),"",VLOOKUP($P206,Teams!$X$4:$Z$51,2,FALSE))))</f>
        <v>211207</v>
      </c>
      <c r="R206" t="str">
        <f t="shared" si="22"/>
        <v>01/00/1900,:00,01/00/1900,:00,Week 17 - Match ,,Gym 2 - Court 3,,0,Game,,211211,,1,211207,,,0,,,1,,,,,,</v>
      </c>
    </row>
    <row r="207" spans="2:18" x14ac:dyDescent="0.2">
      <c r="B207" s="37">
        <v>1</v>
      </c>
      <c r="C207" s="9"/>
      <c r="D207" s="10"/>
      <c r="E207" s="10" t="s">
        <v>36</v>
      </c>
      <c r="F207" s="11" t="str">
        <f t="shared" si="20"/>
        <v/>
      </c>
      <c r="G207" s="11" t="str">
        <f t="shared" si="21"/>
        <v>00</v>
      </c>
      <c r="H207" s="2">
        <v>18</v>
      </c>
      <c r="I207" s="11" t="str">
        <f t="shared" si="23"/>
        <v/>
      </c>
      <c r="J207" s="2">
        <v>1</v>
      </c>
      <c r="K207" s="2">
        <v>1</v>
      </c>
      <c r="L207" s="44">
        <v>12</v>
      </c>
      <c r="M207" s="6" t="str">
        <f t="shared" si="18"/>
        <v>&lt;B12&gt;</v>
      </c>
      <c r="N207" s="6" t="str">
        <f>IF($B207=1,IF(ISNA(VLOOKUP($M207,Teams!$F$4:$H$51,2,FALSE)),"",VLOOKUP($M207,Teams!$F$4:$H$51,2,FALSE)),IF($B207=2,IF(ISNA(VLOOKUP($M207,Teams!$O$4:$Q$51,2,FALSE)),"",VLOOKUP($M207,Teams!$O$4:$Q$51,2,FALSE)),IF(ISNA(VLOOKUP($M207,Teams!$X$4:$Z$51,2,FALSE)),"",VLOOKUP($M207,Teams!$X$4:$Z$51,2,FALSE))))</f>
        <v>211212</v>
      </c>
      <c r="O207" s="46">
        <v>10</v>
      </c>
      <c r="P207" s="6" t="str">
        <f t="shared" si="19"/>
        <v>&lt;B10&gt;</v>
      </c>
      <c r="Q207" s="6" t="str">
        <f>IF($B207=1,IF(ISNA(VLOOKUP($P207,Teams!$F$4:$H$51,2,FALSE)),"",VLOOKUP($P207,Teams!$F$4:$H$51,2,FALSE)),IF($B207=2,IF(ISNA(VLOOKUP($P207,Teams!$O$4:$Q$51,2,FALSE)),"",VLOOKUP($P207,Teams!$O$4:$Q$51,2,FALSE)),IF(ISNA(VLOOKUP($P207,Teams!$X$4:$Z$51,2,FALSE)),"",VLOOKUP($P207,Teams!$X$4:$Z$51,2,FALSE))))</f>
        <v>211210</v>
      </c>
      <c r="R207" t="str">
        <f t="shared" si="22"/>
        <v>01/00/1900,:00,01/00/1900,:00,Week 18 - Match ,,Gym 1 - Court 1,,0,Game,,211212,,1,211210,,,0,,,1,,,,,,</v>
      </c>
    </row>
    <row r="208" spans="2:18" x14ac:dyDescent="0.2">
      <c r="B208" s="37">
        <v>1</v>
      </c>
      <c r="C208" s="9"/>
      <c r="D208" s="10"/>
      <c r="E208" s="10" t="s">
        <v>36</v>
      </c>
      <c r="F208" s="11" t="str">
        <f t="shared" si="20"/>
        <v/>
      </c>
      <c r="G208" s="11" t="str">
        <f t="shared" si="21"/>
        <v>00</v>
      </c>
      <c r="H208" s="2">
        <v>18</v>
      </c>
      <c r="I208" s="11" t="str">
        <f t="shared" si="23"/>
        <v/>
      </c>
      <c r="J208" s="2">
        <v>1</v>
      </c>
      <c r="K208" s="2">
        <v>2</v>
      </c>
      <c r="L208" s="44">
        <v>7</v>
      </c>
      <c r="M208" s="6" t="str">
        <f t="shared" si="18"/>
        <v>&lt;B7&gt;</v>
      </c>
      <c r="N208" s="6" t="str">
        <f>IF($B208=1,IF(ISNA(VLOOKUP($M208,Teams!$F$4:$H$51,2,FALSE)),"",VLOOKUP($M208,Teams!$F$4:$H$51,2,FALSE)),IF($B208=2,IF(ISNA(VLOOKUP($M208,Teams!$O$4:$Q$51,2,FALSE)),"",VLOOKUP($M208,Teams!$O$4:$Q$51,2,FALSE)),IF(ISNA(VLOOKUP($M208,Teams!$X$4:$Z$51,2,FALSE)),"",VLOOKUP($M208,Teams!$X$4:$Z$51,2,FALSE))))</f>
        <v>211207</v>
      </c>
      <c r="O208" s="46">
        <v>2</v>
      </c>
      <c r="P208" s="6" t="str">
        <f t="shared" si="19"/>
        <v>&lt;B2&gt;</v>
      </c>
      <c r="Q208" s="6" t="str">
        <f>IF($B208=1,IF(ISNA(VLOOKUP($P208,Teams!$F$4:$H$51,2,FALSE)),"",VLOOKUP($P208,Teams!$F$4:$H$51,2,FALSE)),IF($B208=2,IF(ISNA(VLOOKUP($P208,Teams!$O$4:$Q$51,2,FALSE)),"",VLOOKUP($P208,Teams!$O$4:$Q$51,2,FALSE)),IF(ISNA(VLOOKUP($P208,Teams!$X$4:$Z$51,2,FALSE)),"",VLOOKUP($P208,Teams!$X$4:$Z$51,2,FALSE))))</f>
        <v>211202</v>
      </c>
      <c r="R208" t="str">
        <f t="shared" si="22"/>
        <v>01/00/1900,:00,01/00/1900,:00,Week 18 - Match ,,Gym 1 - Court 2,,0,Game,,211207,,1,211202,,,0,,,1,,,,,,</v>
      </c>
    </row>
    <row r="209" spans="1:18" x14ac:dyDescent="0.2">
      <c r="B209" s="37">
        <v>1</v>
      </c>
      <c r="C209" s="9"/>
      <c r="D209" s="10"/>
      <c r="E209" s="10" t="s">
        <v>36</v>
      </c>
      <c r="F209" s="11" t="str">
        <f t="shared" si="20"/>
        <v/>
      </c>
      <c r="G209" s="11" t="str">
        <f t="shared" si="21"/>
        <v>00</v>
      </c>
      <c r="H209" s="2">
        <v>18</v>
      </c>
      <c r="I209" s="11" t="str">
        <f t="shared" si="23"/>
        <v/>
      </c>
      <c r="J209" s="2">
        <v>1</v>
      </c>
      <c r="K209" s="2">
        <v>3</v>
      </c>
      <c r="L209" s="44">
        <v>8</v>
      </c>
      <c r="M209" s="6" t="str">
        <f t="shared" si="18"/>
        <v>&lt;B8&gt;</v>
      </c>
      <c r="N209" s="6" t="str">
        <f>IF($B209=1,IF(ISNA(VLOOKUP($M209,Teams!$F$4:$H$51,2,FALSE)),"",VLOOKUP($M209,Teams!$F$4:$H$51,2,FALSE)),IF($B209=2,IF(ISNA(VLOOKUP($M209,Teams!$O$4:$Q$51,2,FALSE)),"",VLOOKUP($M209,Teams!$O$4:$Q$51,2,FALSE)),IF(ISNA(VLOOKUP($M209,Teams!$X$4:$Z$51,2,FALSE)),"",VLOOKUP($M209,Teams!$X$4:$Z$51,2,FALSE))))</f>
        <v>211208</v>
      </c>
      <c r="O209" s="46">
        <v>1</v>
      </c>
      <c r="P209" s="6" t="str">
        <f t="shared" si="19"/>
        <v>&lt;B1&gt;</v>
      </c>
      <c r="Q209" s="6" t="str">
        <f>IF($B209=1,IF(ISNA(VLOOKUP($P209,Teams!$F$4:$H$51,2,FALSE)),"",VLOOKUP($P209,Teams!$F$4:$H$51,2,FALSE)),IF($B209=2,IF(ISNA(VLOOKUP($P209,Teams!$O$4:$Q$51,2,FALSE)),"",VLOOKUP($P209,Teams!$O$4:$Q$51,2,FALSE)),IF(ISNA(VLOOKUP($P209,Teams!$X$4:$Z$51,2,FALSE)),"",VLOOKUP($P209,Teams!$X$4:$Z$51,2,FALSE))))</f>
        <v>211201</v>
      </c>
      <c r="R209" t="str">
        <f t="shared" si="22"/>
        <v>01/00/1900,:00,01/00/1900,:00,Week 18 - Match ,,Gym 1 - Court 3,,0,Game,,211208,,1,211201,,,0,,,1,,,,,,</v>
      </c>
    </row>
    <row r="210" spans="1:18" x14ac:dyDescent="0.2">
      <c r="B210" s="37">
        <v>1</v>
      </c>
      <c r="C210" s="9"/>
      <c r="D210" s="10"/>
      <c r="E210" s="10" t="s">
        <v>36</v>
      </c>
      <c r="F210" s="11" t="str">
        <f t="shared" si="20"/>
        <v/>
      </c>
      <c r="G210" s="11" t="str">
        <f t="shared" si="21"/>
        <v>00</v>
      </c>
      <c r="H210" s="2">
        <v>18</v>
      </c>
      <c r="I210" s="11" t="str">
        <f t="shared" si="23"/>
        <v/>
      </c>
      <c r="J210" s="2">
        <v>2</v>
      </c>
      <c r="K210" s="2">
        <v>1</v>
      </c>
      <c r="L210" s="44">
        <v>6</v>
      </c>
      <c r="M210" s="6" t="str">
        <f t="shared" si="18"/>
        <v>&lt;B6&gt;</v>
      </c>
      <c r="N210" s="6" t="str">
        <f>IF($B210=1,IF(ISNA(VLOOKUP($M210,Teams!$F$4:$H$51,2,FALSE)),"",VLOOKUP($M210,Teams!$F$4:$H$51,2,FALSE)),IF($B210=2,IF(ISNA(VLOOKUP($M210,Teams!$O$4:$Q$51,2,FALSE)),"",VLOOKUP($M210,Teams!$O$4:$Q$51,2,FALSE)),IF(ISNA(VLOOKUP($M210,Teams!$X$4:$Z$51,2,FALSE)),"",VLOOKUP($M210,Teams!$X$4:$Z$51,2,FALSE))))</f>
        <v>211206</v>
      </c>
      <c r="O210" s="46">
        <v>3</v>
      </c>
      <c r="P210" s="6" t="str">
        <f t="shared" si="19"/>
        <v>&lt;B3&gt;</v>
      </c>
      <c r="Q210" s="6" t="str">
        <f>IF($B210=1,IF(ISNA(VLOOKUP($P210,Teams!$F$4:$H$51,2,FALSE)),"",VLOOKUP($P210,Teams!$F$4:$H$51,2,FALSE)),IF($B210=2,IF(ISNA(VLOOKUP($P210,Teams!$O$4:$Q$51,2,FALSE)),"",VLOOKUP($P210,Teams!$O$4:$Q$51,2,FALSE)),IF(ISNA(VLOOKUP($P210,Teams!$X$4:$Z$51,2,FALSE)),"",VLOOKUP($P210,Teams!$X$4:$Z$51,2,FALSE))))</f>
        <v>211203</v>
      </c>
      <c r="R210" t="str">
        <f t="shared" si="22"/>
        <v>01/00/1900,:00,01/00/1900,:00,Week 18 - Match ,,Gym 2 - Court 1,,0,Game,,211206,,1,211203,,,0,,,1,,,,,,</v>
      </c>
    </row>
    <row r="211" spans="1:18" x14ac:dyDescent="0.2">
      <c r="B211" s="37">
        <v>1</v>
      </c>
      <c r="C211" s="9"/>
      <c r="D211" s="10"/>
      <c r="E211" s="10" t="s">
        <v>36</v>
      </c>
      <c r="F211" s="11" t="str">
        <f t="shared" si="20"/>
        <v/>
      </c>
      <c r="G211" s="11" t="str">
        <f t="shared" si="21"/>
        <v>00</v>
      </c>
      <c r="H211" s="2">
        <v>18</v>
      </c>
      <c r="I211" s="11" t="str">
        <f t="shared" si="23"/>
        <v/>
      </c>
      <c r="J211" s="2">
        <v>2</v>
      </c>
      <c r="K211" s="2">
        <v>2</v>
      </c>
      <c r="L211" s="44">
        <v>5</v>
      </c>
      <c r="M211" s="6" t="str">
        <f t="shared" si="18"/>
        <v>&lt;B5&gt;</v>
      </c>
      <c r="N211" s="6" t="str">
        <f>IF($B211=1,IF(ISNA(VLOOKUP($M211,Teams!$F$4:$H$51,2,FALSE)),"",VLOOKUP($M211,Teams!$F$4:$H$51,2,FALSE)),IF($B211=2,IF(ISNA(VLOOKUP($M211,Teams!$O$4:$Q$51,2,FALSE)),"",VLOOKUP($M211,Teams!$O$4:$Q$51,2,FALSE)),IF(ISNA(VLOOKUP($M211,Teams!$X$4:$Z$51,2,FALSE)),"",VLOOKUP($M211,Teams!$X$4:$Z$51,2,FALSE))))</f>
        <v>211205</v>
      </c>
      <c r="O211" s="46">
        <v>4</v>
      </c>
      <c r="P211" s="6" t="str">
        <f t="shared" si="19"/>
        <v>&lt;B4&gt;</v>
      </c>
      <c r="Q211" s="6" t="str">
        <f>IF($B211=1,IF(ISNA(VLOOKUP($P211,Teams!$F$4:$H$51,2,FALSE)),"",VLOOKUP($P211,Teams!$F$4:$H$51,2,FALSE)),IF($B211=2,IF(ISNA(VLOOKUP($P211,Teams!$O$4:$Q$51,2,FALSE)),"",VLOOKUP($P211,Teams!$O$4:$Q$51,2,FALSE)),IF(ISNA(VLOOKUP($P211,Teams!$X$4:$Z$51,2,FALSE)),"",VLOOKUP($P211,Teams!$X$4:$Z$51,2,FALSE))))</f>
        <v>211204</v>
      </c>
      <c r="R211" t="str">
        <f t="shared" si="22"/>
        <v>01/00/1900,:00,01/00/1900,:00,Week 18 - Match ,,Gym 2 - Court 2,,0,Game,,211205,,1,211204,,,0,,,1,,,,,,</v>
      </c>
    </row>
    <row r="212" spans="1:18" x14ac:dyDescent="0.2">
      <c r="B212" s="37">
        <v>1</v>
      </c>
      <c r="C212" s="9"/>
      <c r="D212" s="10"/>
      <c r="E212" s="10" t="s">
        <v>36</v>
      </c>
      <c r="F212" s="11" t="str">
        <f t="shared" si="20"/>
        <v/>
      </c>
      <c r="G212" s="11" t="str">
        <f t="shared" si="21"/>
        <v>00</v>
      </c>
      <c r="H212" s="2">
        <v>18</v>
      </c>
      <c r="I212" s="11" t="str">
        <f t="shared" si="23"/>
        <v/>
      </c>
      <c r="J212" s="2">
        <v>2</v>
      </c>
      <c r="K212" s="2">
        <v>3</v>
      </c>
      <c r="L212" s="44">
        <v>11</v>
      </c>
      <c r="M212" s="6" t="str">
        <f t="shared" si="18"/>
        <v>&lt;B11&gt;</v>
      </c>
      <c r="N212" s="6" t="str">
        <f>IF($B212=1,IF(ISNA(VLOOKUP($M212,Teams!$F$4:$H$51,2,FALSE)),"",VLOOKUP($M212,Teams!$F$4:$H$51,2,FALSE)),IF($B212=2,IF(ISNA(VLOOKUP($M212,Teams!$O$4:$Q$51,2,FALSE)),"",VLOOKUP($M212,Teams!$O$4:$Q$51,2,FALSE)),IF(ISNA(VLOOKUP($M212,Teams!$X$4:$Z$51,2,FALSE)),"",VLOOKUP($M212,Teams!$X$4:$Z$51,2,FALSE))))</f>
        <v>211211</v>
      </c>
      <c r="O212" s="46">
        <v>9</v>
      </c>
      <c r="P212" s="6" t="str">
        <f t="shared" si="19"/>
        <v>&lt;B9&gt;</v>
      </c>
      <c r="Q212" s="6" t="str">
        <f>IF($B212=1,IF(ISNA(VLOOKUP($P212,Teams!$F$4:$H$51,2,FALSE)),"",VLOOKUP($P212,Teams!$F$4:$H$51,2,FALSE)),IF($B212=2,IF(ISNA(VLOOKUP($P212,Teams!$O$4:$Q$51,2,FALSE)),"",VLOOKUP($P212,Teams!$O$4:$Q$51,2,FALSE)),IF(ISNA(VLOOKUP($P212,Teams!$X$4:$Z$51,2,FALSE)),"",VLOOKUP($P212,Teams!$X$4:$Z$51,2,FALSE))))</f>
        <v>211209</v>
      </c>
      <c r="R212" t="str">
        <f t="shared" si="22"/>
        <v>01/00/1900,:00,01/00/1900,:00,Week 18 - Match ,,Gym 2 - Court 3,,0,Game,,211211,,1,211209,,,0,,,1,,,,,,</v>
      </c>
    </row>
    <row r="213" spans="1:18" x14ac:dyDescent="0.2">
      <c r="B213" s="37">
        <v>1</v>
      </c>
      <c r="C213" s="9"/>
      <c r="D213" s="10"/>
      <c r="E213" s="10" t="s">
        <v>36</v>
      </c>
      <c r="F213" s="11" t="str">
        <f t="shared" si="20"/>
        <v/>
      </c>
      <c r="G213" s="11" t="str">
        <f t="shared" si="21"/>
        <v>00</v>
      </c>
      <c r="H213" s="2">
        <v>18</v>
      </c>
      <c r="I213" s="11" t="str">
        <f t="shared" si="23"/>
        <v/>
      </c>
      <c r="J213" s="2">
        <v>1</v>
      </c>
      <c r="K213" s="2">
        <v>1</v>
      </c>
      <c r="L213" s="44">
        <v>5</v>
      </c>
      <c r="M213" s="6" t="str">
        <f t="shared" si="18"/>
        <v>&lt;B5&gt;</v>
      </c>
      <c r="N213" s="6" t="str">
        <f>IF($B213=1,IF(ISNA(VLOOKUP($M213,Teams!$F$4:$H$51,2,FALSE)),"",VLOOKUP($M213,Teams!$F$4:$H$51,2,FALSE)),IF($B213=2,IF(ISNA(VLOOKUP($M213,Teams!$O$4:$Q$51,2,FALSE)),"",VLOOKUP($M213,Teams!$O$4:$Q$51,2,FALSE)),IF(ISNA(VLOOKUP($M213,Teams!$X$4:$Z$51,2,FALSE)),"",VLOOKUP($M213,Teams!$X$4:$Z$51,2,FALSE))))</f>
        <v>211205</v>
      </c>
      <c r="O213" s="46">
        <v>1</v>
      </c>
      <c r="P213" s="6" t="str">
        <f t="shared" si="19"/>
        <v>&lt;B1&gt;</v>
      </c>
      <c r="Q213" s="6" t="str">
        <f>IF($B213=1,IF(ISNA(VLOOKUP($P213,Teams!$F$4:$H$51,2,FALSE)),"",VLOOKUP($P213,Teams!$F$4:$H$51,2,FALSE)),IF($B213=2,IF(ISNA(VLOOKUP($P213,Teams!$O$4:$Q$51,2,FALSE)),"",VLOOKUP($P213,Teams!$O$4:$Q$51,2,FALSE)),IF(ISNA(VLOOKUP($P213,Teams!$X$4:$Z$51,2,FALSE)),"",VLOOKUP($P213,Teams!$X$4:$Z$51,2,FALSE))))</f>
        <v>211201</v>
      </c>
      <c r="R213" t="str">
        <f t="shared" si="22"/>
        <v>01/00/1900,:00,01/00/1900,:00,Week 18 - Match ,,Gym 1 - Court 1,,0,Game,,211205,,1,211201,,,0,,,1,,,,,,</v>
      </c>
    </row>
    <row r="214" spans="1:18" x14ac:dyDescent="0.2">
      <c r="B214" s="37">
        <v>1</v>
      </c>
      <c r="C214" s="9"/>
      <c r="D214" s="10"/>
      <c r="E214" s="10" t="s">
        <v>36</v>
      </c>
      <c r="F214" s="11" t="str">
        <f t="shared" si="20"/>
        <v/>
      </c>
      <c r="G214" s="11" t="str">
        <f t="shared" si="21"/>
        <v>00</v>
      </c>
      <c r="H214" s="2">
        <v>18</v>
      </c>
      <c r="I214" s="11" t="str">
        <f t="shared" si="23"/>
        <v/>
      </c>
      <c r="J214" s="2">
        <v>1</v>
      </c>
      <c r="K214" s="2">
        <v>2</v>
      </c>
      <c r="L214" s="44">
        <v>4</v>
      </c>
      <c r="M214" s="6" t="str">
        <f t="shared" si="18"/>
        <v>&lt;B4&gt;</v>
      </c>
      <c r="N214" s="6" t="str">
        <f>IF($B214=1,IF(ISNA(VLOOKUP($M214,Teams!$F$4:$H$51,2,FALSE)),"",VLOOKUP($M214,Teams!$F$4:$H$51,2,FALSE)),IF($B214=2,IF(ISNA(VLOOKUP($M214,Teams!$O$4:$Q$51,2,FALSE)),"",VLOOKUP($M214,Teams!$O$4:$Q$51,2,FALSE)),IF(ISNA(VLOOKUP($M214,Teams!$X$4:$Z$51,2,FALSE)),"",VLOOKUP($M214,Teams!$X$4:$Z$51,2,FALSE))))</f>
        <v>211204</v>
      </c>
      <c r="O214" s="46">
        <v>2</v>
      </c>
      <c r="P214" s="6" t="str">
        <f t="shared" si="19"/>
        <v>&lt;B2&gt;</v>
      </c>
      <c r="Q214" s="6" t="str">
        <f>IF($B214=1,IF(ISNA(VLOOKUP($P214,Teams!$F$4:$H$51,2,FALSE)),"",VLOOKUP($P214,Teams!$F$4:$H$51,2,FALSE)),IF($B214=2,IF(ISNA(VLOOKUP($P214,Teams!$O$4:$Q$51,2,FALSE)),"",VLOOKUP($P214,Teams!$O$4:$Q$51,2,FALSE)),IF(ISNA(VLOOKUP($P214,Teams!$X$4:$Z$51,2,FALSE)),"",VLOOKUP($P214,Teams!$X$4:$Z$51,2,FALSE))))</f>
        <v>211202</v>
      </c>
      <c r="R214" t="str">
        <f t="shared" si="22"/>
        <v>01/00/1900,:00,01/00/1900,:00,Week 18 - Match ,,Gym 1 - Court 2,,0,Game,,211204,,1,211202,,,0,,,1,,,,,,</v>
      </c>
    </row>
    <row r="215" spans="1:18" x14ac:dyDescent="0.2">
      <c r="B215" s="37">
        <v>1</v>
      </c>
      <c r="C215" s="9"/>
      <c r="D215" s="10"/>
      <c r="E215" s="10" t="s">
        <v>36</v>
      </c>
      <c r="F215" s="11" t="str">
        <f t="shared" si="20"/>
        <v/>
      </c>
      <c r="G215" s="11" t="str">
        <f t="shared" si="21"/>
        <v>00</v>
      </c>
      <c r="H215" s="2">
        <v>18</v>
      </c>
      <c r="I215" s="11" t="str">
        <f t="shared" si="23"/>
        <v/>
      </c>
      <c r="J215" s="2">
        <v>1</v>
      </c>
      <c r="K215" s="2">
        <v>3</v>
      </c>
      <c r="L215" s="44">
        <v>12</v>
      </c>
      <c r="M215" s="6" t="str">
        <f t="shared" si="18"/>
        <v>&lt;B12&gt;</v>
      </c>
      <c r="N215" s="6" t="str">
        <f>IF($B215=1,IF(ISNA(VLOOKUP($M215,Teams!$F$4:$H$51,2,FALSE)),"",VLOOKUP($M215,Teams!$F$4:$H$51,2,FALSE)),IF($B215=2,IF(ISNA(VLOOKUP($M215,Teams!$O$4:$Q$51,2,FALSE)),"",VLOOKUP($M215,Teams!$O$4:$Q$51,2,FALSE)),IF(ISNA(VLOOKUP($M215,Teams!$X$4:$Z$51,2,FALSE)),"",VLOOKUP($M215,Teams!$X$4:$Z$51,2,FALSE))))</f>
        <v>211212</v>
      </c>
      <c r="O215" s="46">
        <v>3</v>
      </c>
      <c r="P215" s="6" t="str">
        <f t="shared" si="19"/>
        <v>&lt;B3&gt;</v>
      </c>
      <c r="Q215" s="6" t="str">
        <f>IF($B215=1,IF(ISNA(VLOOKUP($P215,Teams!$F$4:$H$51,2,FALSE)),"",VLOOKUP($P215,Teams!$F$4:$H$51,2,FALSE)),IF($B215=2,IF(ISNA(VLOOKUP($P215,Teams!$O$4:$Q$51,2,FALSE)),"",VLOOKUP($P215,Teams!$O$4:$Q$51,2,FALSE)),IF(ISNA(VLOOKUP($P215,Teams!$X$4:$Z$51,2,FALSE)),"",VLOOKUP($P215,Teams!$X$4:$Z$51,2,FALSE))))</f>
        <v>211203</v>
      </c>
      <c r="R215" t="str">
        <f t="shared" si="22"/>
        <v>01/00/1900,:00,01/00/1900,:00,Week 18 - Match ,,Gym 1 - Court 3,,0,Game,,211212,,1,211203,,,0,,,1,,,,,,</v>
      </c>
    </row>
    <row r="216" spans="1:18" x14ac:dyDescent="0.2">
      <c r="B216" s="37">
        <v>1</v>
      </c>
      <c r="C216" s="9"/>
      <c r="D216" s="10"/>
      <c r="E216" s="10" t="s">
        <v>36</v>
      </c>
      <c r="F216" s="11" t="str">
        <f t="shared" si="20"/>
        <v/>
      </c>
      <c r="G216" s="11" t="str">
        <f t="shared" si="21"/>
        <v>00</v>
      </c>
      <c r="H216" s="2">
        <v>18</v>
      </c>
      <c r="I216" s="11" t="str">
        <f t="shared" si="23"/>
        <v/>
      </c>
      <c r="J216" s="2">
        <v>2</v>
      </c>
      <c r="K216" s="2">
        <v>1</v>
      </c>
      <c r="L216" s="44">
        <v>11</v>
      </c>
      <c r="M216" s="6" t="str">
        <f t="shared" si="18"/>
        <v>&lt;B11&gt;</v>
      </c>
      <c r="N216" s="6" t="str">
        <f>IF($B216=1,IF(ISNA(VLOOKUP($M216,Teams!$F$4:$H$51,2,FALSE)),"",VLOOKUP($M216,Teams!$F$4:$H$51,2,FALSE)),IF($B216=2,IF(ISNA(VLOOKUP($M216,Teams!$O$4:$Q$51,2,FALSE)),"",VLOOKUP($M216,Teams!$O$4:$Q$51,2,FALSE)),IF(ISNA(VLOOKUP($M216,Teams!$X$4:$Z$51,2,FALSE)),"",VLOOKUP($M216,Teams!$X$4:$Z$51,2,FALSE))))</f>
        <v>211211</v>
      </c>
      <c r="O216" s="46">
        <v>6</v>
      </c>
      <c r="P216" s="6" t="str">
        <f t="shared" si="19"/>
        <v>&lt;B6&gt;</v>
      </c>
      <c r="Q216" s="6" t="str">
        <f>IF($B216=1,IF(ISNA(VLOOKUP($P216,Teams!$F$4:$H$51,2,FALSE)),"",VLOOKUP($P216,Teams!$F$4:$H$51,2,FALSE)),IF($B216=2,IF(ISNA(VLOOKUP($P216,Teams!$O$4:$Q$51,2,FALSE)),"",VLOOKUP($P216,Teams!$O$4:$Q$51,2,FALSE)),IF(ISNA(VLOOKUP($P216,Teams!$X$4:$Z$51,2,FALSE)),"",VLOOKUP($P216,Teams!$X$4:$Z$51,2,FALSE))))</f>
        <v>211206</v>
      </c>
      <c r="R216" t="str">
        <f t="shared" si="22"/>
        <v>01/00/1900,:00,01/00/1900,:00,Week 18 - Match ,,Gym 2 - Court 1,,0,Game,,211211,,1,211206,,,0,,,1,,,,,,</v>
      </c>
    </row>
    <row r="217" spans="1:18" x14ac:dyDescent="0.2">
      <c r="B217" s="37">
        <v>1</v>
      </c>
      <c r="C217" s="9"/>
      <c r="D217" s="10"/>
      <c r="E217" s="10" t="s">
        <v>36</v>
      </c>
      <c r="F217" s="11" t="str">
        <f t="shared" si="20"/>
        <v/>
      </c>
      <c r="G217" s="11" t="str">
        <f t="shared" si="21"/>
        <v>00</v>
      </c>
      <c r="H217" s="2">
        <v>18</v>
      </c>
      <c r="I217" s="11" t="str">
        <f t="shared" si="23"/>
        <v/>
      </c>
      <c r="J217" s="2">
        <v>2</v>
      </c>
      <c r="K217" s="2">
        <v>2</v>
      </c>
      <c r="L217" s="44">
        <v>10</v>
      </c>
      <c r="M217" s="6" t="str">
        <f t="shared" si="18"/>
        <v>&lt;B10&gt;</v>
      </c>
      <c r="N217" s="6" t="str">
        <f>IF($B217=1,IF(ISNA(VLOOKUP($M217,Teams!$F$4:$H$51,2,FALSE)),"",VLOOKUP($M217,Teams!$F$4:$H$51,2,FALSE)),IF($B217=2,IF(ISNA(VLOOKUP($M217,Teams!$O$4:$Q$51,2,FALSE)),"",VLOOKUP($M217,Teams!$O$4:$Q$51,2,FALSE)),IF(ISNA(VLOOKUP($M217,Teams!$X$4:$Z$51,2,FALSE)),"",VLOOKUP($M217,Teams!$X$4:$Z$51,2,FALSE))))</f>
        <v>211210</v>
      </c>
      <c r="O217" s="46">
        <v>7</v>
      </c>
      <c r="P217" s="6" t="str">
        <f t="shared" si="19"/>
        <v>&lt;B7&gt;</v>
      </c>
      <c r="Q217" s="6" t="str">
        <f>IF($B217=1,IF(ISNA(VLOOKUP($P217,Teams!$F$4:$H$51,2,FALSE)),"",VLOOKUP($P217,Teams!$F$4:$H$51,2,FALSE)),IF($B217=2,IF(ISNA(VLOOKUP($P217,Teams!$O$4:$Q$51,2,FALSE)),"",VLOOKUP($P217,Teams!$O$4:$Q$51,2,FALSE)),IF(ISNA(VLOOKUP($P217,Teams!$X$4:$Z$51,2,FALSE)),"",VLOOKUP($P217,Teams!$X$4:$Z$51,2,FALSE))))</f>
        <v>211207</v>
      </c>
      <c r="R217" t="str">
        <f t="shared" si="22"/>
        <v>01/00/1900,:00,01/00/1900,:00,Week 18 - Match ,,Gym 2 - Court 2,,0,Game,,211210,,1,211207,,,0,,,1,,,,,,</v>
      </c>
    </row>
    <row r="218" spans="1:18" x14ac:dyDescent="0.2">
      <c r="B218" s="37">
        <v>1</v>
      </c>
      <c r="C218" s="9"/>
      <c r="D218" s="10"/>
      <c r="E218" s="10" t="s">
        <v>36</v>
      </c>
      <c r="F218" s="11" t="str">
        <f t="shared" si="20"/>
        <v/>
      </c>
      <c r="G218" s="11" t="str">
        <f t="shared" si="21"/>
        <v>00</v>
      </c>
      <c r="H218" s="2">
        <v>18</v>
      </c>
      <c r="I218" s="11" t="str">
        <f t="shared" si="23"/>
        <v/>
      </c>
      <c r="J218" s="2">
        <v>2</v>
      </c>
      <c r="K218" s="2">
        <v>3</v>
      </c>
      <c r="L218" s="44">
        <v>9</v>
      </c>
      <c r="M218" s="6" t="str">
        <f t="shared" si="18"/>
        <v>&lt;B9&gt;</v>
      </c>
      <c r="N218" s="6" t="str">
        <f>IF($B218=1,IF(ISNA(VLOOKUP($M218,Teams!$F$4:$H$51,2,FALSE)),"",VLOOKUP($M218,Teams!$F$4:$H$51,2,FALSE)),IF($B218=2,IF(ISNA(VLOOKUP($M218,Teams!$O$4:$Q$51,2,FALSE)),"",VLOOKUP($M218,Teams!$O$4:$Q$51,2,FALSE)),IF(ISNA(VLOOKUP($M218,Teams!$X$4:$Z$51,2,FALSE)),"",VLOOKUP($M218,Teams!$X$4:$Z$51,2,FALSE))))</f>
        <v>211209</v>
      </c>
      <c r="O218" s="46">
        <v>8</v>
      </c>
      <c r="P218" s="6" t="str">
        <f t="shared" si="19"/>
        <v>&lt;B8&gt;</v>
      </c>
      <c r="Q218" s="6" t="str">
        <f>IF($B218=1,IF(ISNA(VLOOKUP($P218,Teams!$F$4:$H$51,2,FALSE)),"",VLOOKUP($P218,Teams!$F$4:$H$51,2,FALSE)),IF($B218=2,IF(ISNA(VLOOKUP($P218,Teams!$O$4:$Q$51,2,FALSE)),"",VLOOKUP($P218,Teams!$O$4:$Q$51,2,FALSE)),IF(ISNA(VLOOKUP($P218,Teams!$X$4:$Z$51,2,FALSE)),"",VLOOKUP($P218,Teams!$X$4:$Z$51,2,FALSE))))</f>
        <v>211208</v>
      </c>
      <c r="R218" t="str">
        <f t="shared" si="22"/>
        <v>01/00/1900,:00,01/00/1900,:00,Week 18 - Match ,,Gym 2 - Court 3,,0,Game,,211209,,1,211208,,,0,,,1,,,,,,</v>
      </c>
    </row>
    <row r="219" spans="1:18" x14ac:dyDescent="0.2">
      <c r="A219" s="43"/>
      <c r="B219" s="37">
        <v>2</v>
      </c>
      <c r="C219" s="9">
        <v>44563</v>
      </c>
      <c r="D219" s="10">
        <v>10</v>
      </c>
      <c r="E219" s="10" t="s">
        <v>36</v>
      </c>
      <c r="F219" s="11">
        <f t="shared" si="20"/>
        <v>11</v>
      </c>
      <c r="G219" s="11" t="str">
        <f t="shared" si="21"/>
        <v>00</v>
      </c>
      <c r="H219" s="2">
        <v>12</v>
      </c>
      <c r="I219" s="11" t="str">
        <f t="shared" si="23"/>
        <v>121011</v>
      </c>
      <c r="J219" s="2">
        <v>1</v>
      </c>
      <c r="K219" s="2">
        <v>1</v>
      </c>
      <c r="L219" s="45">
        <v>8</v>
      </c>
      <c r="M219" s="6" t="str">
        <f t="shared" si="18"/>
        <v>&lt;B8&gt;</v>
      </c>
      <c r="N219" s="6" t="str">
        <f>IF($B219=1,IF(ISNA(VLOOKUP($M219,Teams!$F$4:$H$51,2,FALSE)),"",VLOOKUP($M219,Teams!$F$4:$H$51,2,FALSE)),IF($B219=2,IF(ISNA(VLOOKUP($M219,Teams!$O$4:$Q$51,2,FALSE)),"",VLOOKUP($M219,Teams!$O$4:$Q$51,2,FALSE)),IF(ISNA(VLOOKUP($M219,Teams!$X$4:$Z$51,2,FALSE)),"",VLOOKUP($M219,Teams!$X$4:$Z$51,2,FALSE))))</f>
        <v>212208</v>
      </c>
      <c r="O219" s="47">
        <v>10</v>
      </c>
      <c r="P219" s="6" t="str">
        <f t="shared" si="19"/>
        <v>&lt;B10&gt;</v>
      </c>
      <c r="Q219" s="6" t="str">
        <f>IF($B219=1,IF(ISNA(VLOOKUP($P219,Teams!$F$4:$H$51,2,FALSE)),"",VLOOKUP($P219,Teams!$F$4:$H$51,2,FALSE)),IF($B219=2,IF(ISNA(VLOOKUP($P219,Teams!$O$4:$Q$51,2,FALSE)),"",VLOOKUP($P219,Teams!$O$4:$Q$51,2,FALSE)),IF(ISNA(VLOOKUP($P219,Teams!$X$4:$Z$51,2,FALSE)),"",VLOOKUP($P219,Teams!$X$4:$Z$51,2,FALSE))))</f>
        <v>212210</v>
      </c>
      <c r="R219" t="str">
        <f t="shared" si="22"/>
        <v>01/02/2022,10:00,01/02/2022,11:00,Week 12 - Match 121011,,Gym 1 - Court 1,,0,Game,,212208,,1,212210,,,0,,121011,1,,,,,,</v>
      </c>
    </row>
    <row r="220" spans="1:18" x14ac:dyDescent="0.2">
      <c r="B220" s="37">
        <v>2</v>
      </c>
      <c r="C220" s="9">
        <v>44563</v>
      </c>
      <c r="D220" s="10">
        <v>10</v>
      </c>
      <c r="E220" s="10" t="s">
        <v>36</v>
      </c>
      <c r="F220" s="11">
        <f t="shared" si="20"/>
        <v>11</v>
      </c>
      <c r="G220" s="11" t="str">
        <f t="shared" si="21"/>
        <v>00</v>
      </c>
      <c r="H220" s="2">
        <v>12</v>
      </c>
      <c r="I220" s="11" t="str">
        <f t="shared" si="23"/>
        <v>121012</v>
      </c>
      <c r="J220" s="2">
        <v>1</v>
      </c>
      <c r="K220" s="2">
        <v>2</v>
      </c>
      <c r="L220" s="45">
        <v>9</v>
      </c>
      <c r="M220" s="6" t="str">
        <f t="shared" si="18"/>
        <v>&lt;B9&gt;</v>
      </c>
      <c r="N220" s="6" t="str">
        <f>IF($B220=1,IF(ISNA(VLOOKUP($M220,Teams!$F$4:$H$51,2,FALSE)),"",VLOOKUP($M220,Teams!$F$4:$H$51,2,FALSE)),IF($B220=2,IF(ISNA(VLOOKUP($M220,Teams!$O$4:$Q$51,2,FALSE)),"",VLOOKUP($M220,Teams!$O$4:$Q$51,2,FALSE)),IF(ISNA(VLOOKUP($M220,Teams!$X$4:$Z$51,2,FALSE)),"",VLOOKUP($M220,Teams!$X$4:$Z$51,2,FALSE))))</f>
        <v>212209</v>
      </c>
      <c r="O220" s="47">
        <v>12</v>
      </c>
      <c r="P220" s="6" t="str">
        <f t="shared" si="19"/>
        <v>&lt;B12&gt;</v>
      </c>
      <c r="Q220" s="6" t="str">
        <f>IF($B220=1,IF(ISNA(VLOOKUP($P220,Teams!$F$4:$H$51,2,FALSE)),"",VLOOKUP($P220,Teams!$F$4:$H$51,2,FALSE)),IF($B220=2,IF(ISNA(VLOOKUP($P220,Teams!$O$4:$Q$51,2,FALSE)),"",VLOOKUP($P220,Teams!$O$4:$Q$51,2,FALSE)),IF(ISNA(VLOOKUP($P220,Teams!$X$4:$Z$51,2,FALSE)),"",VLOOKUP($P220,Teams!$X$4:$Z$51,2,FALSE))))</f>
        <v>212212</v>
      </c>
      <c r="R220" t="str">
        <f t="shared" si="22"/>
        <v>01/02/2022,10:00,01/02/2022,11:00,Week 12 - Match 121012,,Gym 1 - Court 2,,0,Game,,212209,,1,212212,,,0,,121012,1,,,,,,</v>
      </c>
    </row>
    <row r="221" spans="1:18" x14ac:dyDescent="0.2">
      <c r="B221" s="37">
        <v>2</v>
      </c>
      <c r="C221" s="9">
        <v>44563</v>
      </c>
      <c r="D221" s="10">
        <v>10</v>
      </c>
      <c r="E221" s="10" t="s">
        <v>36</v>
      </c>
      <c r="F221" s="11">
        <f t="shared" si="20"/>
        <v>11</v>
      </c>
      <c r="G221" s="11" t="str">
        <f t="shared" si="21"/>
        <v>00</v>
      </c>
      <c r="H221" s="2">
        <v>12</v>
      </c>
      <c r="I221" s="11" t="str">
        <f t="shared" si="23"/>
        <v>121013</v>
      </c>
      <c r="J221" s="2">
        <v>1</v>
      </c>
      <c r="K221" s="2">
        <v>3</v>
      </c>
      <c r="L221" s="45">
        <v>1</v>
      </c>
      <c r="M221" s="6" t="str">
        <f t="shared" si="18"/>
        <v>&lt;B1&gt;</v>
      </c>
      <c r="N221" s="6" t="str">
        <f>IF($B221=1,IF(ISNA(VLOOKUP($M221,Teams!$F$4:$H$51,2,FALSE)),"",VLOOKUP($M221,Teams!$F$4:$H$51,2,FALSE)),IF($B221=2,IF(ISNA(VLOOKUP($M221,Teams!$O$4:$Q$51,2,FALSE)),"",VLOOKUP($M221,Teams!$O$4:$Q$51,2,FALSE)),IF(ISNA(VLOOKUP($M221,Teams!$X$4:$Z$51,2,FALSE)),"",VLOOKUP($M221,Teams!$X$4:$Z$51,2,FALSE))))</f>
        <v>212201</v>
      </c>
      <c r="O221" s="47">
        <v>6</v>
      </c>
      <c r="P221" s="6" t="str">
        <f t="shared" si="19"/>
        <v>&lt;B6&gt;</v>
      </c>
      <c r="Q221" s="6" t="str">
        <f>IF($B221=1,IF(ISNA(VLOOKUP($P221,Teams!$F$4:$H$51,2,FALSE)),"",VLOOKUP($P221,Teams!$F$4:$H$51,2,FALSE)),IF($B221=2,IF(ISNA(VLOOKUP($P221,Teams!$O$4:$Q$51,2,FALSE)),"",VLOOKUP($P221,Teams!$O$4:$Q$51,2,FALSE)),IF(ISNA(VLOOKUP($P221,Teams!$X$4:$Z$51,2,FALSE)),"",VLOOKUP($P221,Teams!$X$4:$Z$51,2,FALSE))))</f>
        <v>212206</v>
      </c>
      <c r="R221" t="str">
        <f t="shared" si="22"/>
        <v>01/02/2022,10:00,01/02/2022,11:00,Week 12 - Match 121013,,Gym 1 - Court 3,,0,Game,,212201,,1,212206,,,0,,121013,1,,,,,,</v>
      </c>
    </row>
    <row r="222" spans="1:18" x14ac:dyDescent="0.2">
      <c r="B222" s="37">
        <v>2</v>
      </c>
      <c r="C222" s="9">
        <v>44563</v>
      </c>
      <c r="D222" s="10">
        <v>10</v>
      </c>
      <c r="E222" s="10" t="s">
        <v>36</v>
      </c>
      <c r="F222" s="11">
        <f t="shared" si="20"/>
        <v>11</v>
      </c>
      <c r="G222" s="11" t="str">
        <f t="shared" si="21"/>
        <v>00</v>
      </c>
      <c r="H222" s="2">
        <v>12</v>
      </c>
      <c r="I222" s="11" t="str">
        <f t="shared" si="23"/>
        <v>121021</v>
      </c>
      <c r="J222" s="2">
        <v>2</v>
      </c>
      <c r="K222" s="2">
        <v>1</v>
      </c>
      <c r="L222" s="45">
        <v>2</v>
      </c>
      <c r="M222" s="6" t="str">
        <f t="shared" si="18"/>
        <v>&lt;B2&gt;</v>
      </c>
      <c r="N222" s="6" t="str">
        <f>IF($B222=1,IF(ISNA(VLOOKUP($M222,Teams!$F$4:$H$51,2,FALSE)),"",VLOOKUP($M222,Teams!$F$4:$H$51,2,FALSE)),IF($B222=2,IF(ISNA(VLOOKUP($M222,Teams!$O$4:$Q$51,2,FALSE)),"",VLOOKUP($M222,Teams!$O$4:$Q$51,2,FALSE)),IF(ISNA(VLOOKUP($M222,Teams!$X$4:$Z$51,2,FALSE)),"",VLOOKUP($M222,Teams!$X$4:$Z$51,2,FALSE))))</f>
        <v>212202</v>
      </c>
      <c r="O222" s="47">
        <v>5</v>
      </c>
      <c r="P222" s="6" t="str">
        <f t="shared" si="19"/>
        <v>&lt;B5&gt;</v>
      </c>
      <c r="Q222" s="6" t="str">
        <f>IF($B222=1,IF(ISNA(VLOOKUP($P222,Teams!$F$4:$H$51,2,FALSE)),"",VLOOKUP($P222,Teams!$F$4:$H$51,2,FALSE)),IF($B222=2,IF(ISNA(VLOOKUP($P222,Teams!$O$4:$Q$51,2,FALSE)),"",VLOOKUP($P222,Teams!$O$4:$Q$51,2,FALSE)),IF(ISNA(VLOOKUP($P222,Teams!$X$4:$Z$51,2,FALSE)),"",VLOOKUP($P222,Teams!$X$4:$Z$51,2,FALSE))))</f>
        <v>212205</v>
      </c>
      <c r="R222" t="str">
        <f t="shared" si="22"/>
        <v>01/02/2022,10:00,01/02/2022,11:00,Week 12 - Match 121021,,Gym 2 - Court 1,,0,Game,,212202,,1,212205,,,0,,121021,1,,,,,,</v>
      </c>
    </row>
    <row r="223" spans="1:18" x14ac:dyDescent="0.2">
      <c r="B223" s="37">
        <v>2</v>
      </c>
      <c r="C223" s="9">
        <v>44563</v>
      </c>
      <c r="D223" s="10">
        <v>10</v>
      </c>
      <c r="E223" s="10" t="s">
        <v>36</v>
      </c>
      <c r="F223" s="11">
        <f t="shared" si="20"/>
        <v>11</v>
      </c>
      <c r="G223" s="11" t="str">
        <f t="shared" si="21"/>
        <v>00</v>
      </c>
      <c r="H223" s="2">
        <v>12</v>
      </c>
      <c r="I223" s="11" t="str">
        <f t="shared" si="23"/>
        <v>121022</v>
      </c>
      <c r="J223" s="2">
        <v>2</v>
      </c>
      <c r="K223" s="2">
        <v>2</v>
      </c>
      <c r="L223" s="45">
        <v>3</v>
      </c>
      <c r="M223" s="6" t="str">
        <f t="shared" si="18"/>
        <v>&lt;B3&gt;</v>
      </c>
      <c r="N223" s="6" t="str">
        <f>IF($B223=1,IF(ISNA(VLOOKUP($M223,Teams!$F$4:$H$51,2,FALSE)),"",VLOOKUP($M223,Teams!$F$4:$H$51,2,FALSE)),IF($B223=2,IF(ISNA(VLOOKUP($M223,Teams!$O$4:$Q$51,2,FALSE)),"",VLOOKUP($M223,Teams!$O$4:$Q$51,2,FALSE)),IF(ISNA(VLOOKUP($M223,Teams!$X$4:$Z$51,2,FALSE)),"",VLOOKUP($M223,Teams!$X$4:$Z$51,2,FALSE))))</f>
        <v>212203</v>
      </c>
      <c r="O223" s="47">
        <v>4</v>
      </c>
      <c r="P223" s="6" t="str">
        <f t="shared" si="19"/>
        <v>&lt;B4&gt;</v>
      </c>
      <c r="Q223" s="6" t="str">
        <f>IF($B223=1,IF(ISNA(VLOOKUP($P223,Teams!$F$4:$H$51,2,FALSE)),"",VLOOKUP($P223,Teams!$F$4:$H$51,2,FALSE)),IF($B223=2,IF(ISNA(VLOOKUP($P223,Teams!$O$4:$Q$51,2,FALSE)),"",VLOOKUP($P223,Teams!$O$4:$Q$51,2,FALSE)),IF(ISNA(VLOOKUP($P223,Teams!$X$4:$Z$51,2,FALSE)),"",VLOOKUP($P223,Teams!$X$4:$Z$51,2,FALSE))))</f>
        <v>212204</v>
      </c>
      <c r="R223" t="str">
        <f t="shared" si="22"/>
        <v>01/02/2022,10:00,01/02/2022,11:00,Week 12 - Match 121022,,Gym 2 - Court 2,,0,Game,,212203,,1,212204,,,0,,121022,1,,,,,,</v>
      </c>
    </row>
    <row r="224" spans="1:18" x14ac:dyDescent="0.2">
      <c r="B224" s="37">
        <v>2</v>
      </c>
      <c r="C224" s="9">
        <v>44563</v>
      </c>
      <c r="D224" s="10">
        <v>10</v>
      </c>
      <c r="E224" s="10" t="s">
        <v>36</v>
      </c>
      <c r="F224" s="11">
        <f t="shared" si="20"/>
        <v>11</v>
      </c>
      <c r="G224" s="11" t="str">
        <f t="shared" si="21"/>
        <v>00</v>
      </c>
      <c r="H224" s="2">
        <v>12</v>
      </c>
      <c r="I224" s="11" t="str">
        <f t="shared" si="23"/>
        <v>121023</v>
      </c>
      <c r="J224" s="2">
        <v>2</v>
      </c>
      <c r="K224" s="2">
        <v>3</v>
      </c>
      <c r="L224" s="45">
        <v>7</v>
      </c>
      <c r="M224" s="6" t="str">
        <f t="shared" si="18"/>
        <v>&lt;B7&gt;</v>
      </c>
      <c r="N224" s="6" t="str">
        <f>IF($B224=1,IF(ISNA(VLOOKUP($M224,Teams!$F$4:$H$51,2,FALSE)),"",VLOOKUP($M224,Teams!$F$4:$H$51,2,FALSE)),IF($B224=2,IF(ISNA(VLOOKUP($M224,Teams!$O$4:$Q$51,2,FALSE)),"",VLOOKUP($M224,Teams!$O$4:$Q$51,2,FALSE)),IF(ISNA(VLOOKUP($M224,Teams!$X$4:$Z$51,2,FALSE)),"",VLOOKUP($M224,Teams!$X$4:$Z$51,2,FALSE))))</f>
        <v>212207</v>
      </c>
      <c r="O224" s="47">
        <v>11</v>
      </c>
      <c r="P224" s="6" t="str">
        <f t="shared" si="19"/>
        <v>&lt;B11&gt;</v>
      </c>
      <c r="Q224" s="6" t="str">
        <f>IF($B224=1,IF(ISNA(VLOOKUP($P224,Teams!$F$4:$H$51,2,FALSE)),"",VLOOKUP($P224,Teams!$F$4:$H$51,2,FALSE)),IF($B224=2,IF(ISNA(VLOOKUP($P224,Teams!$O$4:$Q$51,2,FALSE)),"",VLOOKUP($P224,Teams!$O$4:$Q$51,2,FALSE)),IF(ISNA(VLOOKUP($P224,Teams!$X$4:$Z$51,2,FALSE)),"",VLOOKUP($P224,Teams!$X$4:$Z$51,2,FALSE))))</f>
        <v>212211</v>
      </c>
      <c r="R224" t="str">
        <f t="shared" si="22"/>
        <v>01/02/2022,10:00,01/02/2022,11:00,Week 12 - Match 121023,,Gym 2 - Court 3,,0,Game,,212207,,1,212211,,,0,,121023,1,,,,,,</v>
      </c>
    </row>
    <row r="225" spans="2:18" x14ac:dyDescent="0.2">
      <c r="B225" s="37">
        <v>2</v>
      </c>
      <c r="C225" s="9">
        <v>44563</v>
      </c>
      <c r="D225" s="10">
        <v>11</v>
      </c>
      <c r="E225" s="10" t="s">
        <v>36</v>
      </c>
      <c r="F225" s="11">
        <f t="shared" si="20"/>
        <v>12</v>
      </c>
      <c r="G225" s="11" t="str">
        <f t="shared" si="21"/>
        <v>00</v>
      </c>
      <c r="H225" s="2">
        <v>12</v>
      </c>
      <c r="I225" s="11" t="str">
        <f t="shared" si="23"/>
        <v>121111</v>
      </c>
      <c r="J225" s="2">
        <v>1</v>
      </c>
      <c r="K225" s="2">
        <v>1</v>
      </c>
      <c r="L225" s="45">
        <v>10</v>
      </c>
      <c r="M225" s="6" t="str">
        <f t="shared" si="18"/>
        <v>&lt;B10&gt;</v>
      </c>
      <c r="N225" s="6" t="str">
        <f>IF($B225=1,IF(ISNA(VLOOKUP($M225,Teams!$F$4:$H$51,2,FALSE)),"",VLOOKUP($M225,Teams!$F$4:$H$51,2,FALSE)),IF($B225=2,IF(ISNA(VLOOKUP($M225,Teams!$O$4:$Q$51,2,FALSE)),"",VLOOKUP($M225,Teams!$O$4:$Q$51,2,FALSE)),IF(ISNA(VLOOKUP($M225,Teams!$X$4:$Z$51,2,FALSE)),"",VLOOKUP($M225,Teams!$X$4:$Z$51,2,FALSE))))</f>
        <v>212210</v>
      </c>
      <c r="O225" s="47">
        <v>12</v>
      </c>
      <c r="P225" s="6" t="str">
        <f t="shared" si="19"/>
        <v>&lt;B12&gt;</v>
      </c>
      <c r="Q225" s="6" t="str">
        <f>IF($B225=1,IF(ISNA(VLOOKUP($P225,Teams!$F$4:$H$51,2,FALSE)),"",VLOOKUP($P225,Teams!$F$4:$H$51,2,FALSE)),IF($B225=2,IF(ISNA(VLOOKUP($P225,Teams!$O$4:$Q$51,2,FALSE)),"",VLOOKUP($P225,Teams!$O$4:$Q$51,2,FALSE)),IF(ISNA(VLOOKUP($P225,Teams!$X$4:$Z$51,2,FALSE)),"",VLOOKUP($P225,Teams!$X$4:$Z$51,2,FALSE))))</f>
        <v>212212</v>
      </c>
      <c r="R225" t="str">
        <f t="shared" si="22"/>
        <v>01/02/2022,11:00,01/02/2022,12:00,Week 12 - Match 121111,,Gym 1 - Court 1,,0,Game,,212210,,1,212212,,,0,,121111,1,,,,,,</v>
      </c>
    </row>
    <row r="226" spans="2:18" x14ac:dyDescent="0.2">
      <c r="B226" s="37">
        <v>2</v>
      </c>
      <c r="C226" s="9">
        <v>44563</v>
      </c>
      <c r="D226" s="10">
        <v>11</v>
      </c>
      <c r="E226" s="10" t="s">
        <v>36</v>
      </c>
      <c r="F226" s="11">
        <f t="shared" si="20"/>
        <v>12</v>
      </c>
      <c r="G226" s="11" t="str">
        <f t="shared" si="21"/>
        <v>00</v>
      </c>
      <c r="H226" s="2">
        <v>12</v>
      </c>
      <c r="I226" s="11" t="str">
        <f t="shared" si="23"/>
        <v>121112</v>
      </c>
      <c r="J226" s="2">
        <v>1</v>
      </c>
      <c r="K226" s="2">
        <v>2</v>
      </c>
      <c r="L226" s="45">
        <v>2</v>
      </c>
      <c r="M226" s="6" t="str">
        <f t="shared" si="18"/>
        <v>&lt;B2&gt;</v>
      </c>
      <c r="N226" s="6" t="str">
        <f>IF($B226=1,IF(ISNA(VLOOKUP($M226,Teams!$F$4:$H$51,2,FALSE)),"",VLOOKUP($M226,Teams!$F$4:$H$51,2,FALSE)),IF($B226=2,IF(ISNA(VLOOKUP($M226,Teams!$O$4:$Q$51,2,FALSE)),"",VLOOKUP($M226,Teams!$O$4:$Q$51,2,FALSE)),IF(ISNA(VLOOKUP($M226,Teams!$X$4:$Z$51,2,FALSE)),"",VLOOKUP($M226,Teams!$X$4:$Z$51,2,FALSE))))</f>
        <v>212202</v>
      </c>
      <c r="O226" s="47">
        <v>7</v>
      </c>
      <c r="P226" s="6" t="str">
        <f t="shared" si="19"/>
        <v>&lt;B7&gt;</v>
      </c>
      <c r="Q226" s="6" t="str">
        <f>IF($B226=1,IF(ISNA(VLOOKUP($P226,Teams!$F$4:$H$51,2,FALSE)),"",VLOOKUP($P226,Teams!$F$4:$H$51,2,FALSE)),IF($B226=2,IF(ISNA(VLOOKUP($P226,Teams!$O$4:$Q$51,2,FALSE)),"",VLOOKUP($P226,Teams!$O$4:$Q$51,2,FALSE)),IF(ISNA(VLOOKUP($P226,Teams!$X$4:$Z$51,2,FALSE)),"",VLOOKUP($P226,Teams!$X$4:$Z$51,2,FALSE))))</f>
        <v>212207</v>
      </c>
      <c r="R226" t="str">
        <f t="shared" si="22"/>
        <v>01/02/2022,11:00,01/02/2022,12:00,Week 12 - Match 121112,,Gym 1 - Court 2,,0,Game,,212202,,1,212207,,,0,,121112,1,,,,,,</v>
      </c>
    </row>
    <row r="227" spans="2:18" x14ac:dyDescent="0.2">
      <c r="B227" s="37">
        <v>2</v>
      </c>
      <c r="C227" s="9">
        <v>44563</v>
      </c>
      <c r="D227" s="10">
        <v>11</v>
      </c>
      <c r="E227" s="10" t="s">
        <v>36</v>
      </c>
      <c r="F227" s="11">
        <f t="shared" si="20"/>
        <v>12</v>
      </c>
      <c r="G227" s="11" t="str">
        <f t="shared" si="21"/>
        <v>00</v>
      </c>
      <c r="H227" s="2">
        <v>12</v>
      </c>
      <c r="I227" s="11" t="str">
        <f t="shared" si="23"/>
        <v>121113</v>
      </c>
      <c r="J227" s="2">
        <v>1</v>
      </c>
      <c r="K227" s="2">
        <v>3</v>
      </c>
      <c r="L227" s="45">
        <v>1</v>
      </c>
      <c r="M227" s="6" t="str">
        <f t="shared" si="18"/>
        <v>&lt;B1&gt;</v>
      </c>
      <c r="N227" s="6" t="str">
        <f>IF($B227=1,IF(ISNA(VLOOKUP($M227,Teams!$F$4:$H$51,2,FALSE)),"",VLOOKUP($M227,Teams!$F$4:$H$51,2,FALSE)),IF($B227=2,IF(ISNA(VLOOKUP($M227,Teams!$O$4:$Q$51,2,FALSE)),"",VLOOKUP($M227,Teams!$O$4:$Q$51,2,FALSE)),IF(ISNA(VLOOKUP($M227,Teams!$X$4:$Z$51,2,FALSE)),"",VLOOKUP($M227,Teams!$X$4:$Z$51,2,FALSE))))</f>
        <v>212201</v>
      </c>
      <c r="O227" s="47">
        <v>8</v>
      </c>
      <c r="P227" s="6" t="str">
        <f t="shared" si="19"/>
        <v>&lt;B8&gt;</v>
      </c>
      <c r="Q227" s="6" t="str">
        <f>IF($B227=1,IF(ISNA(VLOOKUP($P227,Teams!$F$4:$H$51,2,FALSE)),"",VLOOKUP($P227,Teams!$F$4:$H$51,2,FALSE)),IF($B227=2,IF(ISNA(VLOOKUP($P227,Teams!$O$4:$Q$51,2,FALSE)),"",VLOOKUP($P227,Teams!$O$4:$Q$51,2,FALSE)),IF(ISNA(VLOOKUP($P227,Teams!$X$4:$Z$51,2,FALSE)),"",VLOOKUP($P227,Teams!$X$4:$Z$51,2,FALSE))))</f>
        <v>212208</v>
      </c>
      <c r="R227" t="str">
        <f t="shared" si="22"/>
        <v>01/02/2022,11:00,01/02/2022,12:00,Week 12 - Match 121113,,Gym 1 - Court 3,,0,Game,,212201,,1,212208,,,0,,121113,1,,,,,,</v>
      </c>
    </row>
    <row r="228" spans="2:18" x14ac:dyDescent="0.2">
      <c r="B228" s="37">
        <v>2</v>
      </c>
      <c r="C228" s="9">
        <v>44563</v>
      </c>
      <c r="D228" s="10">
        <v>11</v>
      </c>
      <c r="E228" s="10" t="s">
        <v>36</v>
      </c>
      <c r="F228" s="11">
        <f t="shared" si="20"/>
        <v>12</v>
      </c>
      <c r="G228" s="11" t="str">
        <f t="shared" si="21"/>
        <v>00</v>
      </c>
      <c r="H228" s="2">
        <v>12</v>
      </c>
      <c r="I228" s="11" t="str">
        <f t="shared" si="23"/>
        <v>121121</v>
      </c>
      <c r="J228" s="2">
        <v>2</v>
      </c>
      <c r="K228" s="2">
        <v>1</v>
      </c>
      <c r="L228" s="45">
        <v>3</v>
      </c>
      <c r="M228" s="6" t="str">
        <f t="shared" si="18"/>
        <v>&lt;B3&gt;</v>
      </c>
      <c r="N228" s="6" t="str">
        <f>IF($B228=1,IF(ISNA(VLOOKUP($M228,Teams!$F$4:$H$51,2,FALSE)),"",VLOOKUP($M228,Teams!$F$4:$H$51,2,FALSE)),IF($B228=2,IF(ISNA(VLOOKUP($M228,Teams!$O$4:$Q$51,2,FALSE)),"",VLOOKUP($M228,Teams!$O$4:$Q$51,2,FALSE)),IF(ISNA(VLOOKUP($M228,Teams!$X$4:$Z$51,2,FALSE)),"",VLOOKUP($M228,Teams!$X$4:$Z$51,2,FALSE))))</f>
        <v>212203</v>
      </c>
      <c r="O228" s="47">
        <v>6</v>
      </c>
      <c r="P228" s="6" t="str">
        <f t="shared" si="19"/>
        <v>&lt;B6&gt;</v>
      </c>
      <c r="Q228" s="6" t="str">
        <f>IF($B228=1,IF(ISNA(VLOOKUP($P228,Teams!$F$4:$H$51,2,FALSE)),"",VLOOKUP($P228,Teams!$F$4:$H$51,2,FALSE)),IF($B228=2,IF(ISNA(VLOOKUP($P228,Teams!$O$4:$Q$51,2,FALSE)),"",VLOOKUP($P228,Teams!$O$4:$Q$51,2,FALSE)),IF(ISNA(VLOOKUP($P228,Teams!$X$4:$Z$51,2,FALSE)),"",VLOOKUP($P228,Teams!$X$4:$Z$51,2,FALSE))))</f>
        <v>212206</v>
      </c>
      <c r="R228" t="str">
        <f t="shared" si="22"/>
        <v>01/02/2022,11:00,01/02/2022,12:00,Week 12 - Match 121121,,Gym 2 - Court 1,,0,Game,,212203,,1,212206,,,0,,121121,1,,,,,,</v>
      </c>
    </row>
    <row r="229" spans="2:18" x14ac:dyDescent="0.2">
      <c r="B229" s="37">
        <v>2</v>
      </c>
      <c r="C229" s="9">
        <v>44563</v>
      </c>
      <c r="D229" s="10">
        <v>11</v>
      </c>
      <c r="E229" s="10" t="s">
        <v>36</v>
      </c>
      <c r="F229" s="11">
        <f t="shared" si="20"/>
        <v>12</v>
      </c>
      <c r="G229" s="11" t="str">
        <f t="shared" si="21"/>
        <v>00</v>
      </c>
      <c r="H229" s="2">
        <v>12</v>
      </c>
      <c r="I229" s="11" t="str">
        <f t="shared" si="23"/>
        <v>121122</v>
      </c>
      <c r="J229" s="2">
        <v>2</v>
      </c>
      <c r="K229" s="2">
        <v>2</v>
      </c>
      <c r="L229" s="45">
        <v>4</v>
      </c>
      <c r="M229" s="6" t="str">
        <f t="shared" si="18"/>
        <v>&lt;B4&gt;</v>
      </c>
      <c r="N229" s="6" t="str">
        <f>IF($B229=1,IF(ISNA(VLOOKUP($M229,Teams!$F$4:$H$51,2,FALSE)),"",VLOOKUP($M229,Teams!$F$4:$H$51,2,FALSE)),IF($B229=2,IF(ISNA(VLOOKUP($M229,Teams!$O$4:$Q$51,2,FALSE)),"",VLOOKUP($M229,Teams!$O$4:$Q$51,2,FALSE)),IF(ISNA(VLOOKUP($M229,Teams!$X$4:$Z$51,2,FALSE)),"",VLOOKUP($M229,Teams!$X$4:$Z$51,2,FALSE))))</f>
        <v>212204</v>
      </c>
      <c r="O229" s="47">
        <v>5</v>
      </c>
      <c r="P229" s="6" t="str">
        <f t="shared" si="19"/>
        <v>&lt;B5&gt;</v>
      </c>
      <c r="Q229" s="6" t="str">
        <f>IF($B229=1,IF(ISNA(VLOOKUP($P229,Teams!$F$4:$H$51,2,FALSE)),"",VLOOKUP($P229,Teams!$F$4:$H$51,2,FALSE)),IF($B229=2,IF(ISNA(VLOOKUP($P229,Teams!$O$4:$Q$51,2,FALSE)),"",VLOOKUP($P229,Teams!$O$4:$Q$51,2,FALSE)),IF(ISNA(VLOOKUP($P229,Teams!$X$4:$Z$51,2,FALSE)),"",VLOOKUP($P229,Teams!$X$4:$Z$51,2,FALSE))))</f>
        <v>212205</v>
      </c>
      <c r="R229" t="str">
        <f t="shared" si="22"/>
        <v>01/02/2022,11:00,01/02/2022,12:00,Week 12 - Match 121122,,Gym 2 - Court 2,,0,Game,,212204,,1,212205,,,0,,121122,1,,,,,,</v>
      </c>
    </row>
    <row r="230" spans="2:18" x14ac:dyDescent="0.2">
      <c r="B230" s="37">
        <v>2</v>
      </c>
      <c r="C230" s="9">
        <v>44563</v>
      </c>
      <c r="D230" s="10">
        <v>11</v>
      </c>
      <c r="E230" s="10" t="s">
        <v>36</v>
      </c>
      <c r="F230" s="11">
        <f t="shared" si="20"/>
        <v>12</v>
      </c>
      <c r="G230" s="11" t="str">
        <f t="shared" si="21"/>
        <v>00</v>
      </c>
      <c r="H230" s="2">
        <v>12</v>
      </c>
      <c r="I230" s="11" t="str">
        <f t="shared" si="23"/>
        <v>121123</v>
      </c>
      <c r="J230" s="2">
        <v>2</v>
      </c>
      <c r="K230" s="2">
        <v>3</v>
      </c>
      <c r="L230" s="45">
        <v>9</v>
      </c>
      <c r="M230" s="6" t="str">
        <f t="shared" si="18"/>
        <v>&lt;B9&gt;</v>
      </c>
      <c r="N230" s="6" t="str">
        <f>IF($B230=1,IF(ISNA(VLOOKUP($M230,Teams!$F$4:$H$51,2,FALSE)),"",VLOOKUP($M230,Teams!$F$4:$H$51,2,FALSE)),IF($B230=2,IF(ISNA(VLOOKUP($M230,Teams!$O$4:$Q$51,2,FALSE)),"",VLOOKUP($M230,Teams!$O$4:$Q$51,2,FALSE)),IF(ISNA(VLOOKUP($M230,Teams!$X$4:$Z$51,2,FALSE)),"",VLOOKUP($M230,Teams!$X$4:$Z$51,2,FALSE))))</f>
        <v>212209</v>
      </c>
      <c r="O230" s="47">
        <v>11</v>
      </c>
      <c r="P230" s="6" t="str">
        <f t="shared" si="19"/>
        <v>&lt;B11&gt;</v>
      </c>
      <c r="Q230" s="6" t="str">
        <f>IF($B230=1,IF(ISNA(VLOOKUP($P230,Teams!$F$4:$H$51,2,FALSE)),"",VLOOKUP($P230,Teams!$F$4:$H$51,2,FALSE)),IF($B230=2,IF(ISNA(VLOOKUP($P230,Teams!$O$4:$Q$51,2,FALSE)),"",VLOOKUP($P230,Teams!$O$4:$Q$51,2,FALSE)),IF(ISNA(VLOOKUP($P230,Teams!$X$4:$Z$51,2,FALSE)),"",VLOOKUP($P230,Teams!$X$4:$Z$51,2,FALSE))))</f>
        <v>212211</v>
      </c>
      <c r="R230" t="str">
        <f t="shared" si="22"/>
        <v>01/02/2022,11:00,01/02/2022,12:00,Week 12 - Match 121123,,Gym 2 - Court 3,,0,Game,,212209,,1,212211,,,0,,121123,1,,,,,,</v>
      </c>
    </row>
    <row r="231" spans="2:18" x14ac:dyDescent="0.2">
      <c r="B231" s="37">
        <v>2</v>
      </c>
      <c r="C231" s="9">
        <v>44570</v>
      </c>
      <c r="D231" s="10">
        <v>12</v>
      </c>
      <c r="E231" s="10" t="s">
        <v>36</v>
      </c>
      <c r="F231" s="11">
        <f t="shared" si="20"/>
        <v>13</v>
      </c>
      <c r="G231" s="11" t="str">
        <f t="shared" si="21"/>
        <v>00</v>
      </c>
      <c r="H231" s="2">
        <v>13</v>
      </c>
      <c r="I231" s="11" t="str">
        <f t="shared" si="23"/>
        <v>131211</v>
      </c>
      <c r="J231" s="2">
        <v>1</v>
      </c>
      <c r="K231" s="2">
        <v>1</v>
      </c>
      <c r="L231" s="45">
        <v>1</v>
      </c>
      <c r="M231" s="6" t="str">
        <f t="shared" si="18"/>
        <v>&lt;B1&gt;</v>
      </c>
      <c r="N231" s="6" t="str">
        <f>IF($B231=1,IF(ISNA(VLOOKUP($M231,Teams!$F$4:$H$51,2,FALSE)),"",VLOOKUP($M231,Teams!$F$4:$H$51,2,FALSE)),IF($B231=2,IF(ISNA(VLOOKUP($M231,Teams!$O$4:$Q$51,2,FALSE)),"",VLOOKUP($M231,Teams!$O$4:$Q$51,2,FALSE)),IF(ISNA(VLOOKUP($M231,Teams!$X$4:$Z$51,2,FALSE)),"",VLOOKUP($M231,Teams!$X$4:$Z$51,2,FALSE))))</f>
        <v>212201</v>
      </c>
      <c r="O231" s="47">
        <v>5</v>
      </c>
      <c r="P231" s="6" t="str">
        <f t="shared" si="19"/>
        <v>&lt;B5&gt;</v>
      </c>
      <c r="Q231" s="6" t="str">
        <f>IF($B231=1,IF(ISNA(VLOOKUP($P231,Teams!$F$4:$H$51,2,FALSE)),"",VLOOKUP($P231,Teams!$F$4:$H$51,2,FALSE)),IF($B231=2,IF(ISNA(VLOOKUP($P231,Teams!$O$4:$Q$51,2,FALSE)),"",VLOOKUP($P231,Teams!$O$4:$Q$51,2,FALSE)),IF(ISNA(VLOOKUP($P231,Teams!$X$4:$Z$51,2,FALSE)),"",VLOOKUP($P231,Teams!$X$4:$Z$51,2,FALSE))))</f>
        <v>212205</v>
      </c>
      <c r="R231" t="str">
        <f t="shared" si="22"/>
        <v>01/09/2022,12:00,01/09/2022,13:00,Week 13 - Match 131211,,Gym 1 - Court 1,,0,Game,,212201,,1,212205,,,0,,131211,1,,,,,,</v>
      </c>
    </row>
    <row r="232" spans="2:18" x14ac:dyDescent="0.2">
      <c r="B232" s="37">
        <v>2</v>
      </c>
      <c r="C232" s="9">
        <v>44570</v>
      </c>
      <c r="D232" s="10">
        <v>12</v>
      </c>
      <c r="E232" s="10" t="s">
        <v>36</v>
      </c>
      <c r="F232" s="11">
        <f t="shared" si="20"/>
        <v>13</v>
      </c>
      <c r="G232" s="11" t="str">
        <f t="shared" si="21"/>
        <v>00</v>
      </c>
      <c r="H232" s="2">
        <v>13</v>
      </c>
      <c r="I232" s="11" t="str">
        <f t="shared" si="23"/>
        <v>131212</v>
      </c>
      <c r="J232" s="2">
        <v>1</v>
      </c>
      <c r="K232" s="2">
        <v>2</v>
      </c>
      <c r="L232" s="45">
        <v>2</v>
      </c>
      <c r="M232" s="6" t="str">
        <f t="shared" si="18"/>
        <v>&lt;B2&gt;</v>
      </c>
      <c r="N232" s="6" t="str">
        <f>IF($B232=1,IF(ISNA(VLOOKUP($M232,Teams!$F$4:$H$51,2,FALSE)),"",VLOOKUP($M232,Teams!$F$4:$H$51,2,FALSE)),IF($B232=2,IF(ISNA(VLOOKUP($M232,Teams!$O$4:$Q$51,2,FALSE)),"",VLOOKUP($M232,Teams!$O$4:$Q$51,2,FALSE)),IF(ISNA(VLOOKUP($M232,Teams!$X$4:$Z$51,2,FALSE)),"",VLOOKUP($M232,Teams!$X$4:$Z$51,2,FALSE))))</f>
        <v>212202</v>
      </c>
      <c r="O232" s="47">
        <v>4</v>
      </c>
      <c r="P232" s="6" t="str">
        <f t="shared" si="19"/>
        <v>&lt;B4&gt;</v>
      </c>
      <c r="Q232" s="6" t="str">
        <f>IF($B232=1,IF(ISNA(VLOOKUP($P232,Teams!$F$4:$H$51,2,FALSE)),"",VLOOKUP($P232,Teams!$F$4:$H$51,2,FALSE)),IF($B232=2,IF(ISNA(VLOOKUP($P232,Teams!$O$4:$Q$51,2,FALSE)),"",VLOOKUP($P232,Teams!$O$4:$Q$51,2,FALSE)),IF(ISNA(VLOOKUP($P232,Teams!$X$4:$Z$51,2,FALSE)),"",VLOOKUP($P232,Teams!$X$4:$Z$51,2,FALSE))))</f>
        <v>212204</v>
      </c>
      <c r="R232" t="str">
        <f t="shared" si="22"/>
        <v>01/09/2022,12:00,01/09/2022,13:00,Week 13 - Match 131212,,Gym 1 - Court 2,,0,Game,,212202,,1,212204,,,0,,131212,1,,,,,,</v>
      </c>
    </row>
    <row r="233" spans="2:18" x14ac:dyDescent="0.2">
      <c r="B233" s="37">
        <v>2</v>
      </c>
      <c r="C233" s="9">
        <v>44570</v>
      </c>
      <c r="D233" s="10">
        <v>12</v>
      </c>
      <c r="E233" s="10" t="s">
        <v>36</v>
      </c>
      <c r="F233" s="11">
        <f t="shared" si="20"/>
        <v>13</v>
      </c>
      <c r="G233" s="11" t="str">
        <f t="shared" si="21"/>
        <v>00</v>
      </c>
      <c r="H233" s="2">
        <v>13</v>
      </c>
      <c r="I233" s="11" t="str">
        <f t="shared" si="23"/>
        <v>131213</v>
      </c>
      <c r="J233" s="2">
        <v>1</v>
      </c>
      <c r="K233" s="2">
        <v>3</v>
      </c>
      <c r="L233" s="45">
        <v>3</v>
      </c>
      <c r="M233" s="6" t="str">
        <f t="shared" si="18"/>
        <v>&lt;B3&gt;</v>
      </c>
      <c r="N233" s="6" t="str">
        <f>IF($B233=1,IF(ISNA(VLOOKUP($M233,Teams!$F$4:$H$51,2,FALSE)),"",VLOOKUP($M233,Teams!$F$4:$H$51,2,FALSE)),IF($B233=2,IF(ISNA(VLOOKUP($M233,Teams!$O$4:$Q$51,2,FALSE)),"",VLOOKUP($M233,Teams!$O$4:$Q$51,2,FALSE)),IF(ISNA(VLOOKUP($M233,Teams!$X$4:$Z$51,2,FALSE)),"",VLOOKUP($M233,Teams!$X$4:$Z$51,2,FALSE))))</f>
        <v>212203</v>
      </c>
      <c r="O233" s="47">
        <v>12</v>
      </c>
      <c r="P233" s="6" t="str">
        <f t="shared" si="19"/>
        <v>&lt;B12&gt;</v>
      </c>
      <c r="Q233" s="6" t="str">
        <f>IF($B233=1,IF(ISNA(VLOOKUP($P233,Teams!$F$4:$H$51,2,FALSE)),"",VLOOKUP($P233,Teams!$F$4:$H$51,2,FALSE)),IF($B233=2,IF(ISNA(VLOOKUP($P233,Teams!$O$4:$Q$51,2,FALSE)),"",VLOOKUP($P233,Teams!$O$4:$Q$51,2,FALSE)),IF(ISNA(VLOOKUP($P233,Teams!$X$4:$Z$51,2,FALSE)),"",VLOOKUP($P233,Teams!$X$4:$Z$51,2,FALSE))))</f>
        <v>212212</v>
      </c>
      <c r="R233" t="str">
        <f t="shared" si="22"/>
        <v>01/09/2022,12:00,01/09/2022,13:00,Week 13 - Match 131213,,Gym 1 - Court 3,,0,Game,,212203,,1,212212,,,0,,131213,1,,,,,,</v>
      </c>
    </row>
    <row r="234" spans="2:18" x14ac:dyDescent="0.2">
      <c r="B234" s="37">
        <v>2</v>
      </c>
      <c r="C234" s="9">
        <v>44570</v>
      </c>
      <c r="D234" s="10">
        <v>12</v>
      </c>
      <c r="E234" s="10" t="s">
        <v>36</v>
      </c>
      <c r="F234" s="11">
        <f t="shared" si="20"/>
        <v>13</v>
      </c>
      <c r="G234" s="11" t="str">
        <f t="shared" si="21"/>
        <v>00</v>
      </c>
      <c r="H234" s="2">
        <v>13</v>
      </c>
      <c r="I234" s="11" t="str">
        <f t="shared" si="23"/>
        <v>131221</v>
      </c>
      <c r="J234" s="2">
        <v>2</v>
      </c>
      <c r="K234" s="2">
        <v>1</v>
      </c>
      <c r="L234" s="45">
        <v>6</v>
      </c>
      <c r="M234" s="6" t="str">
        <f t="shared" si="18"/>
        <v>&lt;B6&gt;</v>
      </c>
      <c r="N234" s="6" t="str">
        <f>IF($B234=1,IF(ISNA(VLOOKUP($M234,Teams!$F$4:$H$51,2,FALSE)),"",VLOOKUP($M234,Teams!$F$4:$H$51,2,FALSE)),IF($B234=2,IF(ISNA(VLOOKUP($M234,Teams!$O$4:$Q$51,2,FALSE)),"",VLOOKUP($M234,Teams!$O$4:$Q$51,2,FALSE)),IF(ISNA(VLOOKUP($M234,Teams!$X$4:$Z$51,2,FALSE)),"",VLOOKUP($M234,Teams!$X$4:$Z$51,2,FALSE))))</f>
        <v>212206</v>
      </c>
      <c r="O234" s="47">
        <v>11</v>
      </c>
      <c r="P234" s="6" t="str">
        <f t="shared" si="19"/>
        <v>&lt;B11&gt;</v>
      </c>
      <c r="Q234" s="6" t="str">
        <f>IF($B234=1,IF(ISNA(VLOOKUP($P234,Teams!$F$4:$H$51,2,FALSE)),"",VLOOKUP($P234,Teams!$F$4:$H$51,2,FALSE)),IF($B234=2,IF(ISNA(VLOOKUP($P234,Teams!$O$4:$Q$51,2,FALSE)),"",VLOOKUP($P234,Teams!$O$4:$Q$51,2,FALSE)),IF(ISNA(VLOOKUP($P234,Teams!$X$4:$Z$51,2,FALSE)),"",VLOOKUP($P234,Teams!$X$4:$Z$51,2,FALSE))))</f>
        <v>212211</v>
      </c>
      <c r="R234" t="str">
        <f t="shared" si="22"/>
        <v>01/09/2022,12:00,01/09/2022,13:00,Week 13 - Match 131221,,Gym 2 - Court 1,,0,Game,,212206,,1,212211,,,0,,131221,1,,,,,,</v>
      </c>
    </row>
    <row r="235" spans="2:18" x14ac:dyDescent="0.2">
      <c r="B235" s="37">
        <v>2</v>
      </c>
      <c r="C235" s="9">
        <v>44570</v>
      </c>
      <c r="D235" s="10">
        <v>12</v>
      </c>
      <c r="E235" s="10" t="s">
        <v>36</v>
      </c>
      <c r="F235" s="11">
        <f t="shared" si="20"/>
        <v>13</v>
      </c>
      <c r="G235" s="11" t="str">
        <f t="shared" si="21"/>
        <v>00</v>
      </c>
      <c r="H235" s="2">
        <v>13</v>
      </c>
      <c r="I235" s="11" t="str">
        <f t="shared" si="23"/>
        <v>131222</v>
      </c>
      <c r="J235" s="2">
        <v>2</v>
      </c>
      <c r="K235" s="2">
        <v>2</v>
      </c>
      <c r="L235" s="45">
        <v>7</v>
      </c>
      <c r="M235" s="6" t="str">
        <f t="shared" si="18"/>
        <v>&lt;B7&gt;</v>
      </c>
      <c r="N235" s="6" t="str">
        <f>IF($B235=1,IF(ISNA(VLOOKUP($M235,Teams!$F$4:$H$51,2,FALSE)),"",VLOOKUP($M235,Teams!$F$4:$H$51,2,FALSE)),IF($B235=2,IF(ISNA(VLOOKUP($M235,Teams!$O$4:$Q$51,2,FALSE)),"",VLOOKUP($M235,Teams!$O$4:$Q$51,2,FALSE)),IF(ISNA(VLOOKUP($M235,Teams!$X$4:$Z$51,2,FALSE)),"",VLOOKUP($M235,Teams!$X$4:$Z$51,2,FALSE))))</f>
        <v>212207</v>
      </c>
      <c r="O235" s="47">
        <v>10</v>
      </c>
      <c r="P235" s="6" t="str">
        <f t="shared" si="19"/>
        <v>&lt;B10&gt;</v>
      </c>
      <c r="Q235" s="6" t="str">
        <f>IF($B235=1,IF(ISNA(VLOOKUP($P235,Teams!$F$4:$H$51,2,FALSE)),"",VLOOKUP($P235,Teams!$F$4:$H$51,2,FALSE)),IF($B235=2,IF(ISNA(VLOOKUP($P235,Teams!$O$4:$Q$51,2,FALSE)),"",VLOOKUP($P235,Teams!$O$4:$Q$51,2,FALSE)),IF(ISNA(VLOOKUP($P235,Teams!$X$4:$Z$51,2,FALSE)),"",VLOOKUP($P235,Teams!$X$4:$Z$51,2,FALSE))))</f>
        <v>212210</v>
      </c>
      <c r="R235" t="str">
        <f t="shared" si="22"/>
        <v>01/09/2022,12:00,01/09/2022,13:00,Week 13 - Match 131222,,Gym 2 - Court 2,,0,Game,,212207,,1,212210,,,0,,131222,1,,,,,,</v>
      </c>
    </row>
    <row r="236" spans="2:18" x14ac:dyDescent="0.2">
      <c r="B236" s="37">
        <v>2</v>
      </c>
      <c r="C236" s="9">
        <v>44570</v>
      </c>
      <c r="D236" s="10">
        <v>12</v>
      </c>
      <c r="E236" s="10" t="s">
        <v>36</v>
      </c>
      <c r="F236" s="11">
        <f t="shared" si="20"/>
        <v>13</v>
      </c>
      <c r="G236" s="11" t="str">
        <f t="shared" si="21"/>
        <v>00</v>
      </c>
      <c r="H236" s="2">
        <v>13</v>
      </c>
      <c r="I236" s="11" t="str">
        <f t="shared" si="23"/>
        <v>131223</v>
      </c>
      <c r="J236" s="2">
        <v>2</v>
      </c>
      <c r="K236" s="2">
        <v>3</v>
      </c>
      <c r="L236" s="45">
        <v>8</v>
      </c>
      <c r="M236" s="6" t="str">
        <f t="shared" si="18"/>
        <v>&lt;B8&gt;</v>
      </c>
      <c r="N236" s="6" t="str">
        <f>IF($B236=1,IF(ISNA(VLOOKUP($M236,Teams!$F$4:$H$51,2,FALSE)),"",VLOOKUP($M236,Teams!$F$4:$H$51,2,FALSE)),IF($B236=2,IF(ISNA(VLOOKUP($M236,Teams!$O$4:$Q$51,2,FALSE)),"",VLOOKUP($M236,Teams!$O$4:$Q$51,2,FALSE)),IF(ISNA(VLOOKUP($M236,Teams!$X$4:$Z$51,2,FALSE)),"",VLOOKUP($M236,Teams!$X$4:$Z$51,2,FALSE))))</f>
        <v>212208</v>
      </c>
      <c r="O236" s="47">
        <v>9</v>
      </c>
      <c r="P236" s="6" t="str">
        <f t="shared" si="19"/>
        <v>&lt;B9&gt;</v>
      </c>
      <c r="Q236" s="6" t="str">
        <f>IF($B236=1,IF(ISNA(VLOOKUP($P236,Teams!$F$4:$H$51,2,FALSE)),"",VLOOKUP($P236,Teams!$F$4:$H$51,2,FALSE)),IF($B236=2,IF(ISNA(VLOOKUP($P236,Teams!$O$4:$Q$51,2,FALSE)),"",VLOOKUP($P236,Teams!$O$4:$Q$51,2,FALSE)),IF(ISNA(VLOOKUP($P236,Teams!$X$4:$Z$51,2,FALSE)),"",VLOOKUP($P236,Teams!$X$4:$Z$51,2,FALSE))))</f>
        <v>212209</v>
      </c>
      <c r="R236" t="str">
        <f t="shared" si="22"/>
        <v>01/09/2022,12:00,01/09/2022,13:00,Week 13 - Match 131223,,Gym 2 - Court 3,,0,Game,,212208,,1,212209,,,0,,131223,1,,,,,,</v>
      </c>
    </row>
    <row r="237" spans="2:18" x14ac:dyDescent="0.2">
      <c r="B237" s="37">
        <v>2</v>
      </c>
      <c r="C237" s="9">
        <v>44570</v>
      </c>
      <c r="D237" s="10">
        <v>13</v>
      </c>
      <c r="E237" s="10" t="s">
        <v>36</v>
      </c>
      <c r="F237" s="11">
        <f t="shared" si="20"/>
        <v>14</v>
      </c>
      <c r="G237" s="11" t="str">
        <f t="shared" si="21"/>
        <v>00</v>
      </c>
      <c r="H237" s="2">
        <v>13</v>
      </c>
      <c r="I237" s="11" t="str">
        <f t="shared" si="23"/>
        <v>131311</v>
      </c>
      <c r="J237" s="2">
        <v>1</v>
      </c>
      <c r="K237" s="2">
        <v>1</v>
      </c>
      <c r="L237" s="45">
        <v>3</v>
      </c>
      <c r="M237" s="6" t="str">
        <f t="shared" si="18"/>
        <v>&lt;B3&gt;</v>
      </c>
      <c r="N237" s="6" t="str">
        <f>IF($B237=1,IF(ISNA(VLOOKUP($M237,Teams!$F$4:$H$51,2,FALSE)),"",VLOOKUP($M237,Teams!$F$4:$H$51,2,FALSE)),IF($B237=2,IF(ISNA(VLOOKUP($M237,Teams!$O$4:$Q$51,2,FALSE)),"",VLOOKUP($M237,Teams!$O$4:$Q$51,2,FALSE)),IF(ISNA(VLOOKUP($M237,Teams!$X$4:$Z$51,2,FALSE)),"",VLOOKUP($M237,Teams!$X$4:$Z$51,2,FALSE))))</f>
        <v>212203</v>
      </c>
      <c r="O237" s="47">
        <v>5</v>
      </c>
      <c r="P237" s="6" t="str">
        <f t="shared" si="19"/>
        <v>&lt;B5&gt;</v>
      </c>
      <c r="Q237" s="6" t="str">
        <f>IF($B237=1,IF(ISNA(VLOOKUP($P237,Teams!$F$4:$H$51,2,FALSE)),"",VLOOKUP($P237,Teams!$F$4:$H$51,2,FALSE)),IF($B237=2,IF(ISNA(VLOOKUP($P237,Teams!$O$4:$Q$51,2,FALSE)),"",VLOOKUP($P237,Teams!$O$4:$Q$51,2,FALSE)),IF(ISNA(VLOOKUP($P237,Teams!$X$4:$Z$51,2,FALSE)),"",VLOOKUP($P237,Teams!$X$4:$Z$51,2,FALSE))))</f>
        <v>212205</v>
      </c>
      <c r="R237" t="str">
        <f t="shared" si="22"/>
        <v>01/09/2022,13:00,01/09/2022,14:00,Week 13 - Match 131311,,Gym 1 - Court 1,,0,Game,,212203,,1,212205,,,0,,131311,1,,,,,,</v>
      </c>
    </row>
    <row r="238" spans="2:18" x14ac:dyDescent="0.2">
      <c r="B238" s="37">
        <v>2</v>
      </c>
      <c r="C238" s="9">
        <v>44570</v>
      </c>
      <c r="D238" s="10">
        <v>13</v>
      </c>
      <c r="E238" s="10" t="s">
        <v>36</v>
      </c>
      <c r="F238" s="11">
        <f t="shared" si="20"/>
        <v>14</v>
      </c>
      <c r="G238" s="11" t="str">
        <f t="shared" si="21"/>
        <v>00</v>
      </c>
      <c r="H238" s="2">
        <v>13</v>
      </c>
      <c r="I238" s="11" t="str">
        <f t="shared" si="23"/>
        <v>131312</v>
      </c>
      <c r="J238" s="2">
        <v>1</v>
      </c>
      <c r="K238" s="2">
        <v>2</v>
      </c>
      <c r="L238" s="45">
        <v>2</v>
      </c>
      <c r="M238" s="6" t="str">
        <f t="shared" si="18"/>
        <v>&lt;B2&gt;</v>
      </c>
      <c r="N238" s="6" t="str">
        <f>IF($B238=1,IF(ISNA(VLOOKUP($M238,Teams!$F$4:$H$51,2,FALSE)),"",VLOOKUP($M238,Teams!$F$4:$H$51,2,FALSE)),IF($B238=2,IF(ISNA(VLOOKUP($M238,Teams!$O$4:$Q$51,2,FALSE)),"",VLOOKUP($M238,Teams!$O$4:$Q$51,2,FALSE)),IF(ISNA(VLOOKUP($M238,Teams!$X$4:$Z$51,2,FALSE)),"",VLOOKUP($M238,Teams!$X$4:$Z$51,2,FALSE))))</f>
        <v>212202</v>
      </c>
      <c r="O238" s="47">
        <v>6</v>
      </c>
      <c r="P238" s="6" t="str">
        <f t="shared" si="19"/>
        <v>&lt;B6&gt;</v>
      </c>
      <c r="Q238" s="6" t="str">
        <f>IF($B238=1,IF(ISNA(VLOOKUP($P238,Teams!$F$4:$H$51,2,FALSE)),"",VLOOKUP($P238,Teams!$F$4:$H$51,2,FALSE)),IF($B238=2,IF(ISNA(VLOOKUP($P238,Teams!$O$4:$Q$51,2,FALSE)),"",VLOOKUP($P238,Teams!$O$4:$Q$51,2,FALSE)),IF(ISNA(VLOOKUP($P238,Teams!$X$4:$Z$51,2,FALSE)),"",VLOOKUP($P238,Teams!$X$4:$Z$51,2,FALSE))))</f>
        <v>212206</v>
      </c>
      <c r="R238" t="str">
        <f t="shared" si="22"/>
        <v>01/09/2022,13:00,01/09/2022,14:00,Week 13 - Match 131312,,Gym 1 - Court 2,,0,Game,,212202,,1,212206,,,0,,131312,1,,,,,,</v>
      </c>
    </row>
    <row r="239" spans="2:18" x14ac:dyDescent="0.2">
      <c r="B239" s="37">
        <v>2</v>
      </c>
      <c r="C239" s="9">
        <v>44570</v>
      </c>
      <c r="D239" s="10">
        <v>13</v>
      </c>
      <c r="E239" s="10" t="s">
        <v>36</v>
      </c>
      <c r="F239" s="11">
        <f t="shared" si="20"/>
        <v>14</v>
      </c>
      <c r="G239" s="11" t="str">
        <f t="shared" si="21"/>
        <v>00</v>
      </c>
      <c r="H239" s="2">
        <v>13</v>
      </c>
      <c r="I239" s="11" t="str">
        <f t="shared" si="23"/>
        <v>131313</v>
      </c>
      <c r="J239" s="2">
        <v>1</v>
      </c>
      <c r="K239" s="2">
        <v>3</v>
      </c>
      <c r="L239" s="45">
        <v>4</v>
      </c>
      <c r="M239" s="6" t="str">
        <f t="shared" si="18"/>
        <v>&lt;B4&gt;</v>
      </c>
      <c r="N239" s="6" t="str">
        <f>IF($B239=1,IF(ISNA(VLOOKUP($M239,Teams!$F$4:$H$51,2,FALSE)),"",VLOOKUP($M239,Teams!$F$4:$H$51,2,FALSE)),IF($B239=2,IF(ISNA(VLOOKUP($M239,Teams!$O$4:$Q$51,2,FALSE)),"",VLOOKUP($M239,Teams!$O$4:$Q$51,2,FALSE)),IF(ISNA(VLOOKUP($M239,Teams!$X$4:$Z$51,2,FALSE)),"",VLOOKUP($M239,Teams!$X$4:$Z$51,2,FALSE))))</f>
        <v>212204</v>
      </c>
      <c r="O239" s="47">
        <v>12</v>
      </c>
      <c r="P239" s="6" t="str">
        <f t="shared" si="19"/>
        <v>&lt;B12&gt;</v>
      </c>
      <c r="Q239" s="6" t="str">
        <f>IF($B239=1,IF(ISNA(VLOOKUP($P239,Teams!$F$4:$H$51,2,FALSE)),"",VLOOKUP($P239,Teams!$F$4:$H$51,2,FALSE)),IF($B239=2,IF(ISNA(VLOOKUP($P239,Teams!$O$4:$Q$51,2,FALSE)),"",VLOOKUP($P239,Teams!$O$4:$Q$51,2,FALSE)),IF(ISNA(VLOOKUP($P239,Teams!$X$4:$Z$51,2,FALSE)),"",VLOOKUP($P239,Teams!$X$4:$Z$51,2,FALSE))))</f>
        <v>212212</v>
      </c>
      <c r="R239" t="str">
        <f t="shared" si="22"/>
        <v>01/09/2022,13:00,01/09/2022,14:00,Week 13 - Match 131313,,Gym 1 - Court 3,,0,Game,,212204,,1,212212,,,0,,131313,1,,,,,,</v>
      </c>
    </row>
    <row r="240" spans="2:18" x14ac:dyDescent="0.2">
      <c r="B240" s="37">
        <v>2</v>
      </c>
      <c r="C240" s="9">
        <v>44570</v>
      </c>
      <c r="D240" s="10">
        <v>13</v>
      </c>
      <c r="E240" s="10" t="s">
        <v>36</v>
      </c>
      <c r="F240" s="11">
        <f t="shared" si="20"/>
        <v>14</v>
      </c>
      <c r="G240" s="11" t="str">
        <f t="shared" si="21"/>
        <v>00</v>
      </c>
      <c r="H240" s="2">
        <v>13</v>
      </c>
      <c r="I240" s="11" t="str">
        <f t="shared" si="23"/>
        <v>131321</v>
      </c>
      <c r="J240" s="2">
        <v>2</v>
      </c>
      <c r="K240" s="2">
        <v>1</v>
      </c>
      <c r="L240" s="45">
        <v>8</v>
      </c>
      <c r="M240" s="6" t="str">
        <f t="shared" si="18"/>
        <v>&lt;B8&gt;</v>
      </c>
      <c r="N240" s="6" t="str">
        <f>IF($B240=1,IF(ISNA(VLOOKUP($M240,Teams!$F$4:$H$51,2,FALSE)),"",VLOOKUP($M240,Teams!$F$4:$H$51,2,FALSE)),IF($B240=2,IF(ISNA(VLOOKUP($M240,Teams!$O$4:$Q$51,2,FALSE)),"",VLOOKUP($M240,Teams!$O$4:$Q$51,2,FALSE)),IF(ISNA(VLOOKUP($M240,Teams!$X$4:$Z$51,2,FALSE)),"",VLOOKUP($M240,Teams!$X$4:$Z$51,2,FALSE))))</f>
        <v>212208</v>
      </c>
      <c r="O240" s="47">
        <v>11</v>
      </c>
      <c r="P240" s="6" t="str">
        <f t="shared" si="19"/>
        <v>&lt;B11&gt;</v>
      </c>
      <c r="Q240" s="6" t="str">
        <f>IF($B240=1,IF(ISNA(VLOOKUP($P240,Teams!$F$4:$H$51,2,FALSE)),"",VLOOKUP($P240,Teams!$F$4:$H$51,2,FALSE)),IF($B240=2,IF(ISNA(VLOOKUP($P240,Teams!$O$4:$Q$51,2,FALSE)),"",VLOOKUP($P240,Teams!$O$4:$Q$51,2,FALSE)),IF(ISNA(VLOOKUP($P240,Teams!$X$4:$Z$51,2,FALSE)),"",VLOOKUP($P240,Teams!$X$4:$Z$51,2,FALSE))))</f>
        <v>212211</v>
      </c>
      <c r="R240" t="str">
        <f t="shared" si="22"/>
        <v>01/09/2022,13:00,01/09/2022,14:00,Week 13 - Match 131321,,Gym 2 - Court 1,,0,Game,,212208,,1,212211,,,0,,131321,1,,,,,,</v>
      </c>
    </row>
    <row r="241" spans="2:18" x14ac:dyDescent="0.2">
      <c r="B241" s="37">
        <v>2</v>
      </c>
      <c r="C241" s="9">
        <v>44570</v>
      </c>
      <c r="D241" s="10">
        <v>13</v>
      </c>
      <c r="E241" s="10" t="s">
        <v>36</v>
      </c>
      <c r="F241" s="11">
        <f t="shared" si="20"/>
        <v>14</v>
      </c>
      <c r="G241" s="11" t="str">
        <f t="shared" si="21"/>
        <v>00</v>
      </c>
      <c r="H241" s="2">
        <v>13</v>
      </c>
      <c r="I241" s="11" t="str">
        <f t="shared" si="23"/>
        <v>131322</v>
      </c>
      <c r="J241" s="2">
        <v>2</v>
      </c>
      <c r="K241" s="2">
        <v>2</v>
      </c>
      <c r="L241" s="45">
        <v>9</v>
      </c>
      <c r="M241" s="6" t="str">
        <f t="shared" si="18"/>
        <v>&lt;B9&gt;</v>
      </c>
      <c r="N241" s="6" t="str">
        <f>IF($B241=1,IF(ISNA(VLOOKUP($M241,Teams!$F$4:$H$51,2,FALSE)),"",VLOOKUP($M241,Teams!$F$4:$H$51,2,FALSE)),IF($B241=2,IF(ISNA(VLOOKUP($M241,Teams!$O$4:$Q$51,2,FALSE)),"",VLOOKUP($M241,Teams!$O$4:$Q$51,2,FALSE)),IF(ISNA(VLOOKUP($M241,Teams!$X$4:$Z$51,2,FALSE)),"",VLOOKUP($M241,Teams!$X$4:$Z$51,2,FALSE))))</f>
        <v>212209</v>
      </c>
      <c r="O241" s="47">
        <v>10</v>
      </c>
      <c r="P241" s="6" t="str">
        <f t="shared" si="19"/>
        <v>&lt;B10&gt;</v>
      </c>
      <c r="Q241" s="6" t="str">
        <f>IF($B241=1,IF(ISNA(VLOOKUP($P241,Teams!$F$4:$H$51,2,FALSE)),"",VLOOKUP($P241,Teams!$F$4:$H$51,2,FALSE)),IF($B241=2,IF(ISNA(VLOOKUP($P241,Teams!$O$4:$Q$51,2,FALSE)),"",VLOOKUP($P241,Teams!$O$4:$Q$51,2,FALSE)),IF(ISNA(VLOOKUP($P241,Teams!$X$4:$Z$51,2,FALSE)),"",VLOOKUP($P241,Teams!$X$4:$Z$51,2,FALSE))))</f>
        <v>212210</v>
      </c>
      <c r="R241" t="str">
        <f t="shared" si="22"/>
        <v>01/09/2022,13:00,01/09/2022,14:00,Week 13 - Match 131322,,Gym 2 - Court 2,,0,Game,,212209,,1,212210,,,0,,131322,1,,,,,,</v>
      </c>
    </row>
    <row r="242" spans="2:18" x14ac:dyDescent="0.2">
      <c r="B242" s="37">
        <v>2</v>
      </c>
      <c r="C242" s="9">
        <v>44570</v>
      </c>
      <c r="D242" s="10">
        <v>13</v>
      </c>
      <c r="E242" s="10" t="s">
        <v>36</v>
      </c>
      <c r="F242" s="11">
        <f t="shared" si="20"/>
        <v>14</v>
      </c>
      <c r="G242" s="11" t="str">
        <f t="shared" si="21"/>
        <v>00</v>
      </c>
      <c r="H242" s="2">
        <v>13</v>
      </c>
      <c r="I242" s="11" t="str">
        <f t="shared" si="23"/>
        <v>131323</v>
      </c>
      <c r="J242" s="2">
        <v>2</v>
      </c>
      <c r="K242" s="2">
        <v>3</v>
      </c>
      <c r="L242" s="45">
        <v>1</v>
      </c>
      <c r="M242" s="6" t="str">
        <f t="shared" si="18"/>
        <v>&lt;B1&gt;</v>
      </c>
      <c r="N242" s="6" t="str">
        <f>IF($B242=1,IF(ISNA(VLOOKUP($M242,Teams!$F$4:$H$51,2,FALSE)),"",VLOOKUP($M242,Teams!$F$4:$H$51,2,FALSE)),IF($B242=2,IF(ISNA(VLOOKUP($M242,Teams!$O$4:$Q$51,2,FALSE)),"",VLOOKUP($M242,Teams!$O$4:$Q$51,2,FALSE)),IF(ISNA(VLOOKUP($M242,Teams!$X$4:$Z$51,2,FALSE)),"",VLOOKUP($M242,Teams!$X$4:$Z$51,2,FALSE))))</f>
        <v>212201</v>
      </c>
      <c r="O242" s="47">
        <v>7</v>
      </c>
      <c r="P242" s="6" t="str">
        <f t="shared" si="19"/>
        <v>&lt;B7&gt;</v>
      </c>
      <c r="Q242" s="6" t="str">
        <f>IF($B242=1,IF(ISNA(VLOOKUP($P242,Teams!$F$4:$H$51,2,FALSE)),"",VLOOKUP($P242,Teams!$F$4:$H$51,2,FALSE)),IF($B242=2,IF(ISNA(VLOOKUP($P242,Teams!$O$4:$Q$51,2,FALSE)),"",VLOOKUP($P242,Teams!$O$4:$Q$51,2,FALSE)),IF(ISNA(VLOOKUP($P242,Teams!$X$4:$Z$51,2,FALSE)),"",VLOOKUP($P242,Teams!$X$4:$Z$51,2,FALSE))))</f>
        <v>212207</v>
      </c>
      <c r="R242" t="str">
        <f t="shared" si="22"/>
        <v>01/09/2022,13:00,01/09/2022,14:00,Week 13 - Match 131323,,Gym 2 - Court 3,,0,Game,,212201,,1,212207,,,0,,131323,1,,,,,,</v>
      </c>
    </row>
    <row r="243" spans="2:18" x14ac:dyDescent="0.2">
      <c r="B243" s="37">
        <v>2</v>
      </c>
      <c r="C243" s="9">
        <v>44577</v>
      </c>
      <c r="D243" s="10">
        <v>14</v>
      </c>
      <c r="E243" s="10" t="s">
        <v>36</v>
      </c>
      <c r="F243" s="11">
        <f t="shared" si="20"/>
        <v>15</v>
      </c>
      <c r="G243" s="11" t="str">
        <f t="shared" si="21"/>
        <v>00</v>
      </c>
      <c r="H243" s="2">
        <v>14</v>
      </c>
      <c r="I243" s="11" t="str">
        <f t="shared" si="23"/>
        <v>141411</v>
      </c>
      <c r="J243" s="2">
        <v>1</v>
      </c>
      <c r="K243" s="2">
        <v>1</v>
      </c>
      <c r="L243" s="45">
        <v>6</v>
      </c>
      <c r="M243" s="6" t="str">
        <f t="shared" si="18"/>
        <v>&lt;B6&gt;</v>
      </c>
      <c r="N243" s="6" t="str">
        <f>IF($B243=1,IF(ISNA(VLOOKUP($M243,Teams!$F$4:$H$51,2,FALSE)),"",VLOOKUP($M243,Teams!$F$4:$H$51,2,FALSE)),IF($B243=2,IF(ISNA(VLOOKUP($M243,Teams!$O$4:$Q$51,2,FALSE)),"",VLOOKUP($M243,Teams!$O$4:$Q$51,2,FALSE)),IF(ISNA(VLOOKUP($M243,Teams!$X$4:$Z$51,2,FALSE)),"",VLOOKUP($M243,Teams!$X$4:$Z$51,2,FALSE))))</f>
        <v>212206</v>
      </c>
      <c r="O243" s="47">
        <v>10</v>
      </c>
      <c r="P243" s="6" t="str">
        <f t="shared" si="19"/>
        <v>&lt;B10&gt;</v>
      </c>
      <c r="Q243" s="6" t="str">
        <f>IF($B243=1,IF(ISNA(VLOOKUP($P243,Teams!$F$4:$H$51,2,FALSE)),"",VLOOKUP($P243,Teams!$F$4:$H$51,2,FALSE)),IF($B243=2,IF(ISNA(VLOOKUP($P243,Teams!$O$4:$Q$51,2,FALSE)),"",VLOOKUP($P243,Teams!$O$4:$Q$51,2,FALSE)),IF(ISNA(VLOOKUP($P243,Teams!$X$4:$Z$51,2,FALSE)),"",VLOOKUP($P243,Teams!$X$4:$Z$51,2,FALSE))))</f>
        <v>212210</v>
      </c>
      <c r="R243" t="str">
        <f t="shared" si="22"/>
        <v>01/16/2022,14:00,01/16/2022,15:00,Week 14 - Match 141411,,Gym 1 - Court 1,,0,Game,,212206,,1,212210,,,0,,141411,1,,,,,,</v>
      </c>
    </row>
    <row r="244" spans="2:18" x14ac:dyDescent="0.2">
      <c r="B244" s="37">
        <v>2</v>
      </c>
      <c r="C244" s="9">
        <v>44577</v>
      </c>
      <c r="D244" s="10">
        <v>14</v>
      </c>
      <c r="E244" s="10" t="s">
        <v>36</v>
      </c>
      <c r="F244" s="11">
        <f t="shared" si="20"/>
        <v>15</v>
      </c>
      <c r="G244" s="11" t="str">
        <f t="shared" si="21"/>
        <v>00</v>
      </c>
      <c r="H244" s="2">
        <v>14</v>
      </c>
      <c r="I244" s="11" t="str">
        <f t="shared" si="23"/>
        <v>141412</v>
      </c>
      <c r="J244" s="2">
        <v>1</v>
      </c>
      <c r="K244" s="2">
        <v>2</v>
      </c>
      <c r="L244" s="45">
        <v>7</v>
      </c>
      <c r="M244" s="6" t="str">
        <f t="shared" si="18"/>
        <v>&lt;B7&gt;</v>
      </c>
      <c r="N244" s="6" t="str">
        <f>IF($B244=1,IF(ISNA(VLOOKUP($M244,Teams!$F$4:$H$51,2,FALSE)),"",VLOOKUP($M244,Teams!$F$4:$H$51,2,FALSE)),IF($B244=2,IF(ISNA(VLOOKUP($M244,Teams!$O$4:$Q$51,2,FALSE)),"",VLOOKUP($M244,Teams!$O$4:$Q$51,2,FALSE)),IF(ISNA(VLOOKUP($M244,Teams!$X$4:$Z$51,2,FALSE)),"",VLOOKUP($M244,Teams!$X$4:$Z$51,2,FALSE))))</f>
        <v>212207</v>
      </c>
      <c r="O244" s="47">
        <v>9</v>
      </c>
      <c r="P244" s="6" t="str">
        <f t="shared" si="19"/>
        <v>&lt;B9&gt;</v>
      </c>
      <c r="Q244" s="6" t="str">
        <f>IF($B244=1,IF(ISNA(VLOOKUP($P244,Teams!$F$4:$H$51,2,FALSE)),"",VLOOKUP($P244,Teams!$F$4:$H$51,2,FALSE)),IF($B244=2,IF(ISNA(VLOOKUP($P244,Teams!$O$4:$Q$51,2,FALSE)),"",VLOOKUP($P244,Teams!$O$4:$Q$51,2,FALSE)),IF(ISNA(VLOOKUP($P244,Teams!$X$4:$Z$51,2,FALSE)),"",VLOOKUP($P244,Teams!$X$4:$Z$51,2,FALSE))))</f>
        <v>212209</v>
      </c>
      <c r="R244" t="str">
        <f t="shared" si="22"/>
        <v>01/16/2022,14:00,01/16/2022,15:00,Week 14 - Match 141412,,Gym 1 - Court 2,,0,Game,,212207,,1,212209,,,0,,141412,1,,,,,,</v>
      </c>
    </row>
    <row r="245" spans="2:18" x14ac:dyDescent="0.2">
      <c r="B245" s="37">
        <v>2</v>
      </c>
      <c r="C245" s="9">
        <v>44577</v>
      </c>
      <c r="D245" s="10">
        <v>14</v>
      </c>
      <c r="E245" s="10" t="s">
        <v>36</v>
      </c>
      <c r="F245" s="11">
        <f t="shared" si="20"/>
        <v>15</v>
      </c>
      <c r="G245" s="11" t="str">
        <f t="shared" si="21"/>
        <v>00</v>
      </c>
      <c r="H245" s="2">
        <v>14</v>
      </c>
      <c r="I245" s="11" t="str">
        <f t="shared" si="23"/>
        <v>141413</v>
      </c>
      <c r="J245" s="2">
        <v>1</v>
      </c>
      <c r="K245" s="2">
        <v>3</v>
      </c>
      <c r="L245" s="45">
        <v>8</v>
      </c>
      <c r="M245" s="6" t="str">
        <f t="shared" si="18"/>
        <v>&lt;B8&gt;</v>
      </c>
      <c r="N245" s="6" t="str">
        <f>IF($B245=1,IF(ISNA(VLOOKUP($M245,Teams!$F$4:$H$51,2,FALSE)),"",VLOOKUP($M245,Teams!$F$4:$H$51,2,FALSE)),IF($B245=2,IF(ISNA(VLOOKUP($M245,Teams!$O$4:$Q$51,2,FALSE)),"",VLOOKUP($M245,Teams!$O$4:$Q$51,2,FALSE)),IF(ISNA(VLOOKUP($M245,Teams!$X$4:$Z$51,2,FALSE)),"",VLOOKUP($M245,Teams!$X$4:$Z$51,2,FALSE))))</f>
        <v>212208</v>
      </c>
      <c r="O245" s="47">
        <v>12</v>
      </c>
      <c r="P245" s="6" t="str">
        <f t="shared" si="19"/>
        <v>&lt;B12&gt;</v>
      </c>
      <c r="Q245" s="6" t="str">
        <f>IF($B245=1,IF(ISNA(VLOOKUP($P245,Teams!$F$4:$H$51,2,FALSE)),"",VLOOKUP($P245,Teams!$F$4:$H$51,2,FALSE)),IF($B245=2,IF(ISNA(VLOOKUP($P245,Teams!$O$4:$Q$51,2,FALSE)),"",VLOOKUP($P245,Teams!$O$4:$Q$51,2,FALSE)),IF(ISNA(VLOOKUP($P245,Teams!$X$4:$Z$51,2,FALSE)),"",VLOOKUP($P245,Teams!$X$4:$Z$51,2,FALSE))))</f>
        <v>212212</v>
      </c>
      <c r="R245" t="str">
        <f t="shared" si="22"/>
        <v>01/16/2022,14:00,01/16/2022,15:00,Week 14 - Match 141413,,Gym 1 - Court 3,,0,Game,,212208,,1,212212,,,0,,141413,1,,,,,,</v>
      </c>
    </row>
    <row r="246" spans="2:18" x14ac:dyDescent="0.2">
      <c r="B246" s="37">
        <v>2</v>
      </c>
      <c r="C246" s="9">
        <v>44577</v>
      </c>
      <c r="D246" s="10">
        <v>14</v>
      </c>
      <c r="E246" s="10" t="s">
        <v>36</v>
      </c>
      <c r="F246" s="11">
        <f t="shared" si="20"/>
        <v>15</v>
      </c>
      <c r="G246" s="11" t="str">
        <f t="shared" si="21"/>
        <v>00</v>
      </c>
      <c r="H246" s="2">
        <v>14</v>
      </c>
      <c r="I246" s="11" t="str">
        <f t="shared" si="23"/>
        <v>141421</v>
      </c>
      <c r="J246" s="2">
        <v>2</v>
      </c>
      <c r="K246" s="2">
        <v>1</v>
      </c>
      <c r="L246" s="45">
        <v>1</v>
      </c>
      <c r="M246" s="6" t="str">
        <f t="shared" si="18"/>
        <v>&lt;B1&gt;</v>
      </c>
      <c r="N246" s="6" t="str">
        <f>IF($B246=1,IF(ISNA(VLOOKUP($M246,Teams!$F$4:$H$51,2,FALSE)),"",VLOOKUP($M246,Teams!$F$4:$H$51,2,FALSE)),IF($B246=2,IF(ISNA(VLOOKUP($M246,Teams!$O$4:$Q$51,2,FALSE)),"",VLOOKUP($M246,Teams!$O$4:$Q$51,2,FALSE)),IF(ISNA(VLOOKUP($M246,Teams!$X$4:$Z$51,2,FALSE)),"",VLOOKUP($M246,Teams!$X$4:$Z$51,2,FALSE))))</f>
        <v>212201</v>
      </c>
      <c r="O246" s="47">
        <v>4</v>
      </c>
      <c r="P246" s="6" t="str">
        <f t="shared" si="19"/>
        <v>&lt;B4&gt;</v>
      </c>
      <c r="Q246" s="6" t="str">
        <f>IF($B246=1,IF(ISNA(VLOOKUP($P246,Teams!$F$4:$H$51,2,FALSE)),"",VLOOKUP($P246,Teams!$F$4:$H$51,2,FALSE)),IF($B246=2,IF(ISNA(VLOOKUP($P246,Teams!$O$4:$Q$51,2,FALSE)),"",VLOOKUP($P246,Teams!$O$4:$Q$51,2,FALSE)),IF(ISNA(VLOOKUP($P246,Teams!$X$4:$Z$51,2,FALSE)),"",VLOOKUP($P246,Teams!$X$4:$Z$51,2,FALSE))))</f>
        <v>212204</v>
      </c>
      <c r="R246" t="str">
        <f t="shared" si="22"/>
        <v>01/16/2022,14:00,01/16/2022,15:00,Week 14 - Match 141421,,Gym 2 - Court 1,,0,Game,,212201,,1,212204,,,0,,141421,1,,,,,,</v>
      </c>
    </row>
    <row r="247" spans="2:18" x14ac:dyDescent="0.2">
      <c r="B247" s="37">
        <v>2</v>
      </c>
      <c r="C247" s="9">
        <v>44577</v>
      </c>
      <c r="D247" s="10">
        <v>14</v>
      </c>
      <c r="E247" s="10" t="s">
        <v>36</v>
      </c>
      <c r="F247" s="11">
        <f t="shared" si="20"/>
        <v>15</v>
      </c>
      <c r="G247" s="11" t="str">
        <f t="shared" si="21"/>
        <v>00</v>
      </c>
      <c r="H247" s="2">
        <v>14</v>
      </c>
      <c r="I247" s="11" t="str">
        <f t="shared" si="23"/>
        <v>141422</v>
      </c>
      <c r="J247" s="2">
        <v>2</v>
      </c>
      <c r="K247" s="2">
        <v>2</v>
      </c>
      <c r="L247" s="45">
        <v>2</v>
      </c>
      <c r="M247" s="6" t="str">
        <f t="shared" si="18"/>
        <v>&lt;B2&gt;</v>
      </c>
      <c r="N247" s="6" t="str">
        <f>IF($B247=1,IF(ISNA(VLOOKUP($M247,Teams!$F$4:$H$51,2,FALSE)),"",VLOOKUP($M247,Teams!$F$4:$H$51,2,FALSE)),IF($B247=2,IF(ISNA(VLOOKUP($M247,Teams!$O$4:$Q$51,2,FALSE)),"",VLOOKUP($M247,Teams!$O$4:$Q$51,2,FALSE)),IF(ISNA(VLOOKUP($M247,Teams!$X$4:$Z$51,2,FALSE)),"",VLOOKUP($M247,Teams!$X$4:$Z$51,2,FALSE))))</f>
        <v>212202</v>
      </c>
      <c r="O247" s="47">
        <v>3</v>
      </c>
      <c r="P247" s="6" t="str">
        <f t="shared" si="19"/>
        <v>&lt;B3&gt;</v>
      </c>
      <c r="Q247" s="6" t="str">
        <f>IF($B247=1,IF(ISNA(VLOOKUP($P247,Teams!$F$4:$H$51,2,FALSE)),"",VLOOKUP($P247,Teams!$F$4:$H$51,2,FALSE)),IF($B247=2,IF(ISNA(VLOOKUP($P247,Teams!$O$4:$Q$51,2,FALSE)),"",VLOOKUP($P247,Teams!$O$4:$Q$51,2,FALSE)),IF(ISNA(VLOOKUP($P247,Teams!$X$4:$Z$51,2,FALSE)),"",VLOOKUP($P247,Teams!$X$4:$Z$51,2,FALSE))))</f>
        <v>212203</v>
      </c>
      <c r="R247" t="str">
        <f t="shared" si="22"/>
        <v>01/16/2022,14:00,01/16/2022,15:00,Week 14 - Match 141422,,Gym 2 - Court 2,,0,Game,,212202,,1,212203,,,0,,141422,1,,,,,,</v>
      </c>
    </row>
    <row r="248" spans="2:18" x14ac:dyDescent="0.2">
      <c r="B248" s="37">
        <v>2</v>
      </c>
      <c r="C248" s="9">
        <v>44577</v>
      </c>
      <c r="D248" s="10">
        <v>14</v>
      </c>
      <c r="E248" s="10" t="s">
        <v>36</v>
      </c>
      <c r="F248" s="11">
        <f t="shared" si="20"/>
        <v>15</v>
      </c>
      <c r="G248" s="11" t="str">
        <f t="shared" si="21"/>
        <v>00</v>
      </c>
      <c r="H248" s="2">
        <v>14</v>
      </c>
      <c r="I248" s="11" t="str">
        <f t="shared" si="23"/>
        <v>141423</v>
      </c>
      <c r="J248" s="2">
        <v>2</v>
      </c>
      <c r="K248" s="2">
        <v>3</v>
      </c>
      <c r="L248" s="45">
        <v>5</v>
      </c>
      <c r="M248" s="6" t="str">
        <f t="shared" si="18"/>
        <v>&lt;B5&gt;</v>
      </c>
      <c r="N248" s="6" t="str">
        <f>IF($B248=1,IF(ISNA(VLOOKUP($M248,Teams!$F$4:$H$51,2,FALSE)),"",VLOOKUP($M248,Teams!$F$4:$H$51,2,FALSE)),IF($B248=2,IF(ISNA(VLOOKUP($M248,Teams!$O$4:$Q$51,2,FALSE)),"",VLOOKUP($M248,Teams!$O$4:$Q$51,2,FALSE)),IF(ISNA(VLOOKUP($M248,Teams!$X$4:$Z$51,2,FALSE)),"",VLOOKUP($M248,Teams!$X$4:$Z$51,2,FALSE))))</f>
        <v>212205</v>
      </c>
      <c r="O248" s="47">
        <v>11</v>
      </c>
      <c r="P248" s="6" t="str">
        <f t="shared" si="19"/>
        <v>&lt;B11&gt;</v>
      </c>
      <c r="Q248" s="6" t="str">
        <f>IF($B248=1,IF(ISNA(VLOOKUP($P248,Teams!$F$4:$H$51,2,FALSE)),"",VLOOKUP($P248,Teams!$F$4:$H$51,2,FALSE)),IF($B248=2,IF(ISNA(VLOOKUP($P248,Teams!$O$4:$Q$51,2,FALSE)),"",VLOOKUP($P248,Teams!$O$4:$Q$51,2,FALSE)),IF(ISNA(VLOOKUP($P248,Teams!$X$4:$Z$51,2,FALSE)),"",VLOOKUP($P248,Teams!$X$4:$Z$51,2,FALSE))))</f>
        <v>212211</v>
      </c>
      <c r="R248" t="str">
        <f t="shared" si="22"/>
        <v>01/16/2022,14:00,01/16/2022,15:00,Week 14 - Match 141423,,Gym 2 - Court 3,,0,Game,,212205,,1,212211,,,0,,141423,1,,,,,,</v>
      </c>
    </row>
    <row r="249" spans="2:18" x14ac:dyDescent="0.2">
      <c r="B249" s="37">
        <v>2</v>
      </c>
      <c r="C249" s="9">
        <v>44577</v>
      </c>
      <c r="D249" s="10">
        <v>15</v>
      </c>
      <c r="E249" s="10" t="s">
        <v>36</v>
      </c>
      <c r="F249" s="11">
        <f t="shared" si="20"/>
        <v>16</v>
      </c>
      <c r="G249" s="11" t="str">
        <f t="shared" si="21"/>
        <v>00</v>
      </c>
      <c r="H249" s="2">
        <v>14</v>
      </c>
      <c r="I249" s="11" t="str">
        <f t="shared" si="23"/>
        <v>141511</v>
      </c>
      <c r="J249" s="2">
        <v>1</v>
      </c>
      <c r="K249" s="2">
        <v>1</v>
      </c>
      <c r="L249" s="45">
        <v>4</v>
      </c>
      <c r="M249" s="6" t="str">
        <f t="shared" si="18"/>
        <v>&lt;B4&gt;</v>
      </c>
      <c r="N249" s="6" t="str">
        <f>IF($B249=1,IF(ISNA(VLOOKUP($M249,Teams!$F$4:$H$51,2,FALSE)),"",VLOOKUP($M249,Teams!$F$4:$H$51,2,FALSE)),IF($B249=2,IF(ISNA(VLOOKUP($M249,Teams!$O$4:$Q$51,2,FALSE)),"",VLOOKUP($M249,Teams!$O$4:$Q$51,2,FALSE)),IF(ISNA(VLOOKUP($M249,Teams!$X$4:$Z$51,2,FALSE)),"",VLOOKUP($M249,Teams!$X$4:$Z$51,2,FALSE))))</f>
        <v>212204</v>
      </c>
      <c r="O249" s="47">
        <v>10</v>
      </c>
      <c r="P249" s="6" t="str">
        <f t="shared" si="19"/>
        <v>&lt;B10&gt;</v>
      </c>
      <c r="Q249" s="6" t="str">
        <f>IF($B249=1,IF(ISNA(VLOOKUP($P249,Teams!$F$4:$H$51,2,FALSE)),"",VLOOKUP($P249,Teams!$F$4:$H$51,2,FALSE)),IF($B249=2,IF(ISNA(VLOOKUP($P249,Teams!$O$4:$Q$51,2,FALSE)),"",VLOOKUP($P249,Teams!$O$4:$Q$51,2,FALSE)),IF(ISNA(VLOOKUP($P249,Teams!$X$4:$Z$51,2,FALSE)),"",VLOOKUP($P249,Teams!$X$4:$Z$51,2,FALSE))))</f>
        <v>212210</v>
      </c>
      <c r="R249" t="str">
        <f t="shared" si="22"/>
        <v>01/16/2022,15:00,01/16/2022,16:00,Week 14 - Match 141511,,Gym 1 - Court 1,,0,Game,,212204,,1,212210,,,0,,141511,1,,,,,,</v>
      </c>
    </row>
    <row r="250" spans="2:18" x14ac:dyDescent="0.2">
      <c r="B250" s="37">
        <v>2</v>
      </c>
      <c r="C250" s="9">
        <v>44577</v>
      </c>
      <c r="D250" s="10">
        <v>15</v>
      </c>
      <c r="E250" s="10" t="s">
        <v>36</v>
      </c>
      <c r="F250" s="11">
        <f t="shared" si="20"/>
        <v>16</v>
      </c>
      <c r="G250" s="11" t="str">
        <f t="shared" si="21"/>
        <v>00</v>
      </c>
      <c r="H250" s="2">
        <v>14</v>
      </c>
      <c r="I250" s="11" t="str">
        <f t="shared" si="23"/>
        <v>141512</v>
      </c>
      <c r="J250" s="2">
        <v>1</v>
      </c>
      <c r="K250" s="2">
        <v>2</v>
      </c>
      <c r="L250" s="45">
        <v>5</v>
      </c>
      <c r="M250" s="6" t="str">
        <f t="shared" si="18"/>
        <v>&lt;B5&gt;</v>
      </c>
      <c r="N250" s="6" t="str">
        <f>IF($B250=1,IF(ISNA(VLOOKUP($M250,Teams!$F$4:$H$51,2,FALSE)),"",VLOOKUP($M250,Teams!$F$4:$H$51,2,FALSE)),IF($B250=2,IF(ISNA(VLOOKUP($M250,Teams!$O$4:$Q$51,2,FALSE)),"",VLOOKUP($M250,Teams!$O$4:$Q$51,2,FALSE)),IF(ISNA(VLOOKUP($M250,Teams!$X$4:$Z$51,2,FALSE)),"",VLOOKUP($M250,Teams!$X$4:$Z$51,2,FALSE))))</f>
        <v>212205</v>
      </c>
      <c r="O250" s="47">
        <v>9</v>
      </c>
      <c r="P250" s="6" t="str">
        <f t="shared" si="19"/>
        <v>&lt;B9&gt;</v>
      </c>
      <c r="Q250" s="6" t="str">
        <f>IF($B250=1,IF(ISNA(VLOOKUP($P250,Teams!$F$4:$H$51,2,FALSE)),"",VLOOKUP($P250,Teams!$F$4:$H$51,2,FALSE)),IF($B250=2,IF(ISNA(VLOOKUP($P250,Teams!$O$4:$Q$51,2,FALSE)),"",VLOOKUP($P250,Teams!$O$4:$Q$51,2,FALSE)),IF(ISNA(VLOOKUP($P250,Teams!$X$4:$Z$51,2,FALSE)),"",VLOOKUP($P250,Teams!$X$4:$Z$51,2,FALSE))))</f>
        <v>212209</v>
      </c>
      <c r="R250" t="str">
        <f t="shared" si="22"/>
        <v>01/16/2022,15:00,01/16/2022,16:00,Week 14 - Match 141512,,Gym 1 - Court 2,,0,Game,,212205,,1,212209,,,0,,141512,1,,,,,,</v>
      </c>
    </row>
    <row r="251" spans="2:18" x14ac:dyDescent="0.2">
      <c r="B251" s="37">
        <v>2</v>
      </c>
      <c r="C251" s="9">
        <v>44577</v>
      </c>
      <c r="D251" s="10">
        <v>15</v>
      </c>
      <c r="E251" s="10" t="s">
        <v>36</v>
      </c>
      <c r="F251" s="11">
        <f t="shared" si="20"/>
        <v>16</v>
      </c>
      <c r="G251" s="11" t="str">
        <f t="shared" si="21"/>
        <v>00</v>
      </c>
      <c r="H251" s="2">
        <v>14</v>
      </c>
      <c r="I251" s="11" t="str">
        <f t="shared" si="23"/>
        <v>141513</v>
      </c>
      <c r="J251" s="2">
        <v>1</v>
      </c>
      <c r="K251" s="2">
        <v>3</v>
      </c>
      <c r="L251" s="45">
        <v>6</v>
      </c>
      <c r="M251" s="6" t="str">
        <f t="shared" si="18"/>
        <v>&lt;B6&gt;</v>
      </c>
      <c r="N251" s="6" t="str">
        <f>IF($B251=1,IF(ISNA(VLOOKUP($M251,Teams!$F$4:$H$51,2,FALSE)),"",VLOOKUP($M251,Teams!$F$4:$H$51,2,FALSE)),IF($B251=2,IF(ISNA(VLOOKUP($M251,Teams!$O$4:$Q$51,2,FALSE)),"",VLOOKUP($M251,Teams!$O$4:$Q$51,2,FALSE)),IF(ISNA(VLOOKUP($M251,Teams!$X$4:$Z$51,2,FALSE)),"",VLOOKUP($M251,Teams!$X$4:$Z$51,2,FALSE))))</f>
        <v>212206</v>
      </c>
      <c r="O251" s="47">
        <v>8</v>
      </c>
      <c r="P251" s="6" t="str">
        <f t="shared" si="19"/>
        <v>&lt;B8&gt;</v>
      </c>
      <c r="Q251" s="6" t="str">
        <f>IF($B251=1,IF(ISNA(VLOOKUP($P251,Teams!$F$4:$H$51,2,FALSE)),"",VLOOKUP($P251,Teams!$F$4:$H$51,2,FALSE)),IF($B251=2,IF(ISNA(VLOOKUP($P251,Teams!$O$4:$Q$51,2,FALSE)),"",VLOOKUP($P251,Teams!$O$4:$Q$51,2,FALSE)),IF(ISNA(VLOOKUP($P251,Teams!$X$4:$Z$51,2,FALSE)),"",VLOOKUP($P251,Teams!$X$4:$Z$51,2,FALSE))))</f>
        <v>212208</v>
      </c>
      <c r="R251" t="str">
        <f t="shared" si="22"/>
        <v>01/16/2022,15:00,01/16/2022,16:00,Week 14 - Match 141513,,Gym 1 - Court 3,,0,Game,,212206,,1,212208,,,0,,141513,1,,,,,,</v>
      </c>
    </row>
    <row r="252" spans="2:18" x14ac:dyDescent="0.2">
      <c r="B252" s="37">
        <v>2</v>
      </c>
      <c r="C252" s="9">
        <v>44577</v>
      </c>
      <c r="D252" s="10">
        <v>15</v>
      </c>
      <c r="E252" s="10" t="s">
        <v>36</v>
      </c>
      <c r="F252" s="11">
        <f t="shared" si="20"/>
        <v>16</v>
      </c>
      <c r="G252" s="11" t="str">
        <f t="shared" si="21"/>
        <v>00</v>
      </c>
      <c r="H252" s="2">
        <v>14</v>
      </c>
      <c r="I252" s="11" t="str">
        <f t="shared" si="23"/>
        <v>141521</v>
      </c>
      <c r="J252" s="2">
        <v>2</v>
      </c>
      <c r="K252" s="2">
        <v>1</v>
      </c>
      <c r="L252" s="45">
        <v>1</v>
      </c>
      <c r="M252" s="6" t="str">
        <f t="shared" si="18"/>
        <v>&lt;B1&gt;</v>
      </c>
      <c r="N252" s="6" t="str">
        <f>IF($B252=1,IF(ISNA(VLOOKUP($M252,Teams!$F$4:$H$51,2,FALSE)),"",VLOOKUP($M252,Teams!$F$4:$H$51,2,FALSE)),IF($B252=2,IF(ISNA(VLOOKUP($M252,Teams!$O$4:$Q$51,2,FALSE)),"",VLOOKUP($M252,Teams!$O$4:$Q$51,2,FALSE)),IF(ISNA(VLOOKUP($M252,Teams!$X$4:$Z$51,2,FALSE)),"",VLOOKUP($M252,Teams!$X$4:$Z$51,2,FALSE))))</f>
        <v>212201</v>
      </c>
      <c r="O252" s="47">
        <v>2</v>
      </c>
      <c r="P252" s="6" t="str">
        <f t="shared" si="19"/>
        <v>&lt;B2&gt;</v>
      </c>
      <c r="Q252" s="6" t="str">
        <f>IF($B252=1,IF(ISNA(VLOOKUP($P252,Teams!$F$4:$H$51,2,FALSE)),"",VLOOKUP($P252,Teams!$F$4:$H$51,2,FALSE)),IF($B252=2,IF(ISNA(VLOOKUP($P252,Teams!$O$4:$Q$51,2,FALSE)),"",VLOOKUP($P252,Teams!$O$4:$Q$51,2,FALSE)),IF(ISNA(VLOOKUP($P252,Teams!$X$4:$Z$51,2,FALSE)),"",VLOOKUP($P252,Teams!$X$4:$Z$51,2,FALSE))))</f>
        <v>212202</v>
      </c>
      <c r="R252" t="str">
        <f t="shared" si="22"/>
        <v>01/16/2022,15:00,01/16/2022,16:00,Week 14 - Match 141521,,Gym 2 - Court 1,,0,Game,,212201,,1,212202,,,0,,141521,1,,,,,,</v>
      </c>
    </row>
    <row r="253" spans="2:18" x14ac:dyDescent="0.2">
      <c r="B253" s="37">
        <v>2</v>
      </c>
      <c r="C253" s="9">
        <v>44577</v>
      </c>
      <c r="D253" s="10">
        <v>15</v>
      </c>
      <c r="E253" s="10" t="s">
        <v>36</v>
      </c>
      <c r="F253" s="11">
        <f t="shared" si="20"/>
        <v>16</v>
      </c>
      <c r="G253" s="11" t="str">
        <f t="shared" si="21"/>
        <v>00</v>
      </c>
      <c r="H253" s="2">
        <v>14</v>
      </c>
      <c r="I253" s="11" t="str">
        <f t="shared" si="23"/>
        <v>141522</v>
      </c>
      <c r="J253" s="2">
        <v>2</v>
      </c>
      <c r="K253" s="2">
        <v>2</v>
      </c>
      <c r="L253" s="45">
        <v>7</v>
      </c>
      <c r="M253" s="6" t="str">
        <f t="shared" si="18"/>
        <v>&lt;B7&gt;</v>
      </c>
      <c r="N253" s="6" t="str">
        <f>IF($B253=1,IF(ISNA(VLOOKUP($M253,Teams!$F$4:$H$51,2,FALSE)),"",VLOOKUP($M253,Teams!$F$4:$H$51,2,FALSE)),IF($B253=2,IF(ISNA(VLOOKUP($M253,Teams!$O$4:$Q$51,2,FALSE)),"",VLOOKUP($M253,Teams!$O$4:$Q$51,2,FALSE)),IF(ISNA(VLOOKUP($M253,Teams!$X$4:$Z$51,2,FALSE)),"",VLOOKUP($M253,Teams!$X$4:$Z$51,2,FALSE))))</f>
        <v>212207</v>
      </c>
      <c r="O253" s="47">
        <v>12</v>
      </c>
      <c r="P253" s="6" t="str">
        <f t="shared" si="19"/>
        <v>&lt;B12&gt;</v>
      </c>
      <c r="Q253" s="6" t="str">
        <f>IF($B253=1,IF(ISNA(VLOOKUP($P253,Teams!$F$4:$H$51,2,FALSE)),"",VLOOKUP($P253,Teams!$F$4:$H$51,2,FALSE)),IF($B253=2,IF(ISNA(VLOOKUP($P253,Teams!$O$4:$Q$51,2,FALSE)),"",VLOOKUP($P253,Teams!$O$4:$Q$51,2,FALSE)),IF(ISNA(VLOOKUP($P253,Teams!$X$4:$Z$51,2,FALSE)),"",VLOOKUP($P253,Teams!$X$4:$Z$51,2,FALSE))))</f>
        <v>212212</v>
      </c>
      <c r="R253" t="str">
        <f t="shared" si="22"/>
        <v>01/16/2022,15:00,01/16/2022,16:00,Week 14 - Match 141522,,Gym 2 - Court 2,,0,Game,,212207,,1,212212,,,0,,141522,1,,,,,,</v>
      </c>
    </row>
    <row r="254" spans="2:18" x14ac:dyDescent="0.2">
      <c r="B254" s="37">
        <v>2</v>
      </c>
      <c r="C254" s="9">
        <v>44577</v>
      </c>
      <c r="D254" s="10">
        <v>15</v>
      </c>
      <c r="E254" s="10" t="s">
        <v>36</v>
      </c>
      <c r="F254" s="11">
        <f t="shared" si="20"/>
        <v>16</v>
      </c>
      <c r="G254" s="11" t="str">
        <f t="shared" si="21"/>
        <v>00</v>
      </c>
      <c r="H254" s="2">
        <v>14</v>
      </c>
      <c r="I254" s="11" t="str">
        <f t="shared" si="23"/>
        <v>141523</v>
      </c>
      <c r="J254" s="2">
        <v>2</v>
      </c>
      <c r="K254" s="2">
        <v>3</v>
      </c>
      <c r="L254" s="45">
        <v>3</v>
      </c>
      <c r="M254" s="6" t="str">
        <f t="shared" si="18"/>
        <v>&lt;B3&gt;</v>
      </c>
      <c r="N254" s="6" t="str">
        <f>IF($B254=1,IF(ISNA(VLOOKUP($M254,Teams!$F$4:$H$51,2,FALSE)),"",VLOOKUP($M254,Teams!$F$4:$H$51,2,FALSE)),IF($B254=2,IF(ISNA(VLOOKUP($M254,Teams!$O$4:$Q$51,2,FALSE)),"",VLOOKUP($M254,Teams!$O$4:$Q$51,2,FALSE)),IF(ISNA(VLOOKUP($M254,Teams!$X$4:$Z$51,2,FALSE)),"",VLOOKUP($M254,Teams!$X$4:$Z$51,2,FALSE))))</f>
        <v>212203</v>
      </c>
      <c r="O254" s="47">
        <v>11</v>
      </c>
      <c r="P254" s="6" t="str">
        <f t="shared" si="19"/>
        <v>&lt;B11&gt;</v>
      </c>
      <c r="Q254" s="6" t="str">
        <f>IF($B254=1,IF(ISNA(VLOOKUP($P254,Teams!$F$4:$H$51,2,FALSE)),"",VLOOKUP($P254,Teams!$F$4:$H$51,2,FALSE)),IF($B254=2,IF(ISNA(VLOOKUP($P254,Teams!$O$4:$Q$51,2,FALSE)),"",VLOOKUP($P254,Teams!$O$4:$Q$51,2,FALSE)),IF(ISNA(VLOOKUP($P254,Teams!$X$4:$Z$51,2,FALSE)),"",VLOOKUP($P254,Teams!$X$4:$Z$51,2,FALSE))))</f>
        <v>212211</v>
      </c>
      <c r="R254" t="str">
        <f t="shared" si="22"/>
        <v>01/16/2022,15:00,01/16/2022,16:00,Week 14 - Match 141523,,Gym 2 - Court 3,,0,Game,,212203,,1,212211,,,0,,141523,1,,,,,,</v>
      </c>
    </row>
    <row r="255" spans="2:18" x14ac:dyDescent="0.2">
      <c r="B255" s="37">
        <v>2</v>
      </c>
      <c r="C255" s="9">
        <v>44584</v>
      </c>
      <c r="D255" s="10">
        <v>8</v>
      </c>
      <c r="E255" s="10" t="s">
        <v>36</v>
      </c>
      <c r="F255" s="11">
        <f t="shared" si="20"/>
        <v>9</v>
      </c>
      <c r="G255" s="11" t="str">
        <f t="shared" si="21"/>
        <v>00</v>
      </c>
      <c r="H255" s="2">
        <v>15</v>
      </c>
      <c r="I255" s="11" t="str">
        <f t="shared" si="23"/>
        <v>15811</v>
      </c>
      <c r="J255" s="2">
        <v>1</v>
      </c>
      <c r="K255" s="2">
        <v>1</v>
      </c>
      <c r="L255" s="45">
        <v>5</v>
      </c>
      <c r="M255" s="6" t="str">
        <f t="shared" si="18"/>
        <v>&lt;B5&gt;</v>
      </c>
      <c r="N255" s="6" t="str">
        <f>IF($B255=1,IF(ISNA(VLOOKUP($M255,Teams!$F$4:$H$51,2,FALSE)),"",VLOOKUP($M255,Teams!$F$4:$H$51,2,FALSE)),IF($B255=2,IF(ISNA(VLOOKUP($M255,Teams!$O$4:$Q$51,2,FALSE)),"",VLOOKUP($M255,Teams!$O$4:$Q$51,2,FALSE)),IF(ISNA(VLOOKUP($M255,Teams!$X$4:$Z$51,2,FALSE)),"",VLOOKUP($M255,Teams!$X$4:$Z$51,2,FALSE))))</f>
        <v>212205</v>
      </c>
      <c r="O255" s="47">
        <v>6</v>
      </c>
      <c r="P255" s="6" t="str">
        <f>"&lt;"&amp;$A$3&amp;O255&amp;"&gt;"</f>
        <v>&lt;B6&gt;</v>
      </c>
      <c r="Q255" s="6" t="str">
        <f>IF($B255=1,IF(ISNA(VLOOKUP($P255,Teams!$F$4:$H$51,2,FALSE)),"",VLOOKUP($P255,Teams!$F$4:$H$51,2,FALSE)),IF($B255=2,IF(ISNA(VLOOKUP($P255,Teams!$O$4:$Q$51,2,FALSE)),"",VLOOKUP($P255,Teams!$O$4:$Q$51,2,FALSE)),IF(ISNA(VLOOKUP($P255,Teams!$X$4:$Z$51,2,FALSE)),"",VLOOKUP($P255,Teams!$X$4:$Z$51,2,FALSE))))</f>
        <v>212206</v>
      </c>
      <c r="R255" t="str">
        <f t="shared" si="22"/>
        <v>01/23/2022,8:00,01/23/2022,9:00,Week 15 - Match 15811,,Gym 1 - Court 1,,0,Game,,212205,,1,212206,,,0,,15811,1,,,,,,</v>
      </c>
    </row>
    <row r="256" spans="2:18" x14ac:dyDescent="0.2">
      <c r="B256" s="37">
        <v>2</v>
      </c>
      <c r="C256" s="9">
        <v>44584</v>
      </c>
      <c r="D256" s="10">
        <v>8</v>
      </c>
      <c r="E256" s="10" t="s">
        <v>36</v>
      </c>
      <c r="F256" s="11">
        <f t="shared" si="20"/>
        <v>9</v>
      </c>
      <c r="G256" s="11" t="str">
        <f t="shared" si="21"/>
        <v>00</v>
      </c>
      <c r="H256" s="2">
        <v>15</v>
      </c>
      <c r="I256" s="11" t="str">
        <f t="shared" si="23"/>
        <v>15812</v>
      </c>
      <c r="J256" s="2">
        <v>1</v>
      </c>
      <c r="K256" s="2">
        <v>2</v>
      </c>
      <c r="L256" s="45">
        <v>11</v>
      </c>
      <c r="M256" s="6" t="str">
        <f t="shared" si="18"/>
        <v>&lt;B11&gt;</v>
      </c>
      <c r="N256" s="6" t="str">
        <f>IF($B256=1,IF(ISNA(VLOOKUP($M256,Teams!$F$4:$H$51,2,FALSE)),"",VLOOKUP($M256,Teams!$F$4:$H$51,2,FALSE)),IF($B256=2,IF(ISNA(VLOOKUP($M256,Teams!$O$4:$Q$51,2,FALSE)),"",VLOOKUP($M256,Teams!$O$4:$Q$51,2,FALSE)),IF(ISNA(VLOOKUP($M256,Teams!$X$4:$Z$51,2,FALSE)),"",VLOOKUP($M256,Teams!$X$4:$Z$51,2,FALSE))))</f>
        <v>212211</v>
      </c>
      <c r="O256" s="47">
        <v>12</v>
      </c>
      <c r="P256" s="6" t="str">
        <f t="shared" ref="P256:P319" si="24">"&lt;"&amp;$A$3&amp;O256&amp;"&gt;"</f>
        <v>&lt;B12&gt;</v>
      </c>
      <c r="Q256" s="6" t="str">
        <f>IF($B256=1,IF(ISNA(VLOOKUP($P256,Teams!$F$4:$H$51,2,FALSE)),"",VLOOKUP($P256,Teams!$F$4:$H$51,2,FALSE)),IF($B256=2,IF(ISNA(VLOOKUP($P256,Teams!$O$4:$Q$51,2,FALSE)),"",VLOOKUP($P256,Teams!$O$4:$Q$51,2,FALSE)),IF(ISNA(VLOOKUP($P256,Teams!$X$4:$Z$51,2,FALSE)),"",VLOOKUP($P256,Teams!$X$4:$Z$51,2,FALSE))))</f>
        <v>212212</v>
      </c>
      <c r="R256" t="str">
        <f t="shared" si="22"/>
        <v>01/23/2022,8:00,01/23/2022,9:00,Week 15 - Match 15812,,Gym 1 - Court 2,,0,Game,,212211,,1,212212,,,0,,15812,1,,,,,,</v>
      </c>
    </row>
    <row r="257" spans="2:18" x14ac:dyDescent="0.2">
      <c r="B257" s="37">
        <v>2</v>
      </c>
      <c r="C257" s="9">
        <v>44584</v>
      </c>
      <c r="D257" s="10">
        <v>8</v>
      </c>
      <c r="E257" s="10" t="s">
        <v>36</v>
      </c>
      <c r="F257" s="11">
        <f t="shared" si="20"/>
        <v>9</v>
      </c>
      <c r="G257" s="11" t="str">
        <f t="shared" si="21"/>
        <v>00</v>
      </c>
      <c r="H257" s="2">
        <v>15</v>
      </c>
      <c r="I257" s="11" t="str">
        <f t="shared" si="23"/>
        <v>15813</v>
      </c>
      <c r="J257" s="2">
        <v>1</v>
      </c>
      <c r="K257" s="2">
        <v>3</v>
      </c>
      <c r="L257" s="45">
        <v>1</v>
      </c>
      <c r="M257" s="6" t="str">
        <f t="shared" si="18"/>
        <v>&lt;B1&gt;</v>
      </c>
      <c r="N257" s="6" t="str">
        <f>IF($B257=1,IF(ISNA(VLOOKUP($M257,Teams!$F$4:$H$51,2,FALSE)),"",VLOOKUP($M257,Teams!$F$4:$H$51,2,FALSE)),IF($B257=2,IF(ISNA(VLOOKUP($M257,Teams!$O$4:$Q$51,2,FALSE)),"",VLOOKUP($M257,Teams!$O$4:$Q$51,2,FALSE)),IF(ISNA(VLOOKUP($M257,Teams!$X$4:$Z$51,2,FALSE)),"",VLOOKUP($M257,Teams!$X$4:$Z$51,2,FALSE))))</f>
        <v>212201</v>
      </c>
      <c r="O257" s="47">
        <v>10</v>
      </c>
      <c r="P257" s="6" t="str">
        <f t="shared" si="24"/>
        <v>&lt;B10&gt;</v>
      </c>
      <c r="Q257" s="6" t="str">
        <f>IF($B257=1,IF(ISNA(VLOOKUP($P257,Teams!$F$4:$H$51,2,FALSE)),"",VLOOKUP($P257,Teams!$F$4:$H$51,2,FALSE)),IF($B257=2,IF(ISNA(VLOOKUP($P257,Teams!$O$4:$Q$51,2,FALSE)),"",VLOOKUP($P257,Teams!$O$4:$Q$51,2,FALSE)),IF(ISNA(VLOOKUP($P257,Teams!$X$4:$Z$51,2,FALSE)),"",VLOOKUP($P257,Teams!$X$4:$Z$51,2,FALSE))))</f>
        <v>212210</v>
      </c>
      <c r="R257" t="str">
        <f t="shared" si="22"/>
        <v>01/23/2022,8:00,01/23/2022,9:00,Week 15 - Match 15813,,Gym 1 - Court 3,,0,Game,,212201,,1,212210,,,0,,15813,1,,,,,,</v>
      </c>
    </row>
    <row r="258" spans="2:18" x14ac:dyDescent="0.2">
      <c r="B258" s="37">
        <v>2</v>
      </c>
      <c r="C258" s="9">
        <v>44584</v>
      </c>
      <c r="D258" s="10">
        <v>8</v>
      </c>
      <c r="E258" s="10" t="s">
        <v>36</v>
      </c>
      <c r="F258" s="11">
        <f t="shared" si="20"/>
        <v>9</v>
      </c>
      <c r="G258" s="11" t="str">
        <f t="shared" si="21"/>
        <v>00</v>
      </c>
      <c r="H258" s="2">
        <v>15</v>
      </c>
      <c r="I258" s="11" t="str">
        <f t="shared" si="23"/>
        <v>15821</v>
      </c>
      <c r="J258" s="2">
        <v>2</v>
      </c>
      <c r="K258" s="2">
        <v>1</v>
      </c>
      <c r="L258" s="45">
        <v>2</v>
      </c>
      <c r="M258" s="6" t="str">
        <f t="shared" si="18"/>
        <v>&lt;B2&gt;</v>
      </c>
      <c r="N258" s="6" t="str">
        <f>IF($B258=1,IF(ISNA(VLOOKUP($M258,Teams!$F$4:$H$51,2,FALSE)),"",VLOOKUP($M258,Teams!$F$4:$H$51,2,FALSE)),IF($B258=2,IF(ISNA(VLOOKUP($M258,Teams!$O$4:$Q$51,2,FALSE)),"",VLOOKUP($M258,Teams!$O$4:$Q$51,2,FALSE)),IF(ISNA(VLOOKUP($M258,Teams!$X$4:$Z$51,2,FALSE)),"",VLOOKUP($M258,Teams!$X$4:$Z$51,2,FALSE))))</f>
        <v>212202</v>
      </c>
      <c r="O258" s="47">
        <v>9</v>
      </c>
      <c r="P258" s="6" t="str">
        <f t="shared" si="24"/>
        <v>&lt;B9&gt;</v>
      </c>
      <c r="Q258" s="6" t="str">
        <f>IF($B258=1,IF(ISNA(VLOOKUP($P258,Teams!$F$4:$H$51,2,FALSE)),"",VLOOKUP($P258,Teams!$F$4:$H$51,2,FALSE)),IF($B258=2,IF(ISNA(VLOOKUP($P258,Teams!$O$4:$Q$51,2,FALSE)),"",VLOOKUP($P258,Teams!$O$4:$Q$51,2,FALSE)),IF(ISNA(VLOOKUP($P258,Teams!$X$4:$Z$51,2,FALSE)),"",VLOOKUP($P258,Teams!$X$4:$Z$51,2,FALSE))))</f>
        <v>212209</v>
      </c>
      <c r="R258" t="str">
        <f t="shared" si="22"/>
        <v>01/23/2022,8:00,01/23/2022,9:00,Week 15 - Match 15821,,Gym 2 - Court 1,,0,Game,,212202,,1,212209,,,0,,15821,1,,,,,,</v>
      </c>
    </row>
    <row r="259" spans="2:18" x14ac:dyDescent="0.2">
      <c r="B259" s="37">
        <v>2</v>
      </c>
      <c r="C259" s="9">
        <v>44584</v>
      </c>
      <c r="D259" s="10">
        <v>8</v>
      </c>
      <c r="E259" s="10" t="s">
        <v>36</v>
      </c>
      <c r="F259" s="11">
        <f t="shared" si="20"/>
        <v>9</v>
      </c>
      <c r="G259" s="11" t="str">
        <f t="shared" si="21"/>
        <v>00</v>
      </c>
      <c r="H259" s="2">
        <v>15</v>
      </c>
      <c r="I259" s="11" t="str">
        <f t="shared" si="23"/>
        <v>15822</v>
      </c>
      <c r="J259" s="2">
        <v>2</v>
      </c>
      <c r="K259" s="2">
        <v>2</v>
      </c>
      <c r="L259" s="45">
        <v>3</v>
      </c>
      <c r="M259" s="6" t="str">
        <f t="shared" ref="M259:M322" si="25">"&lt;"&amp;$A$3&amp;L259&amp;"&gt;"</f>
        <v>&lt;B3&gt;</v>
      </c>
      <c r="N259" s="6" t="str">
        <f>IF($B259=1,IF(ISNA(VLOOKUP($M259,Teams!$F$4:$H$51,2,FALSE)),"",VLOOKUP($M259,Teams!$F$4:$H$51,2,FALSE)),IF($B259=2,IF(ISNA(VLOOKUP($M259,Teams!$O$4:$Q$51,2,FALSE)),"",VLOOKUP($M259,Teams!$O$4:$Q$51,2,FALSE)),IF(ISNA(VLOOKUP($M259,Teams!$X$4:$Z$51,2,FALSE)),"",VLOOKUP($M259,Teams!$X$4:$Z$51,2,FALSE))))</f>
        <v>212203</v>
      </c>
      <c r="O259" s="47">
        <v>8</v>
      </c>
      <c r="P259" s="6" t="str">
        <f t="shared" si="24"/>
        <v>&lt;B8&gt;</v>
      </c>
      <c r="Q259" s="6" t="str">
        <f>IF($B259=1,IF(ISNA(VLOOKUP($P259,Teams!$F$4:$H$51,2,FALSE)),"",VLOOKUP($P259,Teams!$F$4:$H$51,2,FALSE)),IF($B259=2,IF(ISNA(VLOOKUP($P259,Teams!$O$4:$Q$51,2,FALSE)),"",VLOOKUP($P259,Teams!$O$4:$Q$51,2,FALSE)),IF(ISNA(VLOOKUP($P259,Teams!$X$4:$Z$51,2,FALSE)),"",VLOOKUP($P259,Teams!$X$4:$Z$51,2,FALSE))))</f>
        <v>212208</v>
      </c>
      <c r="R259" t="str">
        <f t="shared" si="22"/>
        <v>01/23/2022,8:00,01/23/2022,9:00,Week 15 - Match 15822,,Gym 2 - Court 2,,0,Game,,212203,,1,212208,,,0,,15822,1,,,,,,</v>
      </c>
    </row>
    <row r="260" spans="2:18" x14ac:dyDescent="0.2">
      <c r="B260" s="37">
        <v>2</v>
      </c>
      <c r="C260" s="9">
        <v>44584</v>
      </c>
      <c r="D260" s="10">
        <v>8</v>
      </c>
      <c r="E260" s="10" t="s">
        <v>36</v>
      </c>
      <c r="F260" s="11">
        <f t="shared" ref="F260:F323" si="26">IF(NOT(ISBLANK(D260)),D260+1,"")</f>
        <v>9</v>
      </c>
      <c r="G260" s="11" t="str">
        <f t="shared" ref="G260:G323" si="27">IF(ISBLANK(E260),"",E260)</f>
        <v>00</v>
      </c>
      <c r="H260" s="2">
        <v>15</v>
      </c>
      <c r="I260" s="11" t="str">
        <f t="shared" si="23"/>
        <v>15823</v>
      </c>
      <c r="J260" s="2">
        <v>2</v>
      </c>
      <c r="K260" s="2">
        <v>3</v>
      </c>
      <c r="L260" s="45">
        <v>4</v>
      </c>
      <c r="M260" s="6" t="str">
        <f t="shared" si="25"/>
        <v>&lt;B4&gt;</v>
      </c>
      <c r="N260" s="6" t="str">
        <f>IF($B260=1,IF(ISNA(VLOOKUP($M260,Teams!$F$4:$H$51,2,FALSE)),"",VLOOKUP($M260,Teams!$F$4:$H$51,2,FALSE)),IF($B260=2,IF(ISNA(VLOOKUP($M260,Teams!$O$4:$Q$51,2,FALSE)),"",VLOOKUP($M260,Teams!$O$4:$Q$51,2,FALSE)),IF(ISNA(VLOOKUP($M260,Teams!$X$4:$Z$51,2,FALSE)),"",VLOOKUP($M260,Teams!$X$4:$Z$51,2,FALSE))))</f>
        <v>212204</v>
      </c>
      <c r="O260" s="47">
        <v>7</v>
      </c>
      <c r="P260" s="6" t="str">
        <f t="shared" si="24"/>
        <v>&lt;B7&gt;</v>
      </c>
      <c r="Q260" s="6" t="str">
        <f>IF($B260=1,IF(ISNA(VLOOKUP($P260,Teams!$F$4:$H$51,2,FALSE)),"",VLOOKUP($P260,Teams!$F$4:$H$51,2,FALSE)),IF($B260=2,IF(ISNA(VLOOKUP($P260,Teams!$O$4:$Q$51,2,FALSE)),"",VLOOKUP($P260,Teams!$O$4:$Q$51,2,FALSE)),IF(ISNA(VLOOKUP($P260,Teams!$X$4:$Z$51,2,FALSE)),"",VLOOKUP($P260,Teams!$X$4:$Z$51,2,FALSE))))</f>
        <v>212207</v>
      </c>
      <c r="R260" t="str">
        <f t="shared" ref="R260:R323" si="28">TEXT(C260,"mm/dd/yyyy")&amp;","&amp;D260&amp;":"&amp;E260&amp;","&amp;TEXT(C260,"mm/dd/yyyy")&amp;","&amp;F260&amp;":"&amp;G260&amp;",Week "&amp;H260&amp;" - Match "&amp;I260&amp;",,Gym "&amp;J260&amp;" - Court "&amp;K260&amp;",,0,Game,,"&amp;N260&amp;",,1,"&amp;Q260&amp;",,,0,,"&amp;I260&amp;",1,,,,,,"</f>
        <v>01/23/2022,8:00,01/23/2022,9:00,Week 15 - Match 15823,,Gym 2 - Court 3,,0,Game,,212204,,1,212207,,,0,,15823,1,,,,,,</v>
      </c>
    </row>
    <row r="261" spans="2:18" x14ac:dyDescent="0.2">
      <c r="B261" s="37">
        <v>2</v>
      </c>
      <c r="C261" s="9">
        <v>44584</v>
      </c>
      <c r="D261" s="10">
        <v>9</v>
      </c>
      <c r="E261" s="10" t="s">
        <v>36</v>
      </c>
      <c r="F261" s="11">
        <f t="shared" si="26"/>
        <v>10</v>
      </c>
      <c r="G261" s="11" t="str">
        <f t="shared" si="27"/>
        <v>00</v>
      </c>
      <c r="H261" s="2">
        <v>15</v>
      </c>
      <c r="I261" s="11" t="str">
        <f t="shared" si="23"/>
        <v>15911</v>
      </c>
      <c r="J261" s="2">
        <v>1</v>
      </c>
      <c r="K261" s="2">
        <v>1</v>
      </c>
      <c r="L261" s="45">
        <v>4</v>
      </c>
      <c r="M261" s="6" t="str">
        <f t="shared" si="25"/>
        <v>&lt;B4&gt;</v>
      </c>
      <c r="N261" s="6" t="str">
        <f>IF($B261=1,IF(ISNA(VLOOKUP($M261,Teams!$F$4:$H$51,2,FALSE)),"",VLOOKUP($M261,Teams!$F$4:$H$51,2,FALSE)),IF($B261=2,IF(ISNA(VLOOKUP($M261,Teams!$O$4:$Q$51,2,FALSE)),"",VLOOKUP($M261,Teams!$O$4:$Q$51,2,FALSE)),IF(ISNA(VLOOKUP($M261,Teams!$X$4:$Z$51,2,FALSE)),"",VLOOKUP($M261,Teams!$X$4:$Z$51,2,FALSE))))</f>
        <v>212204</v>
      </c>
      <c r="O261" s="47">
        <v>6</v>
      </c>
      <c r="P261" s="6" t="str">
        <f t="shared" si="24"/>
        <v>&lt;B6&gt;</v>
      </c>
      <c r="Q261" s="6" t="str">
        <f>IF($B261=1,IF(ISNA(VLOOKUP($P261,Teams!$F$4:$H$51,2,FALSE)),"",VLOOKUP($P261,Teams!$F$4:$H$51,2,FALSE)),IF($B261=2,IF(ISNA(VLOOKUP($P261,Teams!$O$4:$Q$51,2,FALSE)),"",VLOOKUP($P261,Teams!$O$4:$Q$51,2,FALSE)),IF(ISNA(VLOOKUP($P261,Teams!$X$4:$Z$51,2,FALSE)),"",VLOOKUP($P261,Teams!$X$4:$Z$51,2,FALSE))))</f>
        <v>212206</v>
      </c>
      <c r="R261" t="str">
        <f t="shared" si="28"/>
        <v>01/23/2022,9:00,01/23/2022,10:00,Week 15 - Match 15911,,Gym 1 - Court 1,,0,Game,,212204,,1,212206,,,0,,15911,1,,,,,,</v>
      </c>
    </row>
    <row r="262" spans="2:18" x14ac:dyDescent="0.2">
      <c r="B262" s="37">
        <v>2</v>
      </c>
      <c r="C262" s="9">
        <v>44584</v>
      </c>
      <c r="D262" s="10">
        <v>9</v>
      </c>
      <c r="E262" s="10" t="s">
        <v>36</v>
      </c>
      <c r="F262" s="11">
        <f t="shared" si="26"/>
        <v>10</v>
      </c>
      <c r="G262" s="11" t="str">
        <f t="shared" si="27"/>
        <v>00</v>
      </c>
      <c r="H262" s="2">
        <v>15</v>
      </c>
      <c r="I262" s="11" t="str">
        <f t="shared" si="23"/>
        <v>15912</v>
      </c>
      <c r="J262" s="2">
        <v>1</v>
      </c>
      <c r="K262" s="2">
        <v>2</v>
      </c>
      <c r="L262" s="45">
        <v>5</v>
      </c>
      <c r="M262" s="6" t="str">
        <f t="shared" si="25"/>
        <v>&lt;B5&gt;</v>
      </c>
      <c r="N262" s="6" t="str">
        <f>IF($B262=1,IF(ISNA(VLOOKUP($M262,Teams!$F$4:$H$51,2,FALSE)),"",VLOOKUP($M262,Teams!$F$4:$H$51,2,FALSE)),IF($B262=2,IF(ISNA(VLOOKUP($M262,Teams!$O$4:$Q$51,2,FALSE)),"",VLOOKUP($M262,Teams!$O$4:$Q$51,2,FALSE)),IF(ISNA(VLOOKUP($M262,Teams!$X$4:$Z$51,2,FALSE)),"",VLOOKUP($M262,Teams!$X$4:$Z$51,2,FALSE))))</f>
        <v>212205</v>
      </c>
      <c r="O262" s="47">
        <v>12</v>
      </c>
      <c r="P262" s="6" t="str">
        <f t="shared" si="24"/>
        <v>&lt;B12&gt;</v>
      </c>
      <c r="Q262" s="6" t="str">
        <f>IF($B262=1,IF(ISNA(VLOOKUP($P262,Teams!$F$4:$H$51,2,FALSE)),"",VLOOKUP($P262,Teams!$F$4:$H$51,2,FALSE)),IF($B262=2,IF(ISNA(VLOOKUP($P262,Teams!$O$4:$Q$51,2,FALSE)),"",VLOOKUP($P262,Teams!$O$4:$Q$51,2,FALSE)),IF(ISNA(VLOOKUP($P262,Teams!$X$4:$Z$51,2,FALSE)),"",VLOOKUP($P262,Teams!$X$4:$Z$51,2,FALSE))))</f>
        <v>212212</v>
      </c>
      <c r="R262" t="str">
        <f t="shared" si="28"/>
        <v>01/23/2022,9:00,01/23/2022,10:00,Week 15 - Match 15912,,Gym 1 - Court 2,,0,Game,,212205,,1,212212,,,0,,15912,1,,,,,,</v>
      </c>
    </row>
    <row r="263" spans="2:18" x14ac:dyDescent="0.2">
      <c r="B263" s="37">
        <v>2</v>
      </c>
      <c r="C263" s="9">
        <v>44584</v>
      </c>
      <c r="D263" s="10">
        <v>9</v>
      </c>
      <c r="E263" s="10" t="s">
        <v>36</v>
      </c>
      <c r="F263" s="11">
        <f t="shared" si="26"/>
        <v>10</v>
      </c>
      <c r="G263" s="11" t="str">
        <f t="shared" si="27"/>
        <v>00</v>
      </c>
      <c r="H263" s="2">
        <v>15</v>
      </c>
      <c r="I263" s="11" t="str">
        <f t="shared" ref="I263:I326" si="29">IF(ISBLANK(D263),"",H263&amp;D263&amp;J263&amp;K263)</f>
        <v>15913</v>
      </c>
      <c r="J263" s="2">
        <v>1</v>
      </c>
      <c r="K263" s="2">
        <v>3</v>
      </c>
      <c r="L263" s="45">
        <v>10</v>
      </c>
      <c r="M263" s="6" t="str">
        <f t="shared" si="25"/>
        <v>&lt;B10&gt;</v>
      </c>
      <c r="N263" s="6" t="str">
        <f>IF($B263=1,IF(ISNA(VLOOKUP($M263,Teams!$F$4:$H$51,2,FALSE)),"",VLOOKUP($M263,Teams!$F$4:$H$51,2,FALSE)),IF($B263=2,IF(ISNA(VLOOKUP($M263,Teams!$O$4:$Q$51,2,FALSE)),"",VLOOKUP($M263,Teams!$O$4:$Q$51,2,FALSE)),IF(ISNA(VLOOKUP($M263,Teams!$X$4:$Z$51,2,FALSE)),"",VLOOKUP($M263,Teams!$X$4:$Z$51,2,FALSE))))</f>
        <v>212210</v>
      </c>
      <c r="O263" s="47">
        <v>11</v>
      </c>
      <c r="P263" s="6" t="str">
        <f t="shared" si="24"/>
        <v>&lt;B11&gt;</v>
      </c>
      <c r="Q263" s="6" t="str">
        <f>IF($B263=1,IF(ISNA(VLOOKUP($P263,Teams!$F$4:$H$51,2,FALSE)),"",VLOOKUP($P263,Teams!$F$4:$H$51,2,FALSE)),IF($B263=2,IF(ISNA(VLOOKUP($P263,Teams!$O$4:$Q$51,2,FALSE)),"",VLOOKUP($P263,Teams!$O$4:$Q$51,2,FALSE)),IF(ISNA(VLOOKUP($P263,Teams!$X$4:$Z$51,2,FALSE)),"",VLOOKUP($P263,Teams!$X$4:$Z$51,2,FALSE))))</f>
        <v>212211</v>
      </c>
      <c r="R263" t="str">
        <f t="shared" si="28"/>
        <v>01/23/2022,9:00,01/23/2022,10:00,Week 15 - Match 15913,,Gym 1 - Court 3,,0,Game,,212210,,1,212211,,,0,,15913,1,,,,,,</v>
      </c>
    </row>
    <row r="264" spans="2:18" x14ac:dyDescent="0.2">
      <c r="B264" s="37">
        <v>2</v>
      </c>
      <c r="C264" s="9">
        <v>44584</v>
      </c>
      <c r="D264" s="10">
        <v>9</v>
      </c>
      <c r="E264" s="10" t="s">
        <v>36</v>
      </c>
      <c r="F264" s="11">
        <f t="shared" si="26"/>
        <v>10</v>
      </c>
      <c r="G264" s="11" t="str">
        <f t="shared" si="27"/>
        <v>00</v>
      </c>
      <c r="H264" s="2">
        <v>15</v>
      </c>
      <c r="I264" s="11" t="str">
        <f t="shared" si="29"/>
        <v>15921</v>
      </c>
      <c r="J264" s="2">
        <v>2</v>
      </c>
      <c r="K264" s="2">
        <v>1</v>
      </c>
      <c r="L264" s="45">
        <v>1</v>
      </c>
      <c r="M264" s="6" t="str">
        <f t="shared" si="25"/>
        <v>&lt;B1&gt;</v>
      </c>
      <c r="N264" s="6" t="str">
        <f>IF($B264=1,IF(ISNA(VLOOKUP($M264,Teams!$F$4:$H$51,2,FALSE)),"",VLOOKUP($M264,Teams!$F$4:$H$51,2,FALSE)),IF($B264=2,IF(ISNA(VLOOKUP($M264,Teams!$O$4:$Q$51,2,FALSE)),"",VLOOKUP($M264,Teams!$O$4:$Q$51,2,FALSE)),IF(ISNA(VLOOKUP($M264,Teams!$X$4:$Z$51,2,FALSE)),"",VLOOKUP($M264,Teams!$X$4:$Z$51,2,FALSE))))</f>
        <v>212201</v>
      </c>
      <c r="O264" s="47">
        <v>9</v>
      </c>
      <c r="P264" s="6" t="str">
        <f t="shared" si="24"/>
        <v>&lt;B9&gt;</v>
      </c>
      <c r="Q264" s="6" t="str">
        <f>IF($B264=1,IF(ISNA(VLOOKUP($P264,Teams!$F$4:$H$51,2,FALSE)),"",VLOOKUP($P264,Teams!$F$4:$H$51,2,FALSE)),IF($B264=2,IF(ISNA(VLOOKUP($P264,Teams!$O$4:$Q$51,2,FALSE)),"",VLOOKUP($P264,Teams!$O$4:$Q$51,2,FALSE)),IF(ISNA(VLOOKUP($P264,Teams!$X$4:$Z$51,2,FALSE)),"",VLOOKUP($P264,Teams!$X$4:$Z$51,2,FALSE))))</f>
        <v>212209</v>
      </c>
      <c r="R264" t="str">
        <f t="shared" si="28"/>
        <v>01/23/2022,9:00,01/23/2022,10:00,Week 15 - Match 15921,,Gym 2 - Court 1,,0,Game,,212201,,1,212209,,,0,,15921,1,,,,,,</v>
      </c>
    </row>
    <row r="265" spans="2:18" x14ac:dyDescent="0.2">
      <c r="B265" s="37">
        <v>2</v>
      </c>
      <c r="C265" s="9">
        <v>44584</v>
      </c>
      <c r="D265" s="10">
        <v>9</v>
      </c>
      <c r="E265" s="10" t="s">
        <v>36</v>
      </c>
      <c r="F265" s="11">
        <f t="shared" si="26"/>
        <v>10</v>
      </c>
      <c r="G265" s="11" t="str">
        <f t="shared" si="27"/>
        <v>00</v>
      </c>
      <c r="H265" s="2">
        <v>15</v>
      </c>
      <c r="I265" s="11" t="str">
        <f t="shared" si="29"/>
        <v>15922</v>
      </c>
      <c r="J265" s="2">
        <v>2</v>
      </c>
      <c r="K265" s="2">
        <v>2</v>
      </c>
      <c r="L265" s="45">
        <v>2</v>
      </c>
      <c r="M265" s="6" t="str">
        <f t="shared" si="25"/>
        <v>&lt;B2&gt;</v>
      </c>
      <c r="N265" s="6" t="str">
        <f>IF($B265=1,IF(ISNA(VLOOKUP($M265,Teams!$F$4:$H$51,2,FALSE)),"",VLOOKUP($M265,Teams!$F$4:$H$51,2,FALSE)),IF($B265=2,IF(ISNA(VLOOKUP($M265,Teams!$O$4:$Q$51,2,FALSE)),"",VLOOKUP($M265,Teams!$O$4:$Q$51,2,FALSE)),IF(ISNA(VLOOKUP($M265,Teams!$X$4:$Z$51,2,FALSE)),"",VLOOKUP($M265,Teams!$X$4:$Z$51,2,FALSE))))</f>
        <v>212202</v>
      </c>
      <c r="O265" s="47">
        <v>8</v>
      </c>
      <c r="P265" s="6" t="str">
        <f t="shared" si="24"/>
        <v>&lt;B8&gt;</v>
      </c>
      <c r="Q265" s="6" t="str">
        <f>IF($B265=1,IF(ISNA(VLOOKUP($P265,Teams!$F$4:$H$51,2,FALSE)),"",VLOOKUP($P265,Teams!$F$4:$H$51,2,FALSE)),IF($B265=2,IF(ISNA(VLOOKUP($P265,Teams!$O$4:$Q$51,2,FALSE)),"",VLOOKUP($P265,Teams!$O$4:$Q$51,2,FALSE)),IF(ISNA(VLOOKUP($P265,Teams!$X$4:$Z$51,2,FALSE)),"",VLOOKUP($P265,Teams!$X$4:$Z$51,2,FALSE))))</f>
        <v>212208</v>
      </c>
      <c r="R265" t="str">
        <f t="shared" si="28"/>
        <v>01/23/2022,9:00,01/23/2022,10:00,Week 15 - Match 15922,,Gym 2 - Court 2,,0,Game,,212202,,1,212208,,,0,,15922,1,,,,,,</v>
      </c>
    </row>
    <row r="266" spans="2:18" x14ac:dyDescent="0.2">
      <c r="B266" s="37">
        <v>2</v>
      </c>
      <c r="C266" s="9">
        <v>44584</v>
      </c>
      <c r="D266" s="10">
        <v>9</v>
      </c>
      <c r="E266" s="10" t="s">
        <v>36</v>
      </c>
      <c r="F266" s="11">
        <f t="shared" si="26"/>
        <v>10</v>
      </c>
      <c r="G266" s="11" t="str">
        <f t="shared" si="27"/>
        <v>00</v>
      </c>
      <c r="H266" s="2">
        <v>15</v>
      </c>
      <c r="I266" s="11" t="str">
        <f t="shared" si="29"/>
        <v>15923</v>
      </c>
      <c r="J266" s="2">
        <v>2</v>
      </c>
      <c r="K266" s="2">
        <v>3</v>
      </c>
      <c r="L266" s="45">
        <v>3</v>
      </c>
      <c r="M266" s="6" t="str">
        <f t="shared" si="25"/>
        <v>&lt;B3&gt;</v>
      </c>
      <c r="N266" s="6" t="str">
        <f>IF($B266=1,IF(ISNA(VLOOKUP($M266,Teams!$F$4:$H$51,2,FALSE)),"",VLOOKUP($M266,Teams!$F$4:$H$51,2,FALSE)),IF($B266=2,IF(ISNA(VLOOKUP($M266,Teams!$O$4:$Q$51,2,FALSE)),"",VLOOKUP($M266,Teams!$O$4:$Q$51,2,FALSE)),IF(ISNA(VLOOKUP($M266,Teams!$X$4:$Z$51,2,FALSE)),"",VLOOKUP($M266,Teams!$X$4:$Z$51,2,FALSE))))</f>
        <v>212203</v>
      </c>
      <c r="O266" s="47">
        <v>7</v>
      </c>
      <c r="P266" s="6" t="str">
        <f t="shared" si="24"/>
        <v>&lt;B7&gt;</v>
      </c>
      <c r="Q266" s="6" t="str">
        <f>IF($B266=1,IF(ISNA(VLOOKUP($P266,Teams!$F$4:$H$51,2,FALSE)),"",VLOOKUP($P266,Teams!$F$4:$H$51,2,FALSE)),IF($B266=2,IF(ISNA(VLOOKUP($P266,Teams!$O$4:$Q$51,2,FALSE)),"",VLOOKUP($P266,Teams!$O$4:$Q$51,2,FALSE)),IF(ISNA(VLOOKUP($P266,Teams!$X$4:$Z$51,2,FALSE)),"",VLOOKUP($P266,Teams!$X$4:$Z$51,2,FALSE))))</f>
        <v>212207</v>
      </c>
      <c r="R266" t="str">
        <f t="shared" si="28"/>
        <v>01/23/2022,9:00,01/23/2022,10:00,Week 15 - Match 15923,,Gym 2 - Court 3,,0,Game,,212203,,1,212207,,,0,,15923,1,,,,,,</v>
      </c>
    </row>
    <row r="267" spans="2:18" x14ac:dyDescent="0.2">
      <c r="B267" s="37">
        <v>2</v>
      </c>
      <c r="C267" s="9">
        <v>44591</v>
      </c>
      <c r="D267" s="10">
        <v>10</v>
      </c>
      <c r="E267" s="10" t="s">
        <v>36</v>
      </c>
      <c r="F267" s="11">
        <f t="shared" si="26"/>
        <v>11</v>
      </c>
      <c r="G267" s="11" t="str">
        <f t="shared" si="27"/>
        <v>00</v>
      </c>
      <c r="H267" s="2">
        <v>16</v>
      </c>
      <c r="I267" s="11" t="str">
        <f t="shared" si="29"/>
        <v>161011</v>
      </c>
      <c r="J267" s="2">
        <v>1</v>
      </c>
      <c r="K267" s="2">
        <v>1</v>
      </c>
      <c r="L267" s="45">
        <v>2</v>
      </c>
      <c r="M267" s="6" t="str">
        <f t="shared" si="25"/>
        <v>&lt;B2&gt;</v>
      </c>
      <c r="N267" s="6" t="str">
        <f>IF($B267=1,IF(ISNA(VLOOKUP($M267,Teams!$F$4:$H$51,2,FALSE)),"",VLOOKUP($M267,Teams!$F$4:$H$51,2,FALSE)),IF($B267=2,IF(ISNA(VLOOKUP($M267,Teams!$O$4:$Q$51,2,FALSE)),"",VLOOKUP($M267,Teams!$O$4:$Q$51,2,FALSE)),IF(ISNA(VLOOKUP($M267,Teams!$X$4:$Z$51,2,FALSE)),"",VLOOKUP($M267,Teams!$X$4:$Z$51,2,FALSE))))</f>
        <v>212202</v>
      </c>
      <c r="O267" s="47">
        <v>12</v>
      </c>
      <c r="P267" s="6" t="str">
        <f t="shared" si="24"/>
        <v>&lt;B12&gt;</v>
      </c>
      <c r="Q267" s="6" t="str">
        <f>IF($B267=1,IF(ISNA(VLOOKUP($P267,Teams!$F$4:$H$51,2,FALSE)),"",VLOOKUP($P267,Teams!$F$4:$H$51,2,FALSE)),IF($B267=2,IF(ISNA(VLOOKUP($P267,Teams!$O$4:$Q$51,2,FALSE)),"",VLOOKUP($P267,Teams!$O$4:$Q$51,2,FALSE)),IF(ISNA(VLOOKUP($P267,Teams!$X$4:$Z$51,2,FALSE)),"",VLOOKUP($P267,Teams!$X$4:$Z$51,2,FALSE))))</f>
        <v>212212</v>
      </c>
      <c r="R267" t="str">
        <f t="shared" si="28"/>
        <v>01/30/2022,10:00,01/30/2022,11:00,Week 16 - Match 161011,,Gym 1 - Court 1,,0,Game,,212202,,1,212212,,,0,,161011,1,,,,,,</v>
      </c>
    </row>
    <row r="268" spans="2:18" x14ac:dyDescent="0.2">
      <c r="B268" s="37">
        <v>2</v>
      </c>
      <c r="C268" s="9">
        <v>44591</v>
      </c>
      <c r="D268" s="10">
        <v>10</v>
      </c>
      <c r="E268" s="10" t="s">
        <v>36</v>
      </c>
      <c r="F268" s="11">
        <f t="shared" si="26"/>
        <v>11</v>
      </c>
      <c r="G268" s="11" t="str">
        <f t="shared" si="27"/>
        <v>00</v>
      </c>
      <c r="H268" s="2">
        <v>16</v>
      </c>
      <c r="I268" s="11" t="str">
        <f t="shared" si="29"/>
        <v>161012</v>
      </c>
      <c r="J268" s="2">
        <v>1</v>
      </c>
      <c r="K268" s="2">
        <v>2</v>
      </c>
      <c r="L268" s="45">
        <v>4</v>
      </c>
      <c r="M268" s="6" t="str">
        <f t="shared" si="25"/>
        <v>&lt;B4&gt;</v>
      </c>
      <c r="N268" s="6" t="str">
        <f>IF($B268=1,IF(ISNA(VLOOKUP($M268,Teams!$F$4:$H$51,2,FALSE)),"",VLOOKUP($M268,Teams!$F$4:$H$51,2,FALSE)),IF($B268=2,IF(ISNA(VLOOKUP($M268,Teams!$O$4:$Q$51,2,FALSE)),"",VLOOKUP($M268,Teams!$O$4:$Q$51,2,FALSE)),IF(ISNA(VLOOKUP($M268,Teams!$X$4:$Z$51,2,FALSE)),"",VLOOKUP($M268,Teams!$X$4:$Z$51,2,FALSE))))</f>
        <v>212204</v>
      </c>
      <c r="O268" s="47">
        <v>11</v>
      </c>
      <c r="P268" s="6" t="str">
        <f t="shared" si="24"/>
        <v>&lt;B11&gt;</v>
      </c>
      <c r="Q268" s="6" t="str">
        <f>IF($B268=1,IF(ISNA(VLOOKUP($P268,Teams!$F$4:$H$51,2,FALSE)),"",VLOOKUP($P268,Teams!$F$4:$H$51,2,FALSE)),IF($B268=2,IF(ISNA(VLOOKUP($P268,Teams!$O$4:$Q$51,2,FALSE)),"",VLOOKUP($P268,Teams!$O$4:$Q$51,2,FALSE)),IF(ISNA(VLOOKUP($P268,Teams!$X$4:$Z$51,2,FALSE)),"",VLOOKUP($P268,Teams!$X$4:$Z$51,2,FALSE))))</f>
        <v>212211</v>
      </c>
      <c r="R268" t="str">
        <f t="shared" si="28"/>
        <v>01/30/2022,10:00,01/30/2022,11:00,Week 16 - Match 161012,,Gym 1 - Court 2,,0,Game,,212204,,1,212211,,,0,,161012,1,,,,,,</v>
      </c>
    </row>
    <row r="269" spans="2:18" x14ac:dyDescent="0.2">
      <c r="B269" s="37">
        <v>2</v>
      </c>
      <c r="C269" s="9">
        <v>44591</v>
      </c>
      <c r="D269" s="10">
        <v>10</v>
      </c>
      <c r="E269" s="10" t="s">
        <v>36</v>
      </c>
      <c r="F269" s="11">
        <f t="shared" si="26"/>
        <v>11</v>
      </c>
      <c r="G269" s="11" t="str">
        <f t="shared" si="27"/>
        <v>00</v>
      </c>
      <c r="H269" s="2">
        <v>16</v>
      </c>
      <c r="I269" s="11" t="str">
        <f t="shared" si="29"/>
        <v>161013</v>
      </c>
      <c r="J269" s="2">
        <v>1</v>
      </c>
      <c r="K269" s="2">
        <v>3</v>
      </c>
      <c r="L269" s="45">
        <v>5</v>
      </c>
      <c r="M269" s="6" t="str">
        <f t="shared" si="25"/>
        <v>&lt;B5&gt;</v>
      </c>
      <c r="N269" s="6" t="str">
        <f>IF($B269=1,IF(ISNA(VLOOKUP($M269,Teams!$F$4:$H$51,2,FALSE)),"",VLOOKUP($M269,Teams!$F$4:$H$51,2,FALSE)),IF($B269=2,IF(ISNA(VLOOKUP($M269,Teams!$O$4:$Q$51,2,FALSE)),"",VLOOKUP($M269,Teams!$O$4:$Q$51,2,FALSE)),IF(ISNA(VLOOKUP($M269,Teams!$X$4:$Z$51,2,FALSE)),"",VLOOKUP($M269,Teams!$X$4:$Z$51,2,FALSE))))</f>
        <v>212205</v>
      </c>
      <c r="O269" s="47">
        <v>10</v>
      </c>
      <c r="P269" s="6" t="str">
        <f t="shared" si="24"/>
        <v>&lt;B10&gt;</v>
      </c>
      <c r="Q269" s="6" t="str">
        <f>IF($B269=1,IF(ISNA(VLOOKUP($P269,Teams!$F$4:$H$51,2,FALSE)),"",VLOOKUP($P269,Teams!$F$4:$H$51,2,FALSE)),IF($B269=2,IF(ISNA(VLOOKUP($P269,Teams!$O$4:$Q$51,2,FALSE)),"",VLOOKUP($P269,Teams!$O$4:$Q$51,2,FALSE)),IF(ISNA(VLOOKUP($P269,Teams!$X$4:$Z$51,2,FALSE)),"",VLOOKUP($P269,Teams!$X$4:$Z$51,2,FALSE))))</f>
        <v>212210</v>
      </c>
      <c r="R269" t="str">
        <f t="shared" si="28"/>
        <v>01/30/2022,10:00,01/30/2022,11:00,Week 16 - Match 161013,,Gym 1 - Court 3,,0,Game,,212205,,1,212210,,,0,,161013,1,,,,,,</v>
      </c>
    </row>
    <row r="270" spans="2:18" x14ac:dyDescent="0.2">
      <c r="B270" s="37">
        <v>2</v>
      </c>
      <c r="C270" s="9">
        <v>44591</v>
      </c>
      <c r="D270" s="10">
        <v>10</v>
      </c>
      <c r="E270" s="10" t="s">
        <v>36</v>
      </c>
      <c r="F270" s="11">
        <f t="shared" si="26"/>
        <v>11</v>
      </c>
      <c r="G270" s="11" t="str">
        <f t="shared" si="27"/>
        <v>00</v>
      </c>
      <c r="H270" s="2">
        <v>16</v>
      </c>
      <c r="I270" s="11" t="str">
        <f t="shared" si="29"/>
        <v>161021</v>
      </c>
      <c r="J270" s="2">
        <v>2</v>
      </c>
      <c r="K270" s="2">
        <v>1</v>
      </c>
      <c r="L270" s="45">
        <v>6</v>
      </c>
      <c r="M270" s="6" t="str">
        <f t="shared" si="25"/>
        <v>&lt;B6&gt;</v>
      </c>
      <c r="N270" s="6" t="str">
        <f>IF($B270=1,IF(ISNA(VLOOKUP($M270,Teams!$F$4:$H$51,2,FALSE)),"",VLOOKUP($M270,Teams!$F$4:$H$51,2,FALSE)),IF($B270=2,IF(ISNA(VLOOKUP($M270,Teams!$O$4:$Q$51,2,FALSE)),"",VLOOKUP($M270,Teams!$O$4:$Q$51,2,FALSE)),IF(ISNA(VLOOKUP($M270,Teams!$X$4:$Z$51,2,FALSE)),"",VLOOKUP($M270,Teams!$X$4:$Z$51,2,FALSE))))</f>
        <v>212206</v>
      </c>
      <c r="O270" s="47">
        <v>9</v>
      </c>
      <c r="P270" s="6" t="str">
        <f t="shared" si="24"/>
        <v>&lt;B9&gt;</v>
      </c>
      <c r="Q270" s="6" t="str">
        <f>IF($B270=1,IF(ISNA(VLOOKUP($P270,Teams!$F$4:$H$51,2,FALSE)),"",VLOOKUP($P270,Teams!$F$4:$H$51,2,FALSE)),IF($B270=2,IF(ISNA(VLOOKUP($P270,Teams!$O$4:$Q$51,2,FALSE)),"",VLOOKUP($P270,Teams!$O$4:$Q$51,2,FALSE)),IF(ISNA(VLOOKUP($P270,Teams!$X$4:$Z$51,2,FALSE)),"",VLOOKUP($P270,Teams!$X$4:$Z$51,2,FALSE))))</f>
        <v>212209</v>
      </c>
      <c r="R270" t="str">
        <f t="shared" si="28"/>
        <v>01/30/2022,10:00,01/30/2022,11:00,Week 16 - Match 161021,,Gym 2 - Court 1,,0,Game,,212206,,1,212209,,,0,,161021,1,,,,,,</v>
      </c>
    </row>
    <row r="271" spans="2:18" x14ac:dyDescent="0.2">
      <c r="B271" s="37">
        <v>2</v>
      </c>
      <c r="C271" s="9">
        <v>44591</v>
      </c>
      <c r="D271" s="10">
        <v>10</v>
      </c>
      <c r="E271" s="10" t="s">
        <v>36</v>
      </c>
      <c r="F271" s="11">
        <f t="shared" si="26"/>
        <v>11</v>
      </c>
      <c r="G271" s="11" t="str">
        <f t="shared" si="27"/>
        <v>00</v>
      </c>
      <c r="H271" s="2">
        <v>16</v>
      </c>
      <c r="I271" s="11" t="str">
        <f t="shared" si="29"/>
        <v>161022</v>
      </c>
      <c r="J271" s="2">
        <v>2</v>
      </c>
      <c r="K271" s="2">
        <v>2</v>
      </c>
      <c r="L271" s="45">
        <v>7</v>
      </c>
      <c r="M271" s="6" t="str">
        <f t="shared" si="25"/>
        <v>&lt;B7&gt;</v>
      </c>
      <c r="N271" s="6" t="str">
        <f>IF($B271=1,IF(ISNA(VLOOKUP($M271,Teams!$F$4:$H$51,2,FALSE)),"",VLOOKUP($M271,Teams!$F$4:$H$51,2,FALSE)),IF($B271=2,IF(ISNA(VLOOKUP($M271,Teams!$O$4:$Q$51,2,FALSE)),"",VLOOKUP($M271,Teams!$O$4:$Q$51,2,FALSE)),IF(ISNA(VLOOKUP($M271,Teams!$X$4:$Z$51,2,FALSE)),"",VLOOKUP($M271,Teams!$X$4:$Z$51,2,FALSE))))</f>
        <v>212207</v>
      </c>
      <c r="O271" s="47">
        <v>8</v>
      </c>
      <c r="P271" s="6" t="str">
        <f t="shared" si="24"/>
        <v>&lt;B8&gt;</v>
      </c>
      <c r="Q271" s="6" t="str">
        <f>IF($B271=1,IF(ISNA(VLOOKUP($P271,Teams!$F$4:$H$51,2,FALSE)),"",VLOOKUP($P271,Teams!$F$4:$H$51,2,FALSE)),IF($B271=2,IF(ISNA(VLOOKUP($P271,Teams!$O$4:$Q$51,2,FALSE)),"",VLOOKUP($P271,Teams!$O$4:$Q$51,2,FALSE)),IF(ISNA(VLOOKUP($P271,Teams!$X$4:$Z$51,2,FALSE)),"",VLOOKUP($P271,Teams!$X$4:$Z$51,2,FALSE))))</f>
        <v>212208</v>
      </c>
      <c r="R271" t="str">
        <f t="shared" si="28"/>
        <v>01/30/2022,10:00,01/30/2022,11:00,Week 16 - Match 161022,,Gym 2 - Court 2,,0,Game,,212207,,1,212208,,,0,,161022,1,,,,,,</v>
      </c>
    </row>
    <row r="272" spans="2:18" x14ac:dyDescent="0.2">
      <c r="B272" s="37">
        <v>2</v>
      </c>
      <c r="C272" s="9">
        <v>44591</v>
      </c>
      <c r="D272" s="10">
        <v>10</v>
      </c>
      <c r="E272" s="10" t="s">
        <v>36</v>
      </c>
      <c r="F272" s="11">
        <f t="shared" si="26"/>
        <v>11</v>
      </c>
      <c r="G272" s="11" t="str">
        <f t="shared" si="27"/>
        <v>00</v>
      </c>
      <c r="H272" s="2">
        <v>16</v>
      </c>
      <c r="I272" s="11" t="str">
        <f t="shared" si="29"/>
        <v>161023</v>
      </c>
      <c r="J272" s="2">
        <v>2</v>
      </c>
      <c r="K272" s="2">
        <v>3</v>
      </c>
      <c r="L272" s="45">
        <v>1</v>
      </c>
      <c r="M272" s="6" t="str">
        <f t="shared" si="25"/>
        <v>&lt;B1&gt;</v>
      </c>
      <c r="N272" s="6" t="str">
        <f>IF($B272=1,IF(ISNA(VLOOKUP($M272,Teams!$F$4:$H$51,2,FALSE)),"",VLOOKUP($M272,Teams!$F$4:$H$51,2,FALSE)),IF($B272=2,IF(ISNA(VLOOKUP($M272,Teams!$O$4:$Q$51,2,FALSE)),"",VLOOKUP($M272,Teams!$O$4:$Q$51,2,FALSE)),IF(ISNA(VLOOKUP($M272,Teams!$X$4:$Z$51,2,FALSE)),"",VLOOKUP($M272,Teams!$X$4:$Z$51,2,FALSE))))</f>
        <v>212201</v>
      </c>
      <c r="O272" s="47">
        <v>3</v>
      </c>
      <c r="P272" s="6" t="str">
        <f t="shared" si="24"/>
        <v>&lt;B3&gt;</v>
      </c>
      <c r="Q272" s="6" t="str">
        <f>IF($B272=1,IF(ISNA(VLOOKUP($P272,Teams!$F$4:$H$51,2,FALSE)),"",VLOOKUP($P272,Teams!$F$4:$H$51,2,FALSE)),IF($B272=2,IF(ISNA(VLOOKUP($P272,Teams!$O$4:$Q$51,2,FALSE)),"",VLOOKUP($P272,Teams!$O$4:$Q$51,2,FALSE)),IF(ISNA(VLOOKUP($P272,Teams!$X$4:$Z$51,2,FALSE)),"",VLOOKUP($P272,Teams!$X$4:$Z$51,2,FALSE))))</f>
        <v>212203</v>
      </c>
      <c r="R272" t="str">
        <f t="shared" si="28"/>
        <v>01/30/2022,10:00,01/30/2022,11:00,Week 16 - Match 161023,,Gym 2 - Court 3,,0,Game,,212201,,1,212203,,,0,,161023,1,,,,,,</v>
      </c>
    </row>
    <row r="273" spans="2:18" x14ac:dyDescent="0.2">
      <c r="B273" s="37">
        <v>2</v>
      </c>
      <c r="C273" s="9">
        <v>44591</v>
      </c>
      <c r="D273" s="10">
        <v>11</v>
      </c>
      <c r="E273" s="10" t="s">
        <v>36</v>
      </c>
      <c r="F273" s="11">
        <f t="shared" si="26"/>
        <v>12</v>
      </c>
      <c r="G273" s="11" t="str">
        <f t="shared" si="27"/>
        <v>00</v>
      </c>
      <c r="H273" s="2">
        <v>16</v>
      </c>
      <c r="I273" s="11" t="str">
        <f t="shared" si="29"/>
        <v>161111</v>
      </c>
      <c r="J273" s="2">
        <v>1</v>
      </c>
      <c r="K273" s="2">
        <v>1</v>
      </c>
      <c r="L273" s="45">
        <v>2</v>
      </c>
      <c r="M273" s="6" t="str">
        <f t="shared" si="25"/>
        <v>&lt;B2&gt;</v>
      </c>
      <c r="N273" s="6" t="str">
        <f>IF($B273=1,IF(ISNA(VLOOKUP($M273,Teams!$F$4:$H$51,2,FALSE)),"",VLOOKUP($M273,Teams!$F$4:$H$51,2,FALSE)),IF($B273=2,IF(ISNA(VLOOKUP($M273,Teams!$O$4:$Q$51,2,FALSE)),"",VLOOKUP($M273,Teams!$O$4:$Q$51,2,FALSE)),IF(ISNA(VLOOKUP($M273,Teams!$X$4:$Z$51,2,FALSE)),"",VLOOKUP($M273,Teams!$X$4:$Z$51,2,FALSE))))</f>
        <v>212202</v>
      </c>
      <c r="O273" s="47">
        <v>10</v>
      </c>
      <c r="P273" s="6" t="str">
        <f t="shared" si="24"/>
        <v>&lt;B10&gt;</v>
      </c>
      <c r="Q273" s="6" t="str">
        <f>IF($B273=1,IF(ISNA(VLOOKUP($P273,Teams!$F$4:$H$51,2,FALSE)),"",VLOOKUP($P273,Teams!$F$4:$H$51,2,FALSE)),IF($B273=2,IF(ISNA(VLOOKUP($P273,Teams!$O$4:$Q$51,2,FALSE)),"",VLOOKUP($P273,Teams!$O$4:$Q$51,2,FALSE)),IF(ISNA(VLOOKUP($P273,Teams!$X$4:$Z$51,2,FALSE)),"",VLOOKUP($P273,Teams!$X$4:$Z$51,2,FALSE))))</f>
        <v>212210</v>
      </c>
      <c r="R273" t="str">
        <f t="shared" si="28"/>
        <v>01/30/2022,11:00,01/30/2022,12:00,Week 16 - Match 161111,,Gym 1 - Court 1,,0,Game,,212202,,1,212210,,,0,,161111,1,,,,,,</v>
      </c>
    </row>
    <row r="274" spans="2:18" x14ac:dyDescent="0.2">
      <c r="B274" s="37">
        <v>2</v>
      </c>
      <c r="C274" s="9">
        <v>44591</v>
      </c>
      <c r="D274" s="10">
        <v>11</v>
      </c>
      <c r="E274" s="10" t="s">
        <v>36</v>
      </c>
      <c r="F274" s="11">
        <f t="shared" si="26"/>
        <v>12</v>
      </c>
      <c r="G274" s="11" t="str">
        <f t="shared" si="27"/>
        <v>00</v>
      </c>
      <c r="H274" s="2">
        <v>16</v>
      </c>
      <c r="I274" s="11" t="str">
        <f t="shared" si="29"/>
        <v>161112</v>
      </c>
      <c r="J274" s="2">
        <v>1</v>
      </c>
      <c r="K274" s="2">
        <v>2</v>
      </c>
      <c r="L274" s="45">
        <v>1</v>
      </c>
      <c r="M274" s="6" t="str">
        <f t="shared" si="25"/>
        <v>&lt;B1&gt;</v>
      </c>
      <c r="N274" s="6" t="str">
        <f>IF($B274=1,IF(ISNA(VLOOKUP($M274,Teams!$F$4:$H$51,2,FALSE)),"",VLOOKUP($M274,Teams!$F$4:$H$51,2,FALSE)),IF($B274=2,IF(ISNA(VLOOKUP($M274,Teams!$O$4:$Q$51,2,FALSE)),"",VLOOKUP($M274,Teams!$O$4:$Q$51,2,FALSE)),IF(ISNA(VLOOKUP($M274,Teams!$X$4:$Z$51,2,FALSE)),"",VLOOKUP($M274,Teams!$X$4:$Z$51,2,FALSE))))</f>
        <v>212201</v>
      </c>
      <c r="O274" s="47">
        <v>11</v>
      </c>
      <c r="P274" s="6" t="str">
        <f t="shared" si="24"/>
        <v>&lt;B11&gt;</v>
      </c>
      <c r="Q274" s="6" t="str">
        <f>IF($B274=1,IF(ISNA(VLOOKUP($P274,Teams!$F$4:$H$51,2,FALSE)),"",VLOOKUP($P274,Teams!$F$4:$H$51,2,FALSE)),IF($B274=2,IF(ISNA(VLOOKUP($P274,Teams!$O$4:$Q$51,2,FALSE)),"",VLOOKUP($P274,Teams!$O$4:$Q$51,2,FALSE)),IF(ISNA(VLOOKUP($P274,Teams!$X$4:$Z$51,2,FALSE)),"",VLOOKUP($P274,Teams!$X$4:$Z$51,2,FALSE))))</f>
        <v>212211</v>
      </c>
      <c r="R274" t="str">
        <f t="shared" si="28"/>
        <v>01/30/2022,11:00,01/30/2022,12:00,Week 16 - Match 161112,,Gym 1 - Court 2,,0,Game,,212201,,1,212211,,,0,,161112,1,,,,,,</v>
      </c>
    </row>
    <row r="275" spans="2:18" x14ac:dyDescent="0.2">
      <c r="B275" s="37">
        <v>2</v>
      </c>
      <c r="C275" s="9">
        <v>44591</v>
      </c>
      <c r="D275" s="10">
        <v>11</v>
      </c>
      <c r="E275" s="10" t="s">
        <v>36</v>
      </c>
      <c r="F275" s="11">
        <f t="shared" si="26"/>
        <v>12</v>
      </c>
      <c r="G275" s="11" t="str">
        <f t="shared" si="27"/>
        <v>00</v>
      </c>
      <c r="H275" s="2">
        <v>16</v>
      </c>
      <c r="I275" s="11" t="str">
        <f t="shared" si="29"/>
        <v>161113</v>
      </c>
      <c r="J275" s="2">
        <v>1</v>
      </c>
      <c r="K275" s="2">
        <v>3</v>
      </c>
      <c r="L275" s="45">
        <v>5</v>
      </c>
      <c r="M275" s="6" t="str">
        <f t="shared" si="25"/>
        <v>&lt;B5&gt;</v>
      </c>
      <c r="N275" s="6" t="str">
        <f>IF($B275=1,IF(ISNA(VLOOKUP($M275,Teams!$F$4:$H$51,2,FALSE)),"",VLOOKUP($M275,Teams!$F$4:$H$51,2,FALSE)),IF($B275=2,IF(ISNA(VLOOKUP($M275,Teams!$O$4:$Q$51,2,FALSE)),"",VLOOKUP($M275,Teams!$O$4:$Q$51,2,FALSE)),IF(ISNA(VLOOKUP($M275,Teams!$X$4:$Z$51,2,FALSE)),"",VLOOKUP($M275,Teams!$X$4:$Z$51,2,FALSE))))</f>
        <v>212205</v>
      </c>
      <c r="O275" s="47">
        <v>7</v>
      </c>
      <c r="P275" s="6" t="str">
        <f t="shared" si="24"/>
        <v>&lt;B7&gt;</v>
      </c>
      <c r="Q275" s="6" t="str">
        <f>IF($B275=1,IF(ISNA(VLOOKUP($P275,Teams!$F$4:$H$51,2,FALSE)),"",VLOOKUP($P275,Teams!$F$4:$H$51,2,FALSE)),IF($B275=2,IF(ISNA(VLOOKUP($P275,Teams!$O$4:$Q$51,2,FALSE)),"",VLOOKUP($P275,Teams!$O$4:$Q$51,2,FALSE)),IF(ISNA(VLOOKUP($P275,Teams!$X$4:$Z$51,2,FALSE)),"",VLOOKUP($P275,Teams!$X$4:$Z$51,2,FALSE))))</f>
        <v>212207</v>
      </c>
      <c r="R275" t="str">
        <f t="shared" si="28"/>
        <v>01/30/2022,11:00,01/30/2022,12:00,Week 16 - Match 161113,,Gym 1 - Court 3,,0,Game,,212205,,1,212207,,,0,,161113,1,,,,,,</v>
      </c>
    </row>
    <row r="276" spans="2:18" x14ac:dyDescent="0.2">
      <c r="B276" s="37">
        <v>2</v>
      </c>
      <c r="C276" s="9">
        <v>44591</v>
      </c>
      <c r="D276" s="10">
        <v>11</v>
      </c>
      <c r="E276" s="10" t="s">
        <v>36</v>
      </c>
      <c r="F276" s="11">
        <f t="shared" si="26"/>
        <v>12</v>
      </c>
      <c r="G276" s="11" t="str">
        <f t="shared" si="27"/>
        <v>00</v>
      </c>
      <c r="H276" s="2">
        <v>16</v>
      </c>
      <c r="I276" s="11" t="str">
        <f t="shared" si="29"/>
        <v>161121</v>
      </c>
      <c r="J276" s="2">
        <v>2</v>
      </c>
      <c r="K276" s="2">
        <v>1</v>
      </c>
      <c r="L276" s="45">
        <v>6</v>
      </c>
      <c r="M276" s="6" t="str">
        <f t="shared" si="25"/>
        <v>&lt;B6&gt;</v>
      </c>
      <c r="N276" s="6" t="str">
        <f>IF($B276=1,IF(ISNA(VLOOKUP($M276,Teams!$F$4:$H$51,2,FALSE)),"",VLOOKUP($M276,Teams!$F$4:$H$51,2,FALSE)),IF($B276=2,IF(ISNA(VLOOKUP($M276,Teams!$O$4:$Q$51,2,FALSE)),"",VLOOKUP($M276,Teams!$O$4:$Q$51,2,FALSE)),IF(ISNA(VLOOKUP($M276,Teams!$X$4:$Z$51,2,FALSE)),"",VLOOKUP($M276,Teams!$X$4:$Z$51,2,FALSE))))</f>
        <v>212206</v>
      </c>
      <c r="O276" s="47">
        <v>12</v>
      </c>
      <c r="P276" s="6" t="str">
        <f t="shared" si="24"/>
        <v>&lt;B12&gt;</v>
      </c>
      <c r="Q276" s="6" t="str">
        <f>IF($B276=1,IF(ISNA(VLOOKUP($P276,Teams!$F$4:$H$51,2,FALSE)),"",VLOOKUP($P276,Teams!$F$4:$H$51,2,FALSE)),IF($B276=2,IF(ISNA(VLOOKUP($P276,Teams!$O$4:$Q$51,2,FALSE)),"",VLOOKUP($P276,Teams!$O$4:$Q$51,2,FALSE)),IF(ISNA(VLOOKUP($P276,Teams!$X$4:$Z$51,2,FALSE)),"",VLOOKUP($P276,Teams!$X$4:$Z$51,2,FALSE))))</f>
        <v>212212</v>
      </c>
      <c r="R276" t="str">
        <f t="shared" si="28"/>
        <v>01/30/2022,11:00,01/30/2022,12:00,Week 16 - Match 161121,,Gym 2 - Court 1,,0,Game,,212206,,1,212212,,,0,,161121,1,,,,,,</v>
      </c>
    </row>
    <row r="277" spans="2:18" x14ac:dyDescent="0.2">
      <c r="B277" s="37">
        <v>2</v>
      </c>
      <c r="C277" s="9">
        <v>44591</v>
      </c>
      <c r="D277" s="10">
        <v>11</v>
      </c>
      <c r="E277" s="10" t="s">
        <v>36</v>
      </c>
      <c r="F277" s="11">
        <f t="shared" si="26"/>
        <v>12</v>
      </c>
      <c r="G277" s="11" t="str">
        <f t="shared" si="27"/>
        <v>00</v>
      </c>
      <c r="H277" s="2">
        <v>16</v>
      </c>
      <c r="I277" s="11" t="str">
        <f t="shared" si="29"/>
        <v>161122</v>
      </c>
      <c r="J277" s="2">
        <v>2</v>
      </c>
      <c r="K277" s="2">
        <v>2</v>
      </c>
      <c r="L277" s="45">
        <v>4</v>
      </c>
      <c r="M277" s="6" t="str">
        <f t="shared" si="25"/>
        <v>&lt;B4&gt;</v>
      </c>
      <c r="N277" s="6" t="str">
        <f>IF($B277=1,IF(ISNA(VLOOKUP($M277,Teams!$F$4:$H$51,2,FALSE)),"",VLOOKUP($M277,Teams!$F$4:$H$51,2,FALSE)),IF($B277=2,IF(ISNA(VLOOKUP($M277,Teams!$O$4:$Q$51,2,FALSE)),"",VLOOKUP($M277,Teams!$O$4:$Q$51,2,FALSE)),IF(ISNA(VLOOKUP($M277,Teams!$X$4:$Z$51,2,FALSE)),"",VLOOKUP($M277,Teams!$X$4:$Z$51,2,FALSE))))</f>
        <v>212204</v>
      </c>
      <c r="O277" s="47">
        <v>8</v>
      </c>
      <c r="P277" s="6" t="str">
        <f t="shared" si="24"/>
        <v>&lt;B8&gt;</v>
      </c>
      <c r="Q277" s="6" t="str">
        <f>IF($B277=1,IF(ISNA(VLOOKUP($P277,Teams!$F$4:$H$51,2,FALSE)),"",VLOOKUP($P277,Teams!$F$4:$H$51,2,FALSE)),IF($B277=2,IF(ISNA(VLOOKUP($P277,Teams!$O$4:$Q$51,2,FALSE)),"",VLOOKUP($P277,Teams!$O$4:$Q$51,2,FALSE)),IF(ISNA(VLOOKUP($P277,Teams!$X$4:$Z$51,2,FALSE)),"",VLOOKUP($P277,Teams!$X$4:$Z$51,2,FALSE))))</f>
        <v>212208</v>
      </c>
      <c r="R277" t="str">
        <f t="shared" si="28"/>
        <v>01/30/2022,11:00,01/30/2022,12:00,Week 16 - Match 161122,,Gym 2 - Court 2,,0,Game,,212204,,1,212208,,,0,,161122,1,,,,,,</v>
      </c>
    </row>
    <row r="278" spans="2:18" x14ac:dyDescent="0.2">
      <c r="B278" s="37">
        <v>2</v>
      </c>
      <c r="C278" s="9">
        <v>44591</v>
      </c>
      <c r="D278" s="10">
        <v>11</v>
      </c>
      <c r="E278" s="10" t="s">
        <v>36</v>
      </c>
      <c r="F278" s="11">
        <f t="shared" si="26"/>
        <v>12</v>
      </c>
      <c r="G278" s="11" t="str">
        <f t="shared" si="27"/>
        <v>00</v>
      </c>
      <c r="H278" s="2">
        <v>16</v>
      </c>
      <c r="I278" s="11" t="str">
        <f t="shared" si="29"/>
        <v>161123</v>
      </c>
      <c r="J278" s="2">
        <v>2</v>
      </c>
      <c r="K278" s="2">
        <v>3</v>
      </c>
      <c r="L278" s="45">
        <v>3</v>
      </c>
      <c r="M278" s="6" t="str">
        <f t="shared" si="25"/>
        <v>&lt;B3&gt;</v>
      </c>
      <c r="N278" s="6" t="str">
        <f>IF($B278=1,IF(ISNA(VLOOKUP($M278,Teams!$F$4:$H$51,2,FALSE)),"",VLOOKUP($M278,Teams!$F$4:$H$51,2,FALSE)),IF($B278=2,IF(ISNA(VLOOKUP($M278,Teams!$O$4:$Q$51,2,FALSE)),"",VLOOKUP($M278,Teams!$O$4:$Q$51,2,FALSE)),IF(ISNA(VLOOKUP($M278,Teams!$X$4:$Z$51,2,FALSE)),"",VLOOKUP($M278,Teams!$X$4:$Z$51,2,FALSE))))</f>
        <v>212203</v>
      </c>
      <c r="O278" s="47">
        <v>9</v>
      </c>
      <c r="P278" s="6" t="str">
        <f t="shared" si="24"/>
        <v>&lt;B9&gt;</v>
      </c>
      <c r="Q278" s="6" t="str">
        <f>IF($B278=1,IF(ISNA(VLOOKUP($P278,Teams!$F$4:$H$51,2,FALSE)),"",VLOOKUP($P278,Teams!$F$4:$H$51,2,FALSE)),IF($B278=2,IF(ISNA(VLOOKUP($P278,Teams!$O$4:$Q$51,2,FALSE)),"",VLOOKUP($P278,Teams!$O$4:$Q$51,2,FALSE)),IF(ISNA(VLOOKUP($P278,Teams!$X$4:$Z$51,2,FALSE)),"",VLOOKUP($P278,Teams!$X$4:$Z$51,2,FALSE))))</f>
        <v>212209</v>
      </c>
      <c r="R278" t="str">
        <f t="shared" si="28"/>
        <v>01/30/2022,11:00,01/30/2022,12:00,Week 16 - Match 161123,,Gym 2 - Court 3,,0,Game,,212203,,1,212209,,,0,,161123,1,,,,,,</v>
      </c>
    </row>
    <row r="279" spans="2:18" x14ac:dyDescent="0.2">
      <c r="B279" s="37">
        <v>2</v>
      </c>
      <c r="C279" s="9">
        <v>44598</v>
      </c>
      <c r="D279" s="10">
        <v>12</v>
      </c>
      <c r="E279" s="10" t="s">
        <v>36</v>
      </c>
      <c r="F279" s="11">
        <f t="shared" si="26"/>
        <v>13</v>
      </c>
      <c r="G279" s="11" t="str">
        <f t="shared" si="27"/>
        <v>00</v>
      </c>
      <c r="H279" s="2">
        <v>17</v>
      </c>
      <c r="I279" s="11" t="str">
        <f t="shared" si="29"/>
        <v>171211</v>
      </c>
      <c r="J279" s="2">
        <v>1</v>
      </c>
      <c r="K279" s="2">
        <v>1</v>
      </c>
      <c r="L279" s="45">
        <v>1</v>
      </c>
      <c r="M279" s="6" t="str">
        <f t="shared" si="25"/>
        <v>&lt;B1&gt;</v>
      </c>
      <c r="N279" s="6" t="str">
        <f>IF($B279=1,IF(ISNA(VLOOKUP($M279,Teams!$F$4:$H$51,2,FALSE)),"",VLOOKUP($M279,Teams!$F$4:$H$51,2,FALSE)),IF($B279=2,IF(ISNA(VLOOKUP($M279,Teams!$O$4:$Q$51,2,FALSE)),"",VLOOKUP($M279,Teams!$O$4:$Q$51,2,FALSE)),IF(ISNA(VLOOKUP($M279,Teams!$X$4:$Z$51,2,FALSE)),"",VLOOKUP($M279,Teams!$X$4:$Z$51,2,FALSE))))</f>
        <v>212201</v>
      </c>
      <c r="O279" s="47">
        <v>12</v>
      </c>
      <c r="P279" s="6" t="str">
        <f t="shared" si="24"/>
        <v>&lt;B12&gt;</v>
      </c>
      <c r="Q279" s="6" t="str">
        <f>IF($B279=1,IF(ISNA(VLOOKUP($P279,Teams!$F$4:$H$51,2,FALSE)),"",VLOOKUP($P279,Teams!$F$4:$H$51,2,FALSE)),IF($B279=2,IF(ISNA(VLOOKUP($P279,Teams!$O$4:$Q$51,2,FALSE)),"",VLOOKUP($P279,Teams!$O$4:$Q$51,2,FALSE)),IF(ISNA(VLOOKUP($P279,Teams!$X$4:$Z$51,2,FALSE)),"",VLOOKUP($P279,Teams!$X$4:$Z$51,2,FALSE))))</f>
        <v>212212</v>
      </c>
      <c r="R279" t="str">
        <f t="shared" si="28"/>
        <v>02/06/2022,12:00,02/06/2022,13:00,Week 17 - Match 171211,,Gym 1 - Court 1,,0,Game,,212201,,1,212212,,,0,,171211,1,,,,,,</v>
      </c>
    </row>
    <row r="280" spans="2:18" x14ac:dyDescent="0.2">
      <c r="B280" s="37">
        <v>2</v>
      </c>
      <c r="C280" s="9">
        <v>44598</v>
      </c>
      <c r="D280" s="10">
        <v>12</v>
      </c>
      <c r="E280" s="10" t="s">
        <v>36</v>
      </c>
      <c r="F280" s="11">
        <f t="shared" si="26"/>
        <v>13</v>
      </c>
      <c r="G280" s="11" t="str">
        <f t="shared" si="27"/>
        <v>00</v>
      </c>
      <c r="H280" s="2">
        <v>17</v>
      </c>
      <c r="I280" s="11" t="str">
        <f t="shared" si="29"/>
        <v>171212</v>
      </c>
      <c r="J280" s="2">
        <v>1</v>
      </c>
      <c r="K280" s="2">
        <v>2</v>
      </c>
      <c r="L280" s="45">
        <v>2</v>
      </c>
      <c r="M280" s="6" t="str">
        <f t="shared" si="25"/>
        <v>&lt;B2&gt;</v>
      </c>
      <c r="N280" s="6" t="str">
        <f>IF($B280=1,IF(ISNA(VLOOKUP($M280,Teams!$F$4:$H$51,2,FALSE)),"",VLOOKUP($M280,Teams!$F$4:$H$51,2,FALSE)),IF($B280=2,IF(ISNA(VLOOKUP($M280,Teams!$O$4:$Q$51,2,FALSE)),"",VLOOKUP($M280,Teams!$O$4:$Q$51,2,FALSE)),IF(ISNA(VLOOKUP($M280,Teams!$X$4:$Z$51,2,FALSE)),"",VLOOKUP($M280,Teams!$X$4:$Z$51,2,FALSE))))</f>
        <v>212202</v>
      </c>
      <c r="O280" s="47">
        <v>11</v>
      </c>
      <c r="P280" s="6" t="str">
        <f t="shared" si="24"/>
        <v>&lt;B11&gt;</v>
      </c>
      <c r="Q280" s="6" t="str">
        <f>IF($B280=1,IF(ISNA(VLOOKUP($P280,Teams!$F$4:$H$51,2,FALSE)),"",VLOOKUP($P280,Teams!$F$4:$H$51,2,FALSE)),IF($B280=2,IF(ISNA(VLOOKUP($P280,Teams!$O$4:$Q$51,2,FALSE)),"",VLOOKUP($P280,Teams!$O$4:$Q$51,2,FALSE)),IF(ISNA(VLOOKUP($P280,Teams!$X$4:$Z$51,2,FALSE)),"",VLOOKUP($P280,Teams!$X$4:$Z$51,2,FALSE))))</f>
        <v>212211</v>
      </c>
      <c r="R280" t="str">
        <f t="shared" si="28"/>
        <v>02/06/2022,12:00,02/06/2022,13:00,Week 17 - Match 171212,,Gym 1 - Court 2,,0,Game,,212202,,1,212211,,,0,,171212,1,,,,,,</v>
      </c>
    </row>
    <row r="281" spans="2:18" x14ac:dyDescent="0.2">
      <c r="B281" s="37">
        <v>2</v>
      </c>
      <c r="C281" s="9">
        <v>44598</v>
      </c>
      <c r="D281" s="10">
        <v>12</v>
      </c>
      <c r="E281" s="10" t="s">
        <v>36</v>
      </c>
      <c r="F281" s="11">
        <f t="shared" si="26"/>
        <v>13</v>
      </c>
      <c r="G281" s="11" t="str">
        <f t="shared" si="27"/>
        <v>00</v>
      </c>
      <c r="H281" s="2">
        <v>17</v>
      </c>
      <c r="I281" s="11" t="str">
        <f t="shared" si="29"/>
        <v>171213</v>
      </c>
      <c r="J281" s="2">
        <v>1</v>
      </c>
      <c r="K281" s="2">
        <v>3</v>
      </c>
      <c r="L281" s="45">
        <v>3</v>
      </c>
      <c r="M281" s="6" t="str">
        <f t="shared" si="25"/>
        <v>&lt;B3&gt;</v>
      </c>
      <c r="N281" s="6" t="str">
        <f>IF($B281=1,IF(ISNA(VLOOKUP($M281,Teams!$F$4:$H$51,2,FALSE)),"",VLOOKUP($M281,Teams!$F$4:$H$51,2,FALSE)),IF($B281=2,IF(ISNA(VLOOKUP($M281,Teams!$O$4:$Q$51,2,FALSE)),"",VLOOKUP($M281,Teams!$O$4:$Q$51,2,FALSE)),IF(ISNA(VLOOKUP($M281,Teams!$X$4:$Z$51,2,FALSE)),"",VLOOKUP($M281,Teams!$X$4:$Z$51,2,FALSE))))</f>
        <v>212203</v>
      </c>
      <c r="O281" s="47">
        <v>10</v>
      </c>
      <c r="P281" s="6" t="str">
        <f t="shared" si="24"/>
        <v>&lt;B10&gt;</v>
      </c>
      <c r="Q281" s="6" t="str">
        <f>IF($B281=1,IF(ISNA(VLOOKUP($P281,Teams!$F$4:$H$51,2,FALSE)),"",VLOOKUP($P281,Teams!$F$4:$H$51,2,FALSE)),IF($B281=2,IF(ISNA(VLOOKUP($P281,Teams!$O$4:$Q$51,2,FALSE)),"",VLOOKUP($P281,Teams!$O$4:$Q$51,2,FALSE)),IF(ISNA(VLOOKUP($P281,Teams!$X$4:$Z$51,2,FALSE)),"",VLOOKUP($P281,Teams!$X$4:$Z$51,2,FALSE))))</f>
        <v>212210</v>
      </c>
      <c r="R281" t="str">
        <f t="shared" si="28"/>
        <v>02/06/2022,12:00,02/06/2022,13:00,Week 17 - Match 171213,,Gym 1 - Court 3,,0,Game,,212203,,1,212210,,,0,,171213,1,,,,,,</v>
      </c>
    </row>
    <row r="282" spans="2:18" x14ac:dyDescent="0.2">
      <c r="B282" s="37">
        <v>2</v>
      </c>
      <c r="C282" s="9">
        <v>44598</v>
      </c>
      <c r="D282" s="10">
        <v>12</v>
      </c>
      <c r="E282" s="10" t="s">
        <v>36</v>
      </c>
      <c r="F282" s="11">
        <f t="shared" si="26"/>
        <v>13</v>
      </c>
      <c r="G282" s="11" t="str">
        <f t="shared" si="27"/>
        <v>00</v>
      </c>
      <c r="H282" s="2">
        <v>17</v>
      </c>
      <c r="I282" s="11" t="str">
        <f t="shared" si="29"/>
        <v>171221</v>
      </c>
      <c r="J282" s="2">
        <v>2</v>
      </c>
      <c r="K282" s="2">
        <v>1</v>
      </c>
      <c r="L282" s="45">
        <v>4</v>
      </c>
      <c r="M282" s="6" t="str">
        <f t="shared" si="25"/>
        <v>&lt;B4&gt;</v>
      </c>
      <c r="N282" s="6" t="str">
        <f>IF($B282=1,IF(ISNA(VLOOKUP($M282,Teams!$F$4:$H$51,2,FALSE)),"",VLOOKUP($M282,Teams!$F$4:$H$51,2,FALSE)),IF($B282=2,IF(ISNA(VLOOKUP($M282,Teams!$O$4:$Q$51,2,FALSE)),"",VLOOKUP($M282,Teams!$O$4:$Q$51,2,FALSE)),IF(ISNA(VLOOKUP($M282,Teams!$X$4:$Z$51,2,FALSE)),"",VLOOKUP($M282,Teams!$X$4:$Z$51,2,FALSE))))</f>
        <v>212204</v>
      </c>
      <c r="O282" s="47">
        <v>9</v>
      </c>
      <c r="P282" s="6" t="str">
        <f t="shared" si="24"/>
        <v>&lt;B9&gt;</v>
      </c>
      <c r="Q282" s="6" t="str">
        <f>IF($B282=1,IF(ISNA(VLOOKUP($P282,Teams!$F$4:$H$51,2,FALSE)),"",VLOOKUP($P282,Teams!$F$4:$H$51,2,FALSE)),IF($B282=2,IF(ISNA(VLOOKUP($P282,Teams!$O$4:$Q$51,2,FALSE)),"",VLOOKUP($P282,Teams!$O$4:$Q$51,2,FALSE)),IF(ISNA(VLOOKUP($P282,Teams!$X$4:$Z$51,2,FALSE)),"",VLOOKUP($P282,Teams!$X$4:$Z$51,2,FALSE))))</f>
        <v>212209</v>
      </c>
      <c r="R282" t="str">
        <f t="shared" si="28"/>
        <v>02/06/2022,12:00,02/06/2022,13:00,Week 17 - Match 171221,,Gym 2 - Court 1,,0,Game,,212204,,1,212209,,,0,,171221,1,,,,,,</v>
      </c>
    </row>
    <row r="283" spans="2:18" x14ac:dyDescent="0.2">
      <c r="B283" s="37">
        <v>2</v>
      </c>
      <c r="C283" s="9">
        <v>44598</v>
      </c>
      <c r="D283" s="10">
        <v>12</v>
      </c>
      <c r="E283" s="10" t="s">
        <v>36</v>
      </c>
      <c r="F283" s="11">
        <f t="shared" si="26"/>
        <v>13</v>
      </c>
      <c r="G283" s="11" t="str">
        <f t="shared" si="27"/>
        <v>00</v>
      </c>
      <c r="H283" s="2">
        <v>17</v>
      </c>
      <c r="I283" s="11" t="str">
        <f t="shared" si="29"/>
        <v>171222</v>
      </c>
      <c r="J283" s="2">
        <v>2</v>
      </c>
      <c r="K283" s="2">
        <v>2</v>
      </c>
      <c r="L283" s="45">
        <v>5</v>
      </c>
      <c r="M283" s="6" t="str">
        <f t="shared" si="25"/>
        <v>&lt;B5&gt;</v>
      </c>
      <c r="N283" s="6" t="str">
        <f>IF($B283=1,IF(ISNA(VLOOKUP($M283,Teams!$F$4:$H$51,2,FALSE)),"",VLOOKUP($M283,Teams!$F$4:$H$51,2,FALSE)),IF($B283=2,IF(ISNA(VLOOKUP($M283,Teams!$O$4:$Q$51,2,FALSE)),"",VLOOKUP($M283,Teams!$O$4:$Q$51,2,FALSE)),IF(ISNA(VLOOKUP($M283,Teams!$X$4:$Z$51,2,FALSE)),"",VLOOKUP($M283,Teams!$X$4:$Z$51,2,FALSE))))</f>
        <v>212205</v>
      </c>
      <c r="O283" s="47">
        <v>8</v>
      </c>
      <c r="P283" s="6" t="str">
        <f t="shared" si="24"/>
        <v>&lt;B8&gt;</v>
      </c>
      <c r="Q283" s="6" t="str">
        <f>IF($B283=1,IF(ISNA(VLOOKUP($P283,Teams!$F$4:$H$51,2,FALSE)),"",VLOOKUP($P283,Teams!$F$4:$H$51,2,FALSE)),IF($B283=2,IF(ISNA(VLOOKUP($P283,Teams!$O$4:$Q$51,2,FALSE)),"",VLOOKUP($P283,Teams!$O$4:$Q$51,2,FALSE)),IF(ISNA(VLOOKUP($P283,Teams!$X$4:$Z$51,2,FALSE)),"",VLOOKUP($P283,Teams!$X$4:$Z$51,2,FALSE))))</f>
        <v>212208</v>
      </c>
      <c r="R283" t="str">
        <f t="shared" si="28"/>
        <v>02/06/2022,12:00,02/06/2022,13:00,Week 17 - Match 171222,,Gym 2 - Court 2,,0,Game,,212205,,1,212208,,,0,,171222,1,,,,,,</v>
      </c>
    </row>
    <row r="284" spans="2:18" x14ac:dyDescent="0.2">
      <c r="B284" s="37">
        <v>2</v>
      </c>
      <c r="C284" s="9">
        <v>44598</v>
      </c>
      <c r="D284" s="10">
        <v>12</v>
      </c>
      <c r="E284" s="10" t="s">
        <v>36</v>
      </c>
      <c r="F284" s="11">
        <f t="shared" si="26"/>
        <v>13</v>
      </c>
      <c r="G284" s="11" t="str">
        <f t="shared" si="27"/>
        <v>00</v>
      </c>
      <c r="H284" s="2">
        <v>17</v>
      </c>
      <c r="I284" s="11" t="str">
        <f t="shared" si="29"/>
        <v>171223</v>
      </c>
      <c r="J284" s="2">
        <v>2</v>
      </c>
      <c r="K284" s="2">
        <v>3</v>
      </c>
      <c r="L284" s="45">
        <v>6</v>
      </c>
      <c r="M284" s="6" t="str">
        <f t="shared" si="25"/>
        <v>&lt;B6&gt;</v>
      </c>
      <c r="N284" s="6" t="str">
        <f>IF($B284=1,IF(ISNA(VLOOKUP($M284,Teams!$F$4:$H$51,2,FALSE)),"",VLOOKUP($M284,Teams!$F$4:$H$51,2,FALSE)),IF($B284=2,IF(ISNA(VLOOKUP($M284,Teams!$O$4:$Q$51,2,FALSE)),"",VLOOKUP($M284,Teams!$O$4:$Q$51,2,FALSE)),IF(ISNA(VLOOKUP($M284,Teams!$X$4:$Z$51,2,FALSE)),"",VLOOKUP($M284,Teams!$X$4:$Z$51,2,FALSE))))</f>
        <v>212206</v>
      </c>
      <c r="O284" s="47">
        <v>7</v>
      </c>
      <c r="P284" s="6" t="str">
        <f t="shared" si="24"/>
        <v>&lt;B7&gt;</v>
      </c>
      <c r="Q284" s="6" t="str">
        <f>IF($B284=1,IF(ISNA(VLOOKUP($P284,Teams!$F$4:$H$51,2,FALSE)),"",VLOOKUP($P284,Teams!$F$4:$H$51,2,FALSE)),IF($B284=2,IF(ISNA(VLOOKUP($P284,Teams!$O$4:$Q$51,2,FALSE)),"",VLOOKUP($P284,Teams!$O$4:$Q$51,2,FALSE)),IF(ISNA(VLOOKUP($P284,Teams!$X$4:$Z$51,2,FALSE)),"",VLOOKUP($P284,Teams!$X$4:$Z$51,2,FALSE))))</f>
        <v>212207</v>
      </c>
      <c r="R284" t="str">
        <f t="shared" si="28"/>
        <v>02/06/2022,12:00,02/06/2022,13:00,Week 17 - Match 171223,,Gym 2 - Court 3,,0,Game,,212206,,1,212207,,,0,,171223,1,,,,,,</v>
      </c>
    </row>
    <row r="285" spans="2:18" x14ac:dyDescent="0.2">
      <c r="B285" s="37">
        <v>2</v>
      </c>
      <c r="C285" s="9">
        <v>44598</v>
      </c>
      <c r="D285" s="10">
        <v>13</v>
      </c>
      <c r="E285" s="10" t="s">
        <v>36</v>
      </c>
      <c r="F285" s="11">
        <f t="shared" si="26"/>
        <v>14</v>
      </c>
      <c r="G285" s="11" t="str">
        <f t="shared" si="27"/>
        <v>00</v>
      </c>
      <c r="H285" s="2">
        <v>17</v>
      </c>
      <c r="I285" s="11" t="str">
        <f t="shared" si="29"/>
        <v>171311</v>
      </c>
      <c r="J285" s="2">
        <v>1</v>
      </c>
      <c r="K285" s="2">
        <v>1</v>
      </c>
      <c r="L285" s="45">
        <v>10</v>
      </c>
      <c r="M285" s="6" t="str">
        <f t="shared" si="25"/>
        <v>&lt;B10&gt;</v>
      </c>
      <c r="N285" s="6" t="str">
        <f>IF($B285=1,IF(ISNA(VLOOKUP($M285,Teams!$F$4:$H$51,2,FALSE)),"",VLOOKUP($M285,Teams!$F$4:$H$51,2,FALSE)),IF($B285=2,IF(ISNA(VLOOKUP($M285,Teams!$O$4:$Q$51,2,FALSE)),"",VLOOKUP($M285,Teams!$O$4:$Q$51,2,FALSE)),IF(ISNA(VLOOKUP($M285,Teams!$X$4:$Z$51,2,FALSE)),"",VLOOKUP($M285,Teams!$X$4:$Z$51,2,FALSE))))</f>
        <v>212210</v>
      </c>
      <c r="O285" s="47">
        <v>8</v>
      </c>
      <c r="P285" s="6" t="str">
        <f t="shared" si="24"/>
        <v>&lt;B8&gt;</v>
      </c>
      <c r="Q285" s="6" t="str">
        <f>IF($B285=1,IF(ISNA(VLOOKUP($P285,Teams!$F$4:$H$51,2,FALSE)),"",VLOOKUP($P285,Teams!$F$4:$H$51,2,FALSE)),IF($B285=2,IF(ISNA(VLOOKUP($P285,Teams!$O$4:$Q$51,2,FALSE)),"",VLOOKUP($P285,Teams!$O$4:$Q$51,2,FALSE)),IF(ISNA(VLOOKUP($P285,Teams!$X$4:$Z$51,2,FALSE)),"",VLOOKUP($P285,Teams!$X$4:$Z$51,2,FALSE))))</f>
        <v>212208</v>
      </c>
      <c r="R285" t="str">
        <f t="shared" si="28"/>
        <v>02/06/2022,13:00,02/06/2022,14:00,Week 17 - Match 171311,,Gym 1 - Court 1,,0,Game,,212210,,1,212208,,,0,,171311,1,,,,,,</v>
      </c>
    </row>
    <row r="286" spans="2:18" x14ac:dyDescent="0.2">
      <c r="B286" s="37">
        <v>2</v>
      </c>
      <c r="C286" s="9">
        <v>44598</v>
      </c>
      <c r="D286" s="10">
        <v>13</v>
      </c>
      <c r="E286" s="10" t="s">
        <v>36</v>
      </c>
      <c r="F286" s="11">
        <f t="shared" si="26"/>
        <v>14</v>
      </c>
      <c r="G286" s="11" t="str">
        <f t="shared" si="27"/>
        <v>00</v>
      </c>
      <c r="H286" s="2">
        <v>17</v>
      </c>
      <c r="I286" s="11" t="str">
        <f t="shared" si="29"/>
        <v>171312</v>
      </c>
      <c r="J286" s="2">
        <v>1</v>
      </c>
      <c r="K286" s="2">
        <v>2</v>
      </c>
      <c r="L286" s="45">
        <v>12</v>
      </c>
      <c r="M286" s="6" t="str">
        <f t="shared" si="25"/>
        <v>&lt;B12&gt;</v>
      </c>
      <c r="N286" s="6" t="str">
        <f>IF($B286=1,IF(ISNA(VLOOKUP($M286,Teams!$F$4:$H$51,2,FALSE)),"",VLOOKUP($M286,Teams!$F$4:$H$51,2,FALSE)),IF($B286=2,IF(ISNA(VLOOKUP($M286,Teams!$O$4:$Q$51,2,FALSE)),"",VLOOKUP($M286,Teams!$O$4:$Q$51,2,FALSE)),IF(ISNA(VLOOKUP($M286,Teams!$X$4:$Z$51,2,FALSE)),"",VLOOKUP($M286,Teams!$X$4:$Z$51,2,FALSE))))</f>
        <v>212212</v>
      </c>
      <c r="O286" s="47">
        <v>9</v>
      </c>
      <c r="P286" s="6" t="str">
        <f t="shared" si="24"/>
        <v>&lt;B9&gt;</v>
      </c>
      <c r="Q286" s="6" t="str">
        <f>IF($B286=1,IF(ISNA(VLOOKUP($P286,Teams!$F$4:$H$51,2,FALSE)),"",VLOOKUP($P286,Teams!$F$4:$H$51,2,FALSE)),IF($B286=2,IF(ISNA(VLOOKUP($P286,Teams!$O$4:$Q$51,2,FALSE)),"",VLOOKUP($P286,Teams!$O$4:$Q$51,2,FALSE)),IF(ISNA(VLOOKUP($P286,Teams!$X$4:$Z$51,2,FALSE)),"",VLOOKUP($P286,Teams!$X$4:$Z$51,2,FALSE))))</f>
        <v>212209</v>
      </c>
      <c r="R286" t="str">
        <f t="shared" si="28"/>
        <v>02/06/2022,13:00,02/06/2022,14:00,Week 17 - Match 171312,,Gym 1 - Court 2,,0,Game,,212212,,1,212209,,,0,,171312,1,,,,,,</v>
      </c>
    </row>
    <row r="287" spans="2:18" x14ac:dyDescent="0.2">
      <c r="B287" s="37">
        <v>2</v>
      </c>
      <c r="C287" s="9">
        <v>44598</v>
      </c>
      <c r="D287" s="10">
        <v>13</v>
      </c>
      <c r="E287" s="10" t="s">
        <v>36</v>
      </c>
      <c r="F287" s="11">
        <f t="shared" si="26"/>
        <v>14</v>
      </c>
      <c r="G287" s="11" t="str">
        <f t="shared" si="27"/>
        <v>00</v>
      </c>
      <c r="H287" s="2">
        <v>17</v>
      </c>
      <c r="I287" s="11" t="str">
        <f t="shared" si="29"/>
        <v>171313</v>
      </c>
      <c r="J287" s="2">
        <v>1</v>
      </c>
      <c r="K287" s="2">
        <v>3</v>
      </c>
      <c r="L287" s="45">
        <v>6</v>
      </c>
      <c r="M287" s="6" t="str">
        <f t="shared" si="25"/>
        <v>&lt;B6&gt;</v>
      </c>
      <c r="N287" s="6" t="str">
        <f>IF($B287=1,IF(ISNA(VLOOKUP($M287,Teams!$F$4:$H$51,2,FALSE)),"",VLOOKUP($M287,Teams!$F$4:$H$51,2,FALSE)),IF($B287=2,IF(ISNA(VLOOKUP($M287,Teams!$O$4:$Q$51,2,FALSE)),"",VLOOKUP($M287,Teams!$O$4:$Q$51,2,FALSE)),IF(ISNA(VLOOKUP($M287,Teams!$X$4:$Z$51,2,FALSE)),"",VLOOKUP($M287,Teams!$X$4:$Z$51,2,FALSE))))</f>
        <v>212206</v>
      </c>
      <c r="O287" s="47">
        <v>1</v>
      </c>
      <c r="P287" s="6" t="str">
        <f t="shared" si="24"/>
        <v>&lt;B1&gt;</v>
      </c>
      <c r="Q287" s="6" t="str">
        <f>IF($B287=1,IF(ISNA(VLOOKUP($P287,Teams!$F$4:$H$51,2,FALSE)),"",VLOOKUP($P287,Teams!$F$4:$H$51,2,FALSE)),IF($B287=2,IF(ISNA(VLOOKUP($P287,Teams!$O$4:$Q$51,2,FALSE)),"",VLOOKUP($P287,Teams!$O$4:$Q$51,2,FALSE)),IF(ISNA(VLOOKUP($P287,Teams!$X$4:$Z$51,2,FALSE)),"",VLOOKUP($P287,Teams!$X$4:$Z$51,2,FALSE))))</f>
        <v>212201</v>
      </c>
      <c r="R287" t="str">
        <f t="shared" si="28"/>
        <v>02/06/2022,13:00,02/06/2022,14:00,Week 17 - Match 171313,,Gym 1 - Court 3,,0,Game,,212206,,1,212201,,,0,,171313,1,,,,,,</v>
      </c>
    </row>
    <row r="288" spans="2:18" x14ac:dyDescent="0.2">
      <c r="B288" s="37">
        <v>2</v>
      </c>
      <c r="C288" s="9">
        <v>44598</v>
      </c>
      <c r="D288" s="10">
        <v>13</v>
      </c>
      <c r="E288" s="10" t="s">
        <v>36</v>
      </c>
      <c r="F288" s="11">
        <f t="shared" si="26"/>
        <v>14</v>
      </c>
      <c r="G288" s="11" t="str">
        <f t="shared" si="27"/>
        <v>00</v>
      </c>
      <c r="H288" s="2">
        <v>17</v>
      </c>
      <c r="I288" s="11" t="str">
        <f t="shared" si="29"/>
        <v>171321</v>
      </c>
      <c r="J288" s="2">
        <v>2</v>
      </c>
      <c r="K288" s="2">
        <v>1</v>
      </c>
      <c r="L288" s="45">
        <v>5</v>
      </c>
      <c r="M288" s="6" t="str">
        <f t="shared" si="25"/>
        <v>&lt;B5&gt;</v>
      </c>
      <c r="N288" s="6" t="str">
        <f>IF($B288=1,IF(ISNA(VLOOKUP($M288,Teams!$F$4:$H$51,2,FALSE)),"",VLOOKUP($M288,Teams!$F$4:$H$51,2,FALSE)),IF($B288=2,IF(ISNA(VLOOKUP($M288,Teams!$O$4:$Q$51,2,FALSE)),"",VLOOKUP($M288,Teams!$O$4:$Q$51,2,FALSE)),IF(ISNA(VLOOKUP($M288,Teams!$X$4:$Z$51,2,FALSE)),"",VLOOKUP($M288,Teams!$X$4:$Z$51,2,FALSE))))</f>
        <v>212205</v>
      </c>
      <c r="O288" s="47">
        <v>2</v>
      </c>
      <c r="P288" s="6" t="str">
        <f t="shared" si="24"/>
        <v>&lt;B2&gt;</v>
      </c>
      <c r="Q288" s="6" t="str">
        <f>IF($B288=1,IF(ISNA(VLOOKUP($P288,Teams!$F$4:$H$51,2,FALSE)),"",VLOOKUP($P288,Teams!$F$4:$H$51,2,FALSE)),IF($B288=2,IF(ISNA(VLOOKUP($P288,Teams!$O$4:$Q$51,2,FALSE)),"",VLOOKUP($P288,Teams!$O$4:$Q$51,2,FALSE)),IF(ISNA(VLOOKUP($P288,Teams!$X$4:$Z$51,2,FALSE)),"",VLOOKUP($P288,Teams!$X$4:$Z$51,2,FALSE))))</f>
        <v>212202</v>
      </c>
      <c r="R288" t="str">
        <f t="shared" si="28"/>
        <v>02/06/2022,13:00,02/06/2022,14:00,Week 17 - Match 171321,,Gym 2 - Court 1,,0,Game,,212205,,1,212202,,,0,,171321,1,,,,,,</v>
      </c>
    </row>
    <row r="289" spans="2:18" x14ac:dyDescent="0.2">
      <c r="B289" s="37">
        <v>2</v>
      </c>
      <c r="C289" s="9">
        <v>44598</v>
      </c>
      <c r="D289" s="10">
        <v>13</v>
      </c>
      <c r="E289" s="10" t="s">
        <v>36</v>
      </c>
      <c r="F289" s="11">
        <f t="shared" si="26"/>
        <v>14</v>
      </c>
      <c r="G289" s="11" t="str">
        <f t="shared" si="27"/>
        <v>00</v>
      </c>
      <c r="H289" s="2">
        <v>17</v>
      </c>
      <c r="I289" s="11" t="str">
        <f t="shared" si="29"/>
        <v>171322</v>
      </c>
      <c r="J289" s="2">
        <v>2</v>
      </c>
      <c r="K289" s="2">
        <v>2</v>
      </c>
      <c r="L289" s="45">
        <v>4</v>
      </c>
      <c r="M289" s="6" t="str">
        <f t="shared" si="25"/>
        <v>&lt;B4&gt;</v>
      </c>
      <c r="N289" s="6" t="str">
        <f>IF($B289=1,IF(ISNA(VLOOKUP($M289,Teams!$F$4:$H$51,2,FALSE)),"",VLOOKUP($M289,Teams!$F$4:$H$51,2,FALSE)),IF($B289=2,IF(ISNA(VLOOKUP($M289,Teams!$O$4:$Q$51,2,FALSE)),"",VLOOKUP($M289,Teams!$O$4:$Q$51,2,FALSE)),IF(ISNA(VLOOKUP($M289,Teams!$X$4:$Z$51,2,FALSE)),"",VLOOKUP($M289,Teams!$X$4:$Z$51,2,FALSE))))</f>
        <v>212204</v>
      </c>
      <c r="O289" s="47">
        <v>3</v>
      </c>
      <c r="P289" s="6" t="str">
        <f t="shared" si="24"/>
        <v>&lt;B3&gt;</v>
      </c>
      <c r="Q289" s="6" t="str">
        <f>IF($B289=1,IF(ISNA(VLOOKUP($P289,Teams!$F$4:$H$51,2,FALSE)),"",VLOOKUP($P289,Teams!$F$4:$H$51,2,FALSE)),IF($B289=2,IF(ISNA(VLOOKUP($P289,Teams!$O$4:$Q$51,2,FALSE)),"",VLOOKUP($P289,Teams!$O$4:$Q$51,2,FALSE)),IF(ISNA(VLOOKUP($P289,Teams!$X$4:$Z$51,2,FALSE)),"",VLOOKUP($P289,Teams!$X$4:$Z$51,2,FALSE))))</f>
        <v>212203</v>
      </c>
      <c r="R289" t="str">
        <f t="shared" si="28"/>
        <v>02/06/2022,13:00,02/06/2022,14:00,Week 17 - Match 171322,,Gym 2 - Court 2,,0,Game,,212204,,1,212203,,,0,,171322,1,,,,,,</v>
      </c>
    </row>
    <row r="290" spans="2:18" x14ac:dyDescent="0.2">
      <c r="B290" s="37">
        <v>2</v>
      </c>
      <c r="C290" s="9">
        <v>44598</v>
      </c>
      <c r="D290" s="10">
        <v>13</v>
      </c>
      <c r="E290" s="10" t="s">
        <v>36</v>
      </c>
      <c r="F290" s="11">
        <f t="shared" si="26"/>
        <v>14</v>
      </c>
      <c r="G290" s="11" t="str">
        <f t="shared" si="27"/>
        <v>00</v>
      </c>
      <c r="H290" s="2">
        <v>17</v>
      </c>
      <c r="I290" s="11" t="str">
        <f t="shared" si="29"/>
        <v>171323</v>
      </c>
      <c r="J290" s="2">
        <v>2</v>
      </c>
      <c r="K290" s="2">
        <v>3</v>
      </c>
      <c r="L290" s="45">
        <v>11</v>
      </c>
      <c r="M290" s="6" t="str">
        <f t="shared" si="25"/>
        <v>&lt;B11&gt;</v>
      </c>
      <c r="N290" s="6" t="str">
        <f>IF($B290=1,IF(ISNA(VLOOKUP($M290,Teams!$F$4:$H$51,2,FALSE)),"",VLOOKUP($M290,Teams!$F$4:$H$51,2,FALSE)),IF($B290=2,IF(ISNA(VLOOKUP($M290,Teams!$O$4:$Q$51,2,FALSE)),"",VLOOKUP($M290,Teams!$O$4:$Q$51,2,FALSE)),IF(ISNA(VLOOKUP($M290,Teams!$X$4:$Z$51,2,FALSE)),"",VLOOKUP($M290,Teams!$X$4:$Z$51,2,FALSE))))</f>
        <v>212211</v>
      </c>
      <c r="O290" s="47">
        <v>7</v>
      </c>
      <c r="P290" s="6" t="str">
        <f t="shared" si="24"/>
        <v>&lt;B7&gt;</v>
      </c>
      <c r="Q290" s="6" t="str">
        <f>IF($B290=1,IF(ISNA(VLOOKUP($P290,Teams!$F$4:$H$51,2,FALSE)),"",VLOOKUP($P290,Teams!$F$4:$H$51,2,FALSE)),IF($B290=2,IF(ISNA(VLOOKUP($P290,Teams!$O$4:$Q$51,2,FALSE)),"",VLOOKUP($P290,Teams!$O$4:$Q$51,2,FALSE)),IF(ISNA(VLOOKUP($P290,Teams!$X$4:$Z$51,2,FALSE)),"",VLOOKUP($P290,Teams!$X$4:$Z$51,2,FALSE))))</f>
        <v>212207</v>
      </c>
      <c r="R290" t="str">
        <f t="shared" si="28"/>
        <v>02/06/2022,13:00,02/06/2022,14:00,Week 17 - Match 171323,,Gym 2 - Court 3,,0,Game,,212211,,1,212207,,,0,,171323,1,,,,,,</v>
      </c>
    </row>
    <row r="291" spans="2:18" x14ac:dyDescent="0.2">
      <c r="B291" s="37">
        <v>2</v>
      </c>
      <c r="C291" s="9">
        <v>44605</v>
      </c>
      <c r="D291" s="10">
        <v>14</v>
      </c>
      <c r="E291" s="10" t="s">
        <v>36</v>
      </c>
      <c r="F291" s="11">
        <f t="shared" si="26"/>
        <v>15</v>
      </c>
      <c r="G291" s="11" t="str">
        <f t="shared" si="27"/>
        <v>00</v>
      </c>
      <c r="H291" s="2">
        <v>18</v>
      </c>
      <c r="I291" s="11" t="str">
        <f t="shared" si="29"/>
        <v>181411</v>
      </c>
      <c r="J291" s="2">
        <v>1</v>
      </c>
      <c r="K291" s="2">
        <v>1</v>
      </c>
      <c r="L291" s="45">
        <v>12</v>
      </c>
      <c r="M291" s="6" t="str">
        <f t="shared" si="25"/>
        <v>&lt;B12&gt;</v>
      </c>
      <c r="N291" s="6" t="str">
        <f>IF($B291=1,IF(ISNA(VLOOKUP($M291,Teams!$F$4:$H$51,2,FALSE)),"",VLOOKUP($M291,Teams!$F$4:$H$51,2,FALSE)),IF($B291=2,IF(ISNA(VLOOKUP($M291,Teams!$O$4:$Q$51,2,FALSE)),"",VLOOKUP($M291,Teams!$O$4:$Q$51,2,FALSE)),IF(ISNA(VLOOKUP($M291,Teams!$X$4:$Z$51,2,FALSE)),"",VLOOKUP($M291,Teams!$X$4:$Z$51,2,FALSE))))</f>
        <v>212212</v>
      </c>
      <c r="O291" s="47">
        <v>10</v>
      </c>
      <c r="P291" s="6" t="str">
        <f t="shared" si="24"/>
        <v>&lt;B10&gt;</v>
      </c>
      <c r="Q291" s="6" t="str">
        <f>IF($B291=1,IF(ISNA(VLOOKUP($P291,Teams!$F$4:$H$51,2,FALSE)),"",VLOOKUP($P291,Teams!$F$4:$H$51,2,FALSE)),IF($B291=2,IF(ISNA(VLOOKUP($P291,Teams!$O$4:$Q$51,2,FALSE)),"",VLOOKUP($P291,Teams!$O$4:$Q$51,2,FALSE)),IF(ISNA(VLOOKUP($P291,Teams!$X$4:$Z$51,2,FALSE)),"",VLOOKUP($P291,Teams!$X$4:$Z$51,2,FALSE))))</f>
        <v>212210</v>
      </c>
      <c r="R291" t="str">
        <f t="shared" si="28"/>
        <v>02/13/2022,14:00,02/13/2022,15:00,Week 18 - Match 181411,,Gym 1 - Court 1,,0,Game,,212212,,1,212210,,,0,,181411,1,,,,,,</v>
      </c>
    </row>
    <row r="292" spans="2:18" x14ac:dyDescent="0.2">
      <c r="B292" s="37">
        <v>2</v>
      </c>
      <c r="C292" s="9">
        <v>44605</v>
      </c>
      <c r="D292" s="10">
        <v>14</v>
      </c>
      <c r="E292" s="10" t="s">
        <v>36</v>
      </c>
      <c r="F292" s="11">
        <f t="shared" si="26"/>
        <v>15</v>
      </c>
      <c r="G292" s="11" t="str">
        <f t="shared" si="27"/>
        <v>00</v>
      </c>
      <c r="H292" s="2">
        <v>18</v>
      </c>
      <c r="I292" s="11" t="str">
        <f t="shared" si="29"/>
        <v>181412</v>
      </c>
      <c r="J292" s="2">
        <v>1</v>
      </c>
      <c r="K292" s="2">
        <v>2</v>
      </c>
      <c r="L292" s="45">
        <v>7</v>
      </c>
      <c r="M292" s="6" t="str">
        <f t="shared" si="25"/>
        <v>&lt;B7&gt;</v>
      </c>
      <c r="N292" s="6" t="str">
        <f>IF($B292=1,IF(ISNA(VLOOKUP($M292,Teams!$F$4:$H$51,2,FALSE)),"",VLOOKUP($M292,Teams!$F$4:$H$51,2,FALSE)),IF($B292=2,IF(ISNA(VLOOKUP($M292,Teams!$O$4:$Q$51,2,FALSE)),"",VLOOKUP($M292,Teams!$O$4:$Q$51,2,FALSE)),IF(ISNA(VLOOKUP($M292,Teams!$X$4:$Z$51,2,FALSE)),"",VLOOKUP($M292,Teams!$X$4:$Z$51,2,FALSE))))</f>
        <v>212207</v>
      </c>
      <c r="O292" s="47">
        <v>2</v>
      </c>
      <c r="P292" s="6" t="str">
        <f t="shared" si="24"/>
        <v>&lt;B2&gt;</v>
      </c>
      <c r="Q292" s="6" t="str">
        <f>IF($B292=1,IF(ISNA(VLOOKUP($P292,Teams!$F$4:$H$51,2,FALSE)),"",VLOOKUP($P292,Teams!$F$4:$H$51,2,FALSE)),IF($B292=2,IF(ISNA(VLOOKUP($P292,Teams!$O$4:$Q$51,2,FALSE)),"",VLOOKUP($P292,Teams!$O$4:$Q$51,2,FALSE)),IF(ISNA(VLOOKUP($P292,Teams!$X$4:$Z$51,2,FALSE)),"",VLOOKUP($P292,Teams!$X$4:$Z$51,2,FALSE))))</f>
        <v>212202</v>
      </c>
      <c r="R292" t="str">
        <f t="shared" si="28"/>
        <v>02/13/2022,14:00,02/13/2022,15:00,Week 18 - Match 181412,,Gym 1 - Court 2,,0,Game,,212207,,1,212202,,,0,,181412,1,,,,,,</v>
      </c>
    </row>
    <row r="293" spans="2:18" x14ac:dyDescent="0.2">
      <c r="B293" s="37">
        <v>2</v>
      </c>
      <c r="C293" s="9">
        <v>44605</v>
      </c>
      <c r="D293" s="10">
        <v>14</v>
      </c>
      <c r="E293" s="10" t="s">
        <v>36</v>
      </c>
      <c r="F293" s="11">
        <f t="shared" si="26"/>
        <v>15</v>
      </c>
      <c r="G293" s="11" t="str">
        <f t="shared" si="27"/>
        <v>00</v>
      </c>
      <c r="H293" s="2">
        <v>18</v>
      </c>
      <c r="I293" s="11" t="str">
        <f t="shared" si="29"/>
        <v>181413</v>
      </c>
      <c r="J293" s="2">
        <v>1</v>
      </c>
      <c r="K293" s="2">
        <v>3</v>
      </c>
      <c r="L293" s="45">
        <v>8</v>
      </c>
      <c r="M293" s="6" t="str">
        <f t="shared" si="25"/>
        <v>&lt;B8&gt;</v>
      </c>
      <c r="N293" s="6" t="str">
        <f>IF($B293=1,IF(ISNA(VLOOKUP($M293,Teams!$F$4:$H$51,2,FALSE)),"",VLOOKUP($M293,Teams!$F$4:$H$51,2,FALSE)),IF($B293=2,IF(ISNA(VLOOKUP($M293,Teams!$O$4:$Q$51,2,FALSE)),"",VLOOKUP($M293,Teams!$O$4:$Q$51,2,FALSE)),IF(ISNA(VLOOKUP($M293,Teams!$X$4:$Z$51,2,FALSE)),"",VLOOKUP($M293,Teams!$X$4:$Z$51,2,FALSE))))</f>
        <v>212208</v>
      </c>
      <c r="O293" s="47">
        <v>1</v>
      </c>
      <c r="P293" s="6" t="str">
        <f t="shared" si="24"/>
        <v>&lt;B1&gt;</v>
      </c>
      <c r="Q293" s="6" t="str">
        <f>IF($B293=1,IF(ISNA(VLOOKUP($P293,Teams!$F$4:$H$51,2,FALSE)),"",VLOOKUP($P293,Teams!$F$4:$H$51,2,FALSE)),IF($B293=2,IF(ISNA(VLOOKUP($P293,Teams!$O$4:$Q$51,2,FALSE)),"",VLOOKUP($P293,Teams!$O$4:$Q$51,2,FALSE)),IF(ISNA(VLOOKUP($P293,Teams!$X$4:$Z$51,2,FALSE)),"",VLOOKUP($P293,Teams!$X$4:$Z$51,2,FALSE))))</f>
        <v>212201</v>
      </c>
      <c r="R293" t="str">
        <f t="shared" si="28"/>
        <v>02/13/2022,14:00,02/13/2022,15:00,Week 18 - Match 181413,,Gym 1 - Court 3,,0,Game,,212208,,1,212201,,,0,,181413,1,,,,,,</v>
      </c>
    </row>
    <row r="294" spans="2:18" x14ac:dyDescent="0.2">
      <c r="B294" s="37">
        <v>2</v>
      </c>
      <c r="C294" s="9">
        <v>44605</v>
      </c>
      <c r="D294" s="10">
        <v>14</v>
      </c>
      <c r="E294" s="10" t="s">
        <v>36</v>
      </c>
      <c r="F294" s="11">
        <f t="shared" si="26"/>
        <v>15</v>
      </c>
      <c r="G294" s="11" t="str">
        <f t="shared" si="27"/>
        <v>00</v>
      </c>
      <c r="H294" s="2">
        <v>18</v>
      </c>
      <c r="I294" s="11" t="str">
        <f t="shared" si="29"/>
        <v>181421</v>
      </c>
      <c r="J294" s="2">
        <v>2</v>
      </c>
      <c r="K294" s="2">
        <v>1</v>
      </c>
      <c r="L294" s="45">
        <v>6</v>
      </c>
      <c r="M294" s="6" t="str">
        <f t="shared" si="25"/>
        <v>&lt;B6&gt;</v>
      </c>
      <c r="N294" s="6" t="str">
        <f>IF($B294=1,IF(ISNA(VLOOKUP($M294,Teams!$F$4:$H$51,2,FALSE)),"",VLOOKUP($M294,Teams!$F$4:$H$51,2,FALSE)),IF($B294=2,IF(ISNA(VLOOKUP($M294,Teams!$O$4:$Q$51,2,FALSE)),"",VLOOKUP($M294,Teams!$O$4:$Q$51,2,FALSE)),IF(ISNA(VLOOKUP($M294,Teams!$X$4:$Z$51,2,FALSE)),"",VLOOKUP($M294,Teams!$X$4:$Z$51,2,FALSE))))</f>
        <v>212206</v>
      </c>
      <c r="O294" s="47">
        <v>3</v>
      </c>
      <c r="P294" s="6" t="str">
        <f t="shared" si="24"/>
        <v>&lt;B3&gt;</v>
      </c>
      <c r="Q294" s="6" t="str">
        <f>IF($B294=1,IF(ISNA(VLOOKUP($P294,Teams!$F$4:$H$51,2,FALSE)),"",VLOOKUP($P294,Teams!$F$4:$H$51,2,FALSE)),IF($B294=2,IF(ISNA(VLOOKUP($P294,Teams!$O$4:$Q$51,2,FALSE)),"",VLOOKUP($P294,Teams!$O$4:$Q$51,2,FALSE)),IF(ISNA(VLOOKUP($P294,Teams!$X$4:$Z$51,2,FALSE)),"",VLOOKUP($P294,Teams!$X$4:$Z$51,2,FALSE))))</f>
        <v>212203</v>
      </c>
      <c r="R294" t="str">
        <f t="shared" si="28"/>
        <v>02/13/2022,14:00,02/13/2022,15:00,Week 18 - Match 181421,,Gym 2 - Court 1,,0,Game,,212206,,1,212203,,,0,,181421,1,,,,,,</v>
      </c>
    </row>
    <row r="295" spans="2:18" x14ac:dyDescent="0.2">
      <c r="B295" s="37">
        <v>2</v>
      </c>
      <c r="C295" s="9">
        <v>44605</v>
      </c>
      <c r="D295" s="10">
        <v>14</v>
      </c>
      <c r="E295" s="10" t="s">
        <v>36</v>
      </c>
      <c r="F295" s="11">
        <f t="shared" si="26"/>
        <v>15</v>
      </c>
      <c r="G295" s="11" t="str">
        <f t="shared" si="27"/>
        <v>00</v>
      </c>
      <c r="H295" s="2">
        <v>18</v>
      </c>
      <c r="I295" s="11" t="str">
        <f t="shared" si="29"/>
        <v>181422</v>
      </c>
      <c r="J295" s="2">
        <v>2</v>
      </c>
      <c r="K295" s="2">
        <v>2</v>
      </c>
      <c r="L295" s="45">
        <v>5</v>
      </c>
      <c r="M295" s="6" t="str">
        <f t="shared" si="25"/>
        <v>&lt;B5&gt;</v>
      </c>
      <c r="N295" s="6" t="str">
        <f>IF($B295=1,IF(ISNA(VLOOKUP($M295,Teams!$F$4:$H$51,2,FALSE)),"",VLOOKUP($M295,Teams!$F$4:$H$51,2,FALSE)),IF($B295=2,IF(ISNA(VLOOKUP($M295,Teams!$O$4:$Q$51,2,FALSE)),"",VLOOKUP($M295,Teams!$O$4:$Q$51,2,FALSE)),IF(ISNA(VLOOKUP($M295,Teams!$X$4:$Z$51,2,FALSE)),"",VLOOKUP($M295,Teams!$X$4:$Z$51,2,FALSE))))</f>
        <v>212205</v>
      </c>
      <c r="O295" s="47">
        <v>4</v>
      </c>
      <c r="P295" s="6" t="str">
        <f t="shared" si="24"/>
        <v>&lt;B4&gt;</v>
      </c>
      <c r="Q295" s="6" t="str">
        <f>IF($B295=1,IF(ISNA(VLOOKUP($P295,Teams!$F$4:$H$51,2,FALSE)),"",VLOOKUP($P295,Teams!$F$4:$H$51,2,FALSE)),IF($B295=2,IF(ISNA(VLOOKUP($P295,Teams!$O$4:$Q$51,2,FALSE)),"",VLOOKUP($P295,Teams!$O$4:$Q$51,2,FALSE)),IF(ISNA(VLOOKUP($P295,Teams!$X$4:$Z$51,2,FALSE)),"",VLOOKUP($P295,Teams!$X$4:$Z$51,2,FALSE))))</f>
        <v>212204</v>
      </c>
      <c r="R295" t="str">
        <f t="shared" si="28"/>
        <v>02/13/2022,14:00,02/13/2022,15:00,Week 18 - Match 181422,,Gym 2 - Court 2,,0,Game,,212205,,1,212204,,,0,,181422,1,,,,,,</v>
      </c>
    </row>
    <row r="296" spans="2:18" x14ac:dyDescent="0.2">
      <c r="B296" s="37">
        <v>2</v>
      </c>
      <c r="C296" s="9">
        <v>44605</v>
      </c>
      <c r="D296" s="10">
        <v>14</v>
      </c>
      <c r="E296" s="10" t="s">
        <v>36</v>
      </c>
      <c r="F296" s="11">
        <f t="shared" si="26"/>
        <v>15</v>
      </c>
      <c r="G296" s="11" t="str">
        <f t="shared" si="27"/>
        <v>00</v>
      </c>
      <c r="H296" s="2">
        <v>18</v>
      </c>
      <c r="I296" s="11" t="str">
        <f t="shared" si="29"/>
        <v>181423</v>
      </c>
      <c r="J296" s="2">
        <v>2</v>
      </c>
      <c r="K296" s="2">
        <v>3</v>
      </c>
      <c r="L296" s="45">
        <v>11</v>
      </c>
      <c r="M296" s="6" t="str">
        <f t="shared" si="25"/>
        <v>&lt;B11&gt;</v>
      </c>
      <c r="N296" s="6" t="str">
        <f>IF($B296=1,IF(ISNA(VLOOKUP($M296,Teams!$F$4:$H$51,2,FALSE)),"",VLOOKUP($M296,Teams!$F$4:$H$51,2,FALSE)),IF($B296=2,IF(ISNA(VLOOKUP($M296,Teams!$O$4:$Q$51,2,FALSE)),"",VLOOKUP($M296,Teams!$O$4:$Q$51,2,FALSE)),IF(ISNA(VLOOKUP($M296,Teams!$X$4:$Z$51,2,FALSE)),"",VLOOKUP($M296,Teams!$X$4:$Z$51,2,FALSE))))</f>
        <v>212211</v>
      </c>
      <c r="O296" s="47">
        <v>9</v>
      </c>
      <c r="P296" s="6" t="str">
        <f t="shared" si="24"/>
        <v>&lt;B9&gt;</v>
      </c>
      <c r="Q296" s="6" t="str">
        <f>IF($B296=1,IF(ISNA(VLOOKUP($P296,Teams!$F$4:$H$51,2,FALSE)),"",VLOOKUP($P296,Teams!$F$4:$H$51,2,FALSE)),IF($B296=2,IF(ISNA(VLOOKUP($P296,Teams!$O$4:$Q$51,2,FALSE)),"",VLOOKUP($P296,Teams!$O$4:$Q$51,2,FALSE)),IF(ISNA(VLOOKUP($P296,Teams!$X$4:$Z$51,2,FALSE)),"",VLOOKUP($P296,Teams!$X$4:$Z$51,2,FALSE))))</f>
        <v>212209</v>
      </c>
      <c r="R296" t="str">
        <f t="shared" si="28"/>
        <v>02/13/2022,14:00,02/13/2022,15:00,Week 18 - Match 181423,,Gym 2 - Court 3,,0,Game,,212211,,1,212209,,,0,,181423,1,,,,,,</v>
      </c>
    </row>
    <row r="297" spans="2:18" x14ac:dyDescent="0.2">
      <c r="B297" s="37">
        <v>2</v>
      </c>
      <c r="C297" s="9">
        <v>44605</v>
      </c>
      <c r="D297" s="10">
        <v>15</v>
      </c>
      <c r="E297" s="10" t="s">
        <v>36</v>
      </c>
      <c r="F297" s="11">
        <f t="shared" si="26"/>
        <v>16</v>
      </c>
      <c r="G297" s="11" t="str">
        <f t="shared" si="27"/>
        <v>00</v>
      </c>
      <c r="H297" s="2">
        <v>18</v>
      </c>
      <c r="I297" s="11" t="str">
        <f t="shared" si="29"/>
        <v>181511</v>
      </c>
      <c r="J297" s="2">
        <v>1</v>
      </c>
      <c r="K297" s="2">
        <v>1</v>
      </c>
      <c r="L297" s="45">
        <v>5</v>
      </c>
      <c r="M297" s="6" t="str">
        <f t="shared" si="25"/>
        <v>&lt;B5&gt;</v>
      </c>
      <c r="N297" s="6" t="str">
        <f>IF($B297=1,IF(ISNA(VLOOKUP($M297,Teams!$F$4:$H$51,2,FALSE)),"",VLOOKUP($M297,Teams!$F$4:$H$51,2,FALSE)),IF($B297=2,IF(ISNA(VLOOKUP($M297,Teams!$O$4:$Q$51,2,FALSE)),"",VLOOKUP($M297,Teams!$O$4:$Q$51,2,FALSE)),IF(ISNA(VLOOKUP($M297,Teams!$X$4:$Z$51,2,FALSE)),"",VLOOKUP($M297,Teams!$X$4:$Z$51,2,FALSE))))</f>
        <v>212205</v>
      </c>
      <c r="O297" s="47">
        <v>1</v>
      </c>
      <c r="P297" s="6" t="str">
        <f t="shared" si="24"/>
        <v>&lt;B1&gt;</v>
      </c>
      <c r="Q297" s="6" t="str">
        <f>IF($B297=1,IF(ISNA(VLOOKUP($P297,Teams!$F$4:$H$51,2,FALSE)),"",VLOOKUP($P297,Teams!$F$4:$H$51,2,FALSE)),IF($B297=2,IF(ISNA(VLOOKUP($P297,Teams!$O$4:$Q$51,2,FALSE)),"",VLOOKUP($P297,Teams!$O$4:$Q$51,2,FALSE)),IF(ISNA(VLOOKUP($P297,Teams!$X$4:$Z$51,2,FALSE)),"",VLOOKUP($P297,Teams!$X$4:$Z$51,2,FALSE))))</f>
        <v>212201</v>
      </c>
      <c r="R297" t="str">
        <f t="shared" si="28"/>
        <v>02/13/2022,15:00,02/13/2022,16:00,Week 18 - Match 181511,,Gym 1 - Court 1,,0,Game,,212205,,1,212201,,,0,,181511,1,,,,,,</v>
      </c>
    </row>
    <row r="298" spans="2:18" x14ac:dyDescent="0.2">
      <c r="B298" s="37">
        <v>2</v>
      </c>
      <c r="C298" s="9">
        <v>44605</v>
      </c>
      <c r="D298" s="10">
        <v>15</v>
      </c>
      <c r="E298" s="10" t="s">
        <v>36</v>
      </c>
      <c r="F298" s="11">
        <f t="shared" si="26"/>
        <v>16</v>
      </c>
      <c r="G298" s="11" t="str">
        <f t="shared" si="27"/>
        <v>00</v>
      </c>
      <c r="H298" s="2">
        <v>18</v>
      </c>
      <c r="I298" s="11" t="str">
        <f t="shared" si="29"/>
        <v>181512</v>
      </c>
      <c r="J298" s="2">
        <v>1</v>
      </c>
      <c r="K298" s="2">
        <v>2</v>
      </c>
      <c r="L298" s="45">
        <v>4</v>
      </c>
      <c r="M298" s="6" t="str">
        <f t="shared" si="25"/>
        <v>&lt;B4&gt;</v>
      </c>
      <c r="N298" s="6" t="str">
        <f>IF($B298=1,IF(ISNA(VLOOKUP($M298,Teams!$F$4:$H$51,2,FALSE)),"",VLOOKUP($M298,Teams!$F$4:$H$51,2,FALSE)),IF($B298=2,IF(ISNA(VLOOKUP($M298,Teams!$O$4:$Q$51,2,FALSE)),"",VLOOKUP($M298,Teams!$O$4:$Q$51,2,FALSE)),IF(ISNA(VLOOKUP($M298,Teams!$X$4:$Z$51,2,FALSE)),"",VLOOKUP($M298,Teams!$X$4:$Z$51,2,FALSE))))</f>
        <v>212204</v>
      </c>
      <c r="O298" s="47">
        <v>2</v>
      </c>
      <c r="P298" s="6" t="str">
        <f t="shared" si="24"/>
        <v>&lt;B2&gt;</v>
      </c>
      <c r="Q298" s="6" t="str">
        <f>IF($B298=1,IF(ISNA(VLOOKUP($P298,Teams!$F$4:$H$51,2,FALSE)),"",VLOOKUP($P298,Teams!$F$4:$H$51,2,FALSE)),IF($B298=2,IF(ISNA(VLOOKUP($P298,Teams!$O$4:$Q$51,2,FALSE)),"",VLOOKUP($P298,Teams!$O$4:$Q$51,2,FALSE)),IF(ISNA(VLOOKUP($P298,Teams!$X$4:$Z$51,2,FALSE)),"",VLOOKUP($P298,Teams!$X$4:$Z$51,2,FALSE))))</f>
        <v>212202</v>
      </c>
      <c r="R298" t="str">
        <f t="shared" si="28"/>
        <v>02/13/2022,15:00,02/13/2022,16:00,Week 18 - Match 181512,,Gym 1 - Court 2,,0,Game,,212204,,1,212202,,,0,,181512,1,,,,,,</v>
      </c>
    </row>
    <row r="299" spans="2:18" x14ac:dyDescent="0.2">
      <c r="B299" s="37">
        <v>2</v>
      </c>
      <c r="C299" s="9">
        <v>44605</v>
      </c>
      <c r="D299" s="10">
        <v>15</v>
      </c>
      <c r="E299" s="10" t="s">
        <v>36</v>
      </c>
      <c r="F299" s="11">
        <f t="shared" si="26"/>
        <v>16</v>
      </c>
      <c r="G299" s="11" t="str">
        <f t="shared" si="27"/>
        <v>00</v>
      </c>
      <c r="H299" s="2">
        <v>18</v>
      </c>
      <c r="I299" s="11" t="str">
        <f t="shared" si="29"/>
        <v>181513</v>
      </c>
      <c r="J299" s="2">
        <v>1</v>
      </c>
      <c r="K299" s="2">
        <v>3</v>
      </c>
      <c r="L299" s="45">
        <v>12</v>
      </c>
      <c r="M299" s="6" t="str">
        <f t="shared" si="25"/>
        <v>&lt;B12&gt;</v>
      </c>
      <c r="N299" s="6" t="str">
        <f>IF($B299=1,IF(ISNA(VLOOKUP($M299,Teams!$F$4:$H$51,2,FALSE)),"",VLOOKUP($M299,Teams!$F$4:$H$51,2,FALSE)),IF($B299=2,IF(ISNA(VLOOKUP($M299,Teams!$O$4:$Q$51,2,FALSE)),"",VLOOKUP($M299,Teams!$O$4:$Q$51,2,FALSE)),IF(ISNA(VLOOKUP($M299,Teams!$X$4:$Z$51,2,FALSE)),"",VLOOKUP($M299,Teams!$X$4:$Z$51,2,FALSE))))</f>
        <v>212212</v>
      </c>
      <c r="O299" s="47">
        <v>3</v>
      </c>
      <c r="P299" s="6" t="str">
        <f t="shared" si="24"/>
        <v>&lt;B3&gt;</v>
      </c>
      <c r="Q299" s="6" t="str">
        <f>IF($B299=1,IF(ISNA(VLOOKUP($P299,Teams!$F$4:$H$51,2,FALSE)),"",VLOOKUP($P299,Teams!$F$4:$H$51,2,FALSE)),IF($B299=2,IF(ISNA(VLOOKUP($P299,Teams!$O$4:$Q$51,2,FALSE)),"",VLOOKUP($P299,Teams!$O$4:$Q$51,2,FALSE)),IF(ISNA(VLOOKUP($P299,Teams!$X$4:$Z$51,2,FALSE)),"",VLOOKUP($P299,Teams!$X$4:$Z$51,2,FALSE))))</f>
        <v>212203</v>
      </c>
      <c r="R299" t="str">
        <f t="shared" si="28"/>
        <v>02/13/2022,15:00,02/13/2022,16:00,Week 18 - Match 181513,,Gym 1 - Court 3,,0,Game,,212212,,1,212203,,,0,,181513,1,,,,,,</v>
      </c>
    </row>
    <row r="300" spans="2:18" x14ac:dyDescent="0.2">
      <c r="B300" s="37">
        <v>2</v>
      </c>
      <c r="C300" s="9">
        <v>44605</v>
      </c>
      <c r="D300" s="10">
        <v>15</v>
      </c>
      <c r="E300" s="10" t="s">
        <v>36</v>
      </c>
      <c r="F300" s="11">
        <f t="shared" si="26"/>
        <v>16</v>
      </c>
      <c r="G300" s="11" t="str">
        <f t="shared" si="27"/>
        <v>00</v>
      </c>
      <c r="H300" s="2">
        <v>18</v>
      </c>
      <c r="I300" s="11" t="str">
        <f t="shared" si="29"/>
        <v>181521</v>
      </c>
      <c r="J300" s="2">
        <v>2</v>
      </c>
      <c r="K300" s="2">
        <v>1</v>
      </c>
      <c r="L300" s="45">
        <v>11</v>
      </c>
      <c r="M300" s="6" t="str">
        <f t="shared" si="25"/>
        <v>&lt;B11&gt;</v>
      </c>
      <c r="N300" s="6" t="str">
        <f>IF($B300=1,IF(ISNA(VLOOKUP($M300,Teams!$F$4:$H$51,2,FALSE)),"",VLOOKUP($M300,Teams!$F$4:$H$51,2,FALSE)),IF($B300=2,IF(ISNA(VLOOKUP($M300,Teams!$O$4:$Q$51,2,FALSE)),"",VLOOKUP($M300,Teams!$O$4:$Q$51,2,FALSE)),IF(ISNA(VLOOKUP($M300,Teams!$X$4:$Z$51,2,FALSE)),"",VLOOKUP($M300,Teams!$X$4:$Z$51,2,FALSE))))</f>
        <v>212211</v>
      </c>
      <c r="O300" s="47">
        <v>6</v>
      </c>
      <c r="P300" s="6" t="str">
        <f t="shared" si="24"/>
        <v>&lt;B6&gt;</v>
      </c>
      <c r="Q300" s="6" t="str">
        <f>IF($B300=1,IF(ISNA(VLOOKUP($P300,Teams!$F$4:$H$51,2,FALSE)),"",VLOOKUP($P300,Teams!$F$4:$H$51,2,FALSE)),IF($B300=2,IF(ISNA(VLOOKUP($P300,Teams!$O$4:$Q$51,2,FALSE)),"",VLOOKUP($P300,Teams!$O$4:$Q$51,2,FALSE)),IF(ISNA(VLOOKUP($P300,Teams!$X$4:$Z$51,2,FALSE)),"",VLOOKUP($P300,Teams!$X$4:$Z$51,2,FALSE))))</f>
        <v>212206</v>
      </c>
      <c r="R300" t="str">
        <f t="shared" si="28"/>
        <v>02/13/2022,15:00,02/13/2022,16:00,Week 18 - Match 181521,,Gym 2 - Court 1,,0,Game,,212211,,1,212206,,,0,,181521,1,,,,,,</v>
      </c>
    </row>
    <row r="301" spans="2:18" x14ac:dyDescent="0.2">
      <c r="B301" s="37">
        <v>2</v>
      </c>
      <c r="C301" s="9">
        <v>44605</v>
      </c>
      <c r="D301" s="10">
        <v>15</v>
      </c>
      <c r="E301" s="10" t="s">
        <v>36</v>
      </c>
      <c r="F301" s="11">
        <f t="shared" si="26"/>
        <v>16</v>
      </c>
      <c r="G301" s="11" t="str">
        <f t="shared" si="27"/>
        <v>00</v>
      </c>
      <c r="H301" s="2">
        <v>18</v>
      </c>
      <c r="I301" s="11" t="str">
        <f t="shared" si="29"/>
        <v>181522</v>
      </c>
      <c r="J301" s="2">
        <v>2</v>
      </c>
      <c r="K301" s="2">
        <v>2</v>
      </c>
      <c r="L301" s="45">
        <v>10</v>
      </c>
      <c r="M301" s="6" t="str">
        <f t="shared" si="25"/>
        <v>&lt;B10&gt;</v>
      </c>
      <c r="N301" s="6" t="str">
        <f>IF($B301=1,IF(ISNA(VLOOKUP($M301,Teams!$F$4:$H$51,2,FALSE)),"",VLOOKUP($M301,Teams!$F$4:$H$51,2,FALSE)),IF($B301=2,IF(ISNA(VLOOKUP($M301,Teams!$O$4:$Q$51,2,FALSE)),"",VLOOKUP($M301,Teams!$O$4:$Q$51,2,FALSE)),IF(ISNA(VLOOKUP($M301,Teams!$X$4:$Z$51,2,FALSE)),"",VLOOKUP($M301,Teams!$X$4:$Z$51,2,FALSE))))</f>
        <v>212210</v>
      </c>
      <c r="O301" s="47">
        <v>7</v>
      </c>
      <c r="P301" s="6" t="str">
        <f t="shared" si="24"/>
        <v>&lt;B7&gt;</v>
      </c>
      <c r="Q301" s="6" t="str">
        <f>IF($B301=1,IF(ISNA(VLOOKUP($P301,Teams!$F$4:$H$51,2,FALSE)),"",VLOOKUP($P301,Teams!$F$4:$H$51,2,FALSE)),IF($B301=2,IF(ISNA(VLOOKUP($P301,Teams!$O$4:$Q$51,2,FALSE)),"",VLOOKUP($P301,Teams!$O$4:$Q$51,2,FALSE)),IF(ISNA(VLOOKUP($P301,Teams!$X$4:$Z$51,2,FALSE)),"",VLOOKUP($P301,Teams!$X$4:$Z$51,2,FALSE))))</f>
        <v>212207</v>
      </c>
      <c r="R301" t="str">
        <f t="shared" si="28"/>
        <v>02/13/2022,15:00,02/13/2022,16:00,Week 18 - Match 181522,,Gym 2 - Court 2,,0,Game,,212210,,1,212207,,,0,,181522,1,,,,,,</v>
      </c>
    </row>
    <row r="302" spans="2:18" x14ac:dyDescent="0.2">
      <c r="B302" s="37">
        <v>2</v>
      </c>
      <c r="C302" s="9">
        <v>44605</v>
      </c>
      <c r="D302" s="10">
        <v>15</v>
      </c>
      <c r="E302" s="10" t="s">
        <v>36</v>
      </c>
      <c r="F302" s="11">
        <f t="shared" si="26"/>
        <v>16</v>
      </c>
      <c r="G302" s="11" t="str">
        <f t="shared" si="27"/>
        <v>00</v>
      </c>
      <c r="H302" s="2">
        <v>18</v>
      </c>
      <c r="I302" s="11" t="str">
        <f t="shared" si="29"/>
        <v>181523</v>
      </c>
      <c r="J302" s="2">
        <v>2</v>
      </c>
      <c r="K302" s="2">
        <v>3</v>
      </c>
      <c r="L302" s="45">
        <v>9</v>
      </c>
      <c r="M302" s="6" t="str">
        <f t="shared" si="25"/>
        <v>&lt;B9&gt;</v>
      </c>
      <c r="N302" s="6" t="str">
        <f>IF($B302=1,IF(ISNA(VLOOKUP($M302,Teams!$F$4:$H$51,2,FALSE)),"",VLOOKUP($M302,Teams!$F$4:$H$51,2,FALSE)),IF($B302=2,IF(ISNA(VLOOKUP($M302,Teams!$O$4:$Q$51,2,FALSE)),"",VLOOKUP($M302,Teams!$O$4:$Q$51,2,FALSE)),IF(ISNA(VLOOKUP($M302,Teams!$X$4:$Z$51,2,FALSE)),"",VLOOKUP($M302,Teams!$X$4:$Z$51,2,FALSE))))</f>
        <v>212209</v>
      </c>
      <c r="O302" s="47">
        <v>8</v>
      </c>
      <c r="P302" s="6" t="str">
        <f t="shared" si="24"/>
        <v>&lt;B8&gt;</v>
      </c>
      <c r="Q302" s="6" t="str">
        <f>IF($B302=1,IF(ISNA(VLOOKUP($P302,Teams!$F$4:$H$51,2,FALSE)),"",VLOOKUP($P302,Teams!$F$4:$H$51,2,FALSE)),IF($B302=2,IF(ISNA(VLOOKUP($P302,Teams!$O$4:$Q$51,2,FALSE)),"",VLOOKUP($P302,Teams!$O$4:$Q$51,2,FALSE)),IF(ISNA(VLOOKUP($P302,Teams!$X$4:$Z$51,2,FALSE)),"",VLOOKUP($P302,Teams!$X$4:$Z$51,2,FALSE))))</f>
        <v>212208</v>
      </c>
      <c r="R302" t="str">
        <f t="shared" si="28"/>
        <v>02/13/2022,15:00,02/13/2022,16:00,Week 18 - Match 181523,,Gym 2 - Court 3,,0,Game,,212209,,1,212208,,,0,,181523,1,,,,,,</v>
      </c>
    </row>
    <row r="303" spans="2:18" x14ac:dyDescent="0.2">
      <c r="B303" s="37">
        <v>2</v>
      </c>
      <c r="C303" s="9">
        <v>44619</v>
      </c>
      <c r="D303" s="10">
        <v>8</v>
      </c>
      <c r="E303" s="10" t="s">
        <v>36</v>
      </c>
      <c r="F303" s="11">
        <f t="shared" si="26"/>
        <v>9</v>
      </c>
      <c r="G303" s="11" t="str">
        <f t="shared" si="27"/>
        <v>00</v>
      </c>
      <c r="H303" s="2">
        <v>19</v>
      </c>
      <c r="I303" s="11" t="str">
        <f t="shared" si="29"/>
        <v>19811</v>
      </c>
      <c r="J303" s="2">
        <v>1</v>
      </c>
      <c r="K303" s="2">
        <v>1</v>
      </c>
      <c r="L303" s="45">
        <v>5</v>
      </c>
      <c r="M303" s="6" t="str">
        <f t="shared" si="25"/>
        <v>&lt;B5&gt;</v>
      </c>
      <c r="N303" s="6" t="str">
        <f>IF($B303=1,IF(ISNA(VLOOKUP($M303,Teams!$F$4:$H$51,2,FALSE)),"",VLOOKUP($M303,Teams!$F$4:$H$51,2,FALSE)),IF($B303=2,IF(ISNA(VLOOKUP($M303,Teams!$O$4:$Q$51,2,FALSE)),"",VLOOKUP($M303,Teams!$O$4:$Q$51,2,FALSE)),IF(ISNA(VLOOKUP($M303,Teams!$X$4:$Z$51,2,FALSE)),"",VLOOKUP($M303,Teams!$X$4:$Z$51,2,FALSE))))</f>
        <v>212205</v>
      </c>
      <c r="O303" s="47">
        <v>3</v>
      </c>
      <c r="P303" s="6" t="str">
        <f t="shared" si="24"/>
        <v>&lt;B3&gt;</v>
      </c>
      <c r="Q303" s="6" t="str">
        <f>IF($B303=1,IF(ISNA(VLOOKUP($P303,Teams!$F$4:$H$51,2,FALSE)),"",VLOOKUP($P303,Teams!$F$4:$H$51,2,FALSE)),IF($B303=2,IF(ISNA(VLOOKUP($P303,Teams!$O$4:$Q$51,2,FALSE)),"",VLOOKUP($P303,Teams!$O$4:$Q$51,2,FALSE)),IF(ISNA(VLOOKUP($P303,Teams!$X$4:$Z$51,2,FALSE)),"",VLOOKUP($P303,Teams!$X$4:$Z$51,2,FALSE))))</f>
        <v>212203</v>
      </c>
      <c r="R303" t="str">
        <f t="shared" si="28"/>
        <v>02/27/2022,8:00,02/27/2022,9:00,Week 19 - Match 19811,,Gym 1 - Court 1,,0,Game,,212205,,1,212203,,,0,,19811,1,,,,,,</v>
      </c>
    </row>
    <row r="304" spans="2:18" x14ac:dyDescent="0.2">
      <c r="B304" s="37">
        <v>2</v>
      </c>
      <c r="C304" s="9">
        <v>44619</v>
      </c>
      <c r="D304" s="10">
        <v>8</v>
      </c>
      <c r="E304" s="10" t="s">
        <v>36</v>
      </c>
      <c r="F304" s="11">
        <f t="shared" si="26"/>
        <v>9</v>
      </c>
      <c r="G304" s="11" t="str">
        <f t="shared" si="27"/>
        <v>00</v>
      </c>
      <c r="H304" s="2">
        <v>19</v>
      </c>
      <c r="I304" s="11" t="str">
        <f t="shared" si="29"/>
        <v>19812</v>
      </c>
      <c r="J304" s="2">
        <v>1</v>
      </c>
      <c r="K304" s="2">
        <v>2</v>
      </c>
      <c r="L304" s="45">
        <v>6</v>
      </c>
      <c r="M304" s="6" t="str">
        <f t="shared" si="25"/>
        <v>&lt;B6&gt;</v>
      </c>
      <c r="N304" s="6" t="str">
        <f>IF($B304=1,IF(ISNA(VLOOKUP($M304,Teams!$F$4:$H$51,2,FALSE)),"",VLOOKUP($M304,Teams!$F$4:$H$51,2,FALSE)),IF($B304=2,IF(ISNA(VLOOKUP($M304,Teams!$O$4:$Q$51,2,FALSE)),"",VLOOKUP($M304,Teams!$O$4:$Q$51,2,FALSE)),IF(ISNA(VLOOKUP($M304,Teams!$X$4:$Z$51,2,FALSE)),"",VLOOKUP($M304,Teams!$X$4:$Z$51,2,FALSE))))</f>
        <v>212206</v>
      </c>
      <c r="O304" s="47">
        <v>2</v>
      </c>
      <c r="P304" s="6" t="str">
        <f t="shared" si="24"/>
        <v>&lt;B2&gt;</v>
      </c>
      <c r="Q304" s="6" t="str">
        <f>IF($B304=1,IF(ISNA(VLOOKUP($P304,Teams!$F$4:$H$51,2,FALSE)),"",VLOOKUP($P304,Teams!$F$4:$H$51,2,FALSE)),IF($B304=2,IF(ISNA(VLOOKUP($P304,Teams!$O$4:$Q$51,2,FALSE)),"",VLOOKUP($P304,Teams!$O$4:$Q$51,2,FALSE)),IF(ISNA(VLOOKUP($P304,Teams!$X$4:$Z$51,2,FALSE)),"",VLOOKUP($P304,Teams!$X$4:$Z$51,2,FALSE))))</f>
        <v>212202</v>
      </c>
      <c r="R304" t="str">
        <f t="shared" si="28"/>
        <v>02/27/2022,8:00,02/27/2022,9:00,Week 19 - Match 19812,,Gym 1 - Court 2,,0,Game,,212206,,1,212202,,,0,,19812,1,,,,,,</v>
      </c>
    </row>
    <row r="305" spans="2:18" x14ac:dyDescent="0.2">
      <c r="B305" s="37">
        <v>2</v>
      </c>
      <c r="C305" s="9">
        <v>44619</v>
      </c>
      <c r="D305" s="10">
        <v>8</v>
      </c>
      <c r="E305" s="10" t="s">
        <v>36</v>
      </c>
      <c r="F305" s="11">
        <f t="shared" si="26"/>
        <v>9</v>
      </c>
      <c r="G305" s="11" t="str">
        <f t="shared" si="27"/>
        <v>00</v>
      </c>
      <c r="H305" s="2">
        <v>19</v>
      </c>
      <c r="I305" s="11" t="str">
        <f t="shared" si="29"/>
        <v>19813</v>
      </c>
      <c r="J305" s="2">
        <v>1</v>
      </c>
      <c r="K305" s="2">
        <v>3</v>
      </c>
      <c r="L305" s="45">
        <v>12</v>
      </c>
      <c r="M305" s="6" t="str">
        <f t="shared" si="25"/>
        <v>&lt;B12&gt;</v>
      </c>
      <c r="N305" s="6" t="str">
        <f>IF($B305=1,IF(ISNA(VLOOKUP($M305,Teams!$F$4:$H$51,2,FALSE)),"",VLOOKUP($M305,Teams!$F$4:$H$51,2,FALSE)),IF($B305=2,IF(ISNA(VLOOKUP($M305,Teams!$O$4:$Q$51,2,FALSE)),"",VLOOKUP($M305,Teams!$O$4:$Q$51,2,FALSE)),IF(ISNA(VLOOKUP($M305,Teams!$X$4:$Z$51,2,FALSE)),"",VLOOKUP($M305,Teams!$X$4:$Z$51,2,FALSE))))</f>
        <v>212212</v>
      </c>
      <c r="O305" s="47">
        <v>4</v>
      </c>
      <c r="P305" s="6" t="str">
        <f t="shared" si="24"/>
        <v>&lt;B4&gt;</v>
      </c>
      <c r="Q305" s="6" t="str">
        <f>IF($B305=1,IF(ISNA(VLOOKUP($P305,Teams!$F$4:$H$51,2,FALSE)),"",VLOOKUP($P305,Teams!$F$4:$H$51,2,FALSE)),IF($B305=2,IF(ISNA(VLOOKUP($P305,Teams!$O$4:$Q$51,2,FALSE)),"",VLOOKUP($P305,Teams!$O$4:$Q$51,2,FALSE)),IF(ISNA(VLOOKUP($P305,Teams!$X$4:$Z$51,2,FALSE)),"",VLOOKUP($P305,Teams!$X$4:$Z$51,2,FALSE))))</f>
        <v>212204</v>
      </c>
      <c r="R305" t="str">
        <f t="shared" si="28"/>
        <v>02/27/2022,8:00,02/27/2022,9:00,Week 19 - Match 19813,,Gym 1 - Court 3,,0,Game,,212212,,1,212204,,,0,,19813,1,,,,,,</v>
      </c>
    </row>
    <row r="306" spans="2:18" x14ac:dyDescent="0.2">
      <c r="B306" s="37">
        <v>2</v>
      </c>
      <c r="C306" s="9">
        <v>44619</v>
      </c>
      <c r="D306" s="10">
        <v>8</v>
      </c>
      <c r="E306" s="10" t="s">
        <v>36</v>
      </c>
      <c r="F306" s="11">
        <f t="shared" si="26"/>
        <v>9</v>
      </c>
      <c r="G306" s="11" t="str">
        <f t="shared" si="27"/>
        <v>00</v>
      </c>
      <c r="H306" s="2">
        <v>19</v>
      </c>
      <c r="I306" s="11" t="str">
        <f t="shared" si="29"/>
        <v>19821</v>
      </c>
      <c r="J306" s="2">
        <v>2</v>
      </c>
      <c r="K306" s="2">
        <v>1</v>
      </c>
      <c r="L306" s="45">
        <v>11</v>
      </c>
      <c r="M306" s="6" t="str">
        <f t="shared" si="25"/>
        <v>&lt;B11&gt;</v>
      </c>
      <c r="N306" s="6" t="str">
        <f>IF($B306=1,IF(ISNA(VLOOKUP($M306,Teams!$F$4:$H$51,2,FALSE)),"",VLOOKUP($M306,Teams!$F$4:$H$51,2,FALSE)),IF($B306=2,IF(ISNA(VLOOKUP($M306,Teams!$O$4:$Q$51,2,FALSE)),"",VLOOKUP($M306,Teams!$O$4:$Q$51,2,FALSE)),IF(ISNA(VLOOKUP($M306,Teams!$X$4:$Z$51,2,FALSE)),"",VLOOKUP($M306,Teams!$X$4:$Z$51,2,FALSE))))</f>
        <v>212211</v>
      </c>
      <c r="O306" s="47">
        <v>8</v>
      </c>
      <c r="P306" s="6" t="str">
        <f t="shared" si="24"/>
        <v>&lt;B8&gt;</v>
      </c>
      <c r="Q306" s="6" t="str">
        <f>IF($B306=1,IF(ISNA(VLOOKUP($P306,Teams!$F$4:$H$51,2,FALSE)),"",VLOOKUP($P306,Teams!$F$4:$H$51,2,FALSE)),IF($B306=2,IF(ISNA(VLOOKUP($P306,Teams!$O$4:$Q$51,2,FALSE)),"",VLOOKUP($P306,Teams!$O$4:$Q$51,2,FALSE)),IF(ISNA(VLOOKUP($P306,Teams!$X$4:$Z$51,2,FALSE)),"",VLOOKUP($P306,Teams!$X$4:$Z$51,2,FALSE))))</f>
        <v>212208</v>
      </c>
      <c r="R306" t="str">
        <f t="shared" si="28"/>
        <v>02/27/2022,8:00,02/27/2022,9:00,Week 19 - Match 19821,,Gym 2 - Court 1,,0,Game,,212211,,1,212208,,,0,,19821,1,,,,,,</v>
      </c>
    </row>
    <row r="307" spans="2:18" x14ac:dyDescent="0.2">
      <c r="B307" s="37">
        <v>2</v>
      </c>
      <c r="C307" s="9">
        <v>44619</v>
      </c>
      <c r="D307" s="10">
        <v>8</v>
      </c>
      <c r="E307" s="10" t="s">
        <v>36</v>
      </c>
      <c r="F307" s="11">
        <f t="shared" si="26"/>
        <v>9</v>
      </c>
      <c r="G307" s="11" t="str">
        <f t="shared" si="27"/>
        <v>00</v>
      </c>
      <c r="H307" s="2">
        <v>19</v>
      </c>
      <c r="I307" s="11" t="str">
        <f t="shared" si="29"/>
        <v>19822</v>
      </c>
      <c r="J307" s="2">
        <v>2</v>
      </c>
      <c r="K307" s="2">
        <v>2</v>
      </c>
      <c r="L307" s="45">
        <v>10</v>
      </c>
      <c r="M307" s="6" t="str">
        <f t="shared" si="25"/>
        <v>&lt;B10&gt;</v>
      </c>
      <c r="N307" s="6" t="str">
        <f>IF($B307=1,IF(ISNA(VLOOKUP($M307,Teams!$F$4:$H$51,2,FALSE)),"",VLOOKUP($M307,Teams!$F$4:$H$51,2,FALSE)),IF($B307=2,IF(ISNA(VLOOKUP($M307,Teams!$O$4:$Q$51,2,FALSE)),"",VLOOKUP($M307,Teams!$O$4:$Q$51,2,FALSE)),IF(ISNA(VLOOKUP($M307,Teams!$X$4:$Z$51,2,FALSE)),"",VLOOKUP($M307,Teams!$X$4:$Z$51,2,FALSE))))</f>
        <v>212210</v>
      </c>
      <c r="O307" s="47">
        <v>9</v>
      </c>
      <c r="P307" s="6" t="str">
        <f t="shared" si="24"/>
        <v>&lt;B9&gt;</v>
      </c>
      <c r="Q307" s="6" t="str">
        <f>IF($B307=1,IF(ISNA(VLOOKUP($P307,Teams!$F$4:$H$51,2,FALSE)),"",VLOOKUP($P307,Teams!$F$4:$H$51,2,FALSE)),IF($B307=2,IF(ISNA(VLOOKUP($P307,Teams!$O$4:$Q$51,2,FALSE)),"",VLOOKUP($P307,Teams!$O$4:$Q$51,2,FALSE)),IF(ISNA(VLOOKUP($P307,Teams!$X$4:$Z$51,2,FALSE)),"",VLOOKUP($P307,Teams!$X$4:$Z$51,2,FALSE))))</f>
        <v>212209</v>
      </c>
      <c r="R307" t="str">
        <f t="shared" si="28"/>
        <v>02/27/2022,8:00,02/27/2022,9:00,Week 19 - Match 19822,,Gym 2 - Court 2,,0,Game,,212210,,1,212209,,,0,,19822,1,,,,,,</v>
      </c>
    </row>
    <row r="308" spans="2:18" x14ac:dyDescent="0.2">
      <c r="B308" s="37">
        <v>2</v>
      </c>
      <c r="C308" s="9">
        <v>44619</v>
      </c>
      <c r="D308" s="10">
        <v>8</v>
      </c>
      <c r="E308" s="10" t="s">
        <v>36</v>
      </c>
      <c r="F308" s="11">
        <f t="shared" si="26"/>
        <v>9</v>
      </c>
      <c r="G308" s="11" t="str">
        <f t="shared" si="27"/>
        <v>00</v>
      </c>
      <c r="H308" s="2">
        <v>19</v>
      </c>
      <c r="I308" s="11" t="str">
        <f t="shared" si="29"/>
        <v>19823</v>
      </c>
      <c r="J308" s="2">
        <v>2</v>
      </c>
      <c r="K308" s="2">
        <v>3</v>
      </c>
      <c r="L308" s="45">
        <v>7</v>
      </c>
      <c r="M308" s="6" t="str">
        <f t="shared" si="25"/>
        <v>&lt;B7&gt;</v>
      </c>
      <c r="N308" s="6" t="str">
        <f>IF($B308=1,IF(ISNA(VLOOKUP($M308,Teams!$F$4:$H$51,2,FALSE)),"",VLOOKUP($M308,Teams!$F$4:$H$51,2,FALSE)),IF($B308=2,IF(ISNA(VLOOKUP($M308,Teams!$O$4:$Q$51,2,FALSE)),"",VLOOKUP($M308,Teams!$O$4:$Q$51,2,FALSE)),IF(ISNA(VLOOKUP($M308,Teams!$X$4:$Z$51,2,FALSE)),"",VLOOKUP($M308,Teams!$X$4:$Z$51,2,FALSE))))</f>
        <v>212207</v>
      </c>
      <c r="O308" s="47">
        <v>1</v>
      </c>
      <c r="P308" s="6" t="str">
        <f t="shared" si="24"/>
        <v>&lt;B1&gt;</v>
      </c>
      <c r="Q308" s="6" t="str">
        <f>IF($B308=1,IF(ISNA(VLOOKUP($P308,Teams!$F$4:$H$51,2,FALSE)),"",VLOOKUP($P308,Teams!$F$4:$H$51,2,FALSE)),IF($B308=2,IF(ISNA(VLOOKUP($P308,Teams!$O$4:$Q$51,2,FALSE)),"",VLOOKUP($P308,Teams!$O$4:$Q$51,2,FALSE)),IF(ISNA(VLOOKUP($P308,Teams!$X$4:$Z$51,2,FALSE)),"",VLOOKUP($P308,Teams!$X$4:$Z$51,2,FALSE))))</f>
        <v>212201</v>
      </c>
      <c r="R308" t="str">
        <f t="shared" si="28"/>
        <v>02/27/2022,8:00,02/27/2022,9:00,Week 19 - Match 19823,,Gym 2 - Court 3,,0,Game,,212207,,1,212201,,,0,,19823,1,,,,,,</v>
      </c>
    </row>
    <row r="309" spans="2:18" x14ac:dyDescent="0.2">
      <c r="B309" s="37">
        <v>2</v>
      </c>
      <c r="C309" s="9">
        <v>44619</v>
      </c>
      <c r="D309" s="10">
        <v>9</v>
      </c>
      <c r="E309" s="10" t="s">
        <v>36</v>
      </c>
      <c r="F309" s="11">
        <f t="shared" si="26"/>
        <v>10</v>
      </c>
      <c r="G309" s="11" t="str">
        <f t="shared" si="27"/>
        <v>00</v>
      </c>
      <c r="H309" s="2">
        <v>19</v>
      </c>
      <c r="I309" s="11" t="str">
        <f t="shared" si="29"/>
        <v>19911</v>
      </c>
      <c r="J309" s="2">
        <v>1</v>
      </c>
      <c r="K309" s="2">
        <v>1</v>
      </c>
      <c r="L309" s="45">
        <v>10</v>
      </c>
      <c r="M309" s="6" t="str">
        <f t="shared" si="25"/>
        <v>&lt;B10&gt;</v>
      </c>
      <c r="N309" s="6" t="str">
        <f>IF($B309=1,IF(ISNA(VLOOKUP($M309,Teams!$F$4:$H$51,2,FALSE)),"",VLOOKUP($M309,Teams!$F$4:$H$51,2,FALSE)),IF($B309=2,IF(ISNA(VLOOKUP($M309,Teams!$O$4:$Q$51,2,FALSE)),"",VLOOKUP($M309,Teams!$O$4:$Q$51,2,FALSE)),IF(ISNA(VLOOKUP($M309,Teams!$X$4:$Z$51,2,FALSE)),"",VLOOKUP($M309,Teams!$X$4:$Z$51,2,FALSE))))</f>
        <v>212210</v>
      </c>
      <c r="O309" s="47">
        <v>6</v>
      </c>
      <c r="P309" s="6" t="str">
        <f t="shared" si="24"/>
        <v>&lt;B6&gt;</v>
      </c>
      <c r="Q309" s="6" t="str">
        <f>IF($B309=1,IF(ISNA(VLOOKUP($P309,Teams!$F$4:$H$51,2,FALSE)),"",VLOOKUP($P309,Teams!$F$4:$H$51,2,FALSE)),IF($B309=2,IF(ISNA(VLOOKUP($P309,Teams!$O$4:$Q$51,2,FALSE)),"",VLOOKUP($P309,Teams!$O$4:$Q$51,2,FALSE)),IF(ISNA(VLOOKUP($P309,Teams!$X$4:$Z$51,2,FALSE)),"",VLOOKUP($P309,Teams!$X$4:$Z$51,2,FALSE))))</f>
        <v>212206</v>
      </c>
      <c r="R309" t="str">
        <f t="shared" si="28"/>
        <v>02/27/2022,9:00,02/27/2022,10:00,Week 19 - Match 19911,,Gym 1 - Court 1,,0,Game,,212210,,1,212206,,,0,,19911,1,,,,,,</v>
      </c>
    </row>
    <row r="310" spans="2:18" x14ac:dyDescent="0.2">
      <c r="B310" s="37">
        <v>2</v>
      </c>
      <c r="C310" s="9">
        <v>44619</v>
      </c>
      <c r="D310" s="10">
        <v>9</v>
      </c>
      <c r="E310" s="10" t="s">
        <v>36</v>
      </c>
      <c r="F310" s="11">
        <f t="shared" si="26"/>
        <v>10</v>
      </c>
      <c r="G310" s="11" t="str">
        <f t="shared" si="27"/>
        <v>00</v>
      </c>
      <c r="H310" s="2">
        <v>19</v>
      </c>
      <c r="I310" s="11" t="str">
        <f t="shared" si="29"/>
        <v>19912</v>
      </c>
      <c r="J310" s="2">
        <v>1</v>
      </c>
      <c r="K310" s="2">
        <v>2</v>
      </c>
      <c r="L310" s="45">
        <v>9</v>
      </c>
      <c r="M310" s="6" t="str">
        <f t="shared" si="25"/>
        <v>&lt;B9&gt;</v>
      </c>
      <c r="N310" s="6" t="str">
        <f>IF($B310=1,IF(ISNA(VLOOKUP($M310,Teams!$F$4:$H$51,2,FALSE)),"",VLOOKUP($M310,Teams!$F$4:$H$51,2,FALSE)),IF($B310=2,IF(ISNA(VLOOKUP($M310,Teams!$O$4:$Q$51,2,FALSE)),"",VLOOKUP($M310,Teams!$O$4:$Q$51,2,FALSE)),IF(ISNA(VLOOKUP($M310,Teams!$X$4:$Z$51,2,FALSE)),"",VLOOKUP($M310,Teams!$X$4:$Z$51,2,FALSE))))</f>
        <v>212209</v>
      </c>
      <c r="O310" s="47">
        <v>7</v>
      </c>
      <c r="P310" s="6" t="str">
        <f t="shared" si="24"/>
        <v>&lt;B7&gt;</v>
      </c>
      <c r="Q310" s="6" t="str">
        <f>IF($B310=1,IF(ISNA(VLOOKUP($P310,Teams!$F$4:$H$51,2,FALSE)),"",VLOOKUP($P310,Teams!$F$4:$H$51,2,FALSE)),IF($B310=2,IF(ISNA(VLOOKUP($P310,Teams!$O$4:$Q$51,2,FALSE)),"",VLOOKUP($P310,Teams!$O$4:$Q$51,2,FALSE)),IF(ISNA(VLOOKUP($P310,Teams!$X$4:$Z$51,2,FALSE)),"",VLOOKUP($P310,Teams!$X$4:$Z$51,2,FALSE))))</f>
        <v>212207</v>
      </c>
      <c r="R310" t="str">
        <f t="shared" si="28"/>
        <v>02/27/2022,9:00,02/27/2022,10:00,Week 19 - Match 19912,,Gym 1 - Court 2,,0,Game,,212209,,1,212207,,,0,,19912,1,,,,,,</v>
      </c>
    </row>
    <row r="311" spans="2:18" x14ac:dyDescent="0.2">
      <c r="B311" s="37">
        <v>2</v>
      </c>
      <c r="C311" s="9">
        <v>44619</v>
      </c>
      <c r="D311" s="10">
        <v>9</v>
      </c>
      <c r="E311" s="10" t="s">
        <v>36</v>
      </c>
      <c r="F311" s="11">
        <f t="shared" si="26"/>
        <v>10</v>
      </c>
      <c r="G311" s="11" t="str">
        <f t="shared" si="27"/>
        <v>00</v>
      </c>
      <c r="H311" s="2">
        <v>19</v>
      </c>
      <c r="I311" s="11" t="str">
        <f t="shared" si="29"/>
        <v>19913</v>
      </c>
      <c r="J311" s="2">
        <v>1</v>
      </c>
      <c r="K311" s="2">
        <v>3</v>
      </c>
      <c r="L311" s="45">
        <v>12</v>
      </c>
      <c r="M311" s="6" t="str">
        <f t="shared" si="25"/>
        <v>&lt;B12&gt;</v>
      </c>
      <c r="N311" s="6" t="str">
        <f>IF($B311=1,IF(ISNA(VLOOKUP($M311,Teams!$F$4:$H$51,2,FALSE)),"",VLOOKUP($M311,Teams!$F$4:$H$51,2,FALSE)),IF($B311=2,IF(ISNA(VLOOKUP($M311,Teams!$O$4:$Q$51,2,FALSE)),"",VLOOKUP($M311,Teams!$O$4:$Q$51,2,FALSE)),IF(ISNA(VLOOKUP($M311,Teams!$X$4:$Z$51,2,FALSE)),"",VLOOKUP($M311,Teams!$X$4:$Z$51,2,FALSE))))</f>
        <v>212212</v>
      </c>
      <c r="O311" s="47">
        <v>8</v>
      </c>
      <c r="P311" s="6" t="str">
        <f t="shared" si="24"/>
        <v>&lt;B8&gt;</v>
      </c>
      <c r="Q311" s="6" t="str">
        <f>IF($B311=1,IF(ISNA(VLOOKUP($P311,Teams!$F$4:$H$51,2,FALSE)),"",VLOOKUP($P311,Teams!$F$4:$H$51,2,FALSE)),IF($B311=2,IF(ISNA(VLOOKUP($P311,Teams!$O$4:$Q$51,2,FALSE)),"",VLOOKUP($P311,Teams!$O$4:$Q$51,2,FALSE)),IF(ISNA(VLOOKUP($P311,Teams!$X$4:$Z$51,2,FALSE)),"",VLOOKUP($P311,Teams!$X$4:$Z$51,2,FALSE))))</f>
        <v>212208</v>
      </c>
      <c r="R311" t="str">
        <f t="shared" si="28"/>
        <v>02/27/2022,9:00,02/27/2022,10:00,Week 19 - Match 19913,,Gym 1 - Court 3,,0,Game,,212212,,1,212208,,,0,,19913,1,,,,,,</v>
      </c>
    </row>
    <row r="312" spans="2:18" x14ac:dyDescent="0.2">
      <c r="B312" s="37">
        <v>2</v>
      </c>
      <c r="C312" s="9">
        <v>44619</v>
      </c>
      <c r="D312" s="10">
        <v>9</v>
      </c>
      <c r="E312" s="10" t="s">
        <v>36</v>
      </c>
      <c r="F312" s="11">
        <f t="shared" si="26"/>
        <v>10</v>
      </c>
      <c r="G312" s="11" t="str">
        <f t="shared" si="27"/>
        <v>00</v>
      </c>
      <c r="H312" s="2">
        <v>19</v>
      </c>
      <c r="I312" s="11" t="str">
        <f t="shared" si="29"/>
        <v>19921</v>
      </c>
      <c r="J312" s="2">
        <v>2</v>
      </c>
      <c r="K312" s="2">
        <v>1</v>
      </c>
      <c r="L312" s="45">
        <v>4</v>
      </c>
      <c r="M312" s="6" t="str">
        <f t="shared" si="25"/>
        <v>&lt;B4&gt;</v>
      </c>
      <c r="N312" s="6" t="str">
        <f>IF($B312=1,IF(ISNA(VLOOKUP($M312,Teams!$F$4:$H$51,2,FALSE)),"",VLOOKUP($M312,Teams!$F$4:$H$51,2,FALSE)),IF($B312=2,IF(ISNA(VLOOKUP($M312,Teams!$O$4:$Q$51,2,FALSE)),"",VLOOKUP($M312,Teams!$O$4:$Q$51,2,FALSE)),IF(ISNA(VLOOKUP($M312,Teams!$X$4:$Z$51,2,FALSE)),"",VLOOKUP($M312,Teams!$X$4:$Z$51,2,FALSE))))</f>
        <v>212204</v>
      </c>
      <c r="O312" s="47">
        <v>1</v>
      </c>
      <c r="P312" s="6" t="str">
        <f t="shared" si="24"/>
        <v>&lt;B1&gt;</v>
      </c>
      <c r="Q312" s="6" t="str">
        <f>IF($B312=1,IF(ISNA(VLOOKUP($P312,Teams!$F$4:$H$51,2,FALSE)),"",VLOOKUP($P312,Teams!$F$4:$H$51,2,FALSE)),IF($B312=2,IF(ISNA(VLOOKUP($P312,Teams!$O$4:$Q$51,2,FALSE)),"",VLOOKUP($P312,Teams!$O$4:$Q$51,2,FALSE)),IF(ISNA(VLOOKUP($P312,Teams!$X$4:$Z$51,2,FALSE)),"",VLOOKUP($P312,Teams!$X$4:$Z$51,2,FALSE))))</f>
        <v>212201</v>
      </c>
      <c r="R312" t="str">
        <f t="shared" si="28"/>
        <v>02/27/2022,9:00,02/27/2022,10:00,Week 19 - Match 19921,,Gym 2 - Court 1,,0,Game,,212204,,1,212201,,,0,,19921,1,,,,,,</v>
      </c>
    </row>
    <row r="313" spans="2:18" x14ac:dyDescent="0.2">
      <c r="B313" s="37">
        <v>2</v>
      </c>
      <c r="C313" s="9">
        <v>44619</v>
      </c>
      <c r="D313" s="10">
        <v>9</v>
      </c>
      <c r="E313" s="10" t="s">
        <v>36</v>
      </c>
      <c r="F313" s="11">
        <f t="shared" si="26"/>
        <v>10</v>
      </c>
      <c r="G313" s="11" t="str">
        <f t="shared" si="27"/>
        <v>00</v>
      </c>
      <c r="H313" s="2">
        <v>19</v>
      </c>
      <c r="I313" s="11" t="str">
        <f t="shared" si="29"/>
        <v>19922</v>
      </c>
      <c r="J313" s="2">
        <v>2</v>
      </c>
      <c r="K313" s="2">
        <v>2</v>
      </c>
      <c r="L313" s="45">
        <v>3</v>
      </c>
      <c r="M313" s="6" t="str">
        <f t="shared" si="25"/>
        <v>&lt;B3&gt;</v>
      </c>
      <c r="N313" s="6" t="str">
        <f>IF($B313=1,IF(ISNA(VLOOKUP($M313,Teams!$F$4:$H$51,2,FALSE)),"",VLOOKUP($M313,Teams!$F$4:$H$51,2,FALSE)),IF($B313=2,IF(ISNA(VLOOKUP($M313,Teams!$O$4:$Q$51,2,FALSE)),"",VLOOKUP($M313,Teams!$O$4:$Q$51,2,FALSE)),IF(ISNA(VLOOKUP($M313,Teams!$X$4:$Z$51,2,FALSE)),"",VLOOKUP($M313,Teams!$X$4:$Z$51,2,FALSE))))</f>
        <v>212203</v>
      </c>
      <c r="O313" s="47">
        <v>2</v>
      </c>
      <c r="P313" s="6" t="str">
        <f t="shared" si="24"/>
        <v>&lt;B2&gt;</v>
      </c>
      <c r="Q313" s="6" t="str">
        <f>IF($B313=1,IF(ISNA(VLOOKUP($P313,Teams!$F$4:$H$51,2,FALSE)),"",VLOOKUP($P313,Teams!$F$4:$H$51,2,FALSE)),IF($B313=2,IF(ISNA(VLOOKUP($P313,Teams!$O$4:$Q$51,2,FALSE)),"",VLOOKUP($P313,Teams!$O$4:$Q$51,2,FALSE)),IF(ISNA(VLOOKUP($P313,Teams!$X$4:$Z$51,2,FALSE)),"",VLOOKUP($P313,Teams!$X$4:$Z$51,2,FALSE))))</f>
        <v>212202</v>
      </c>
      <c r="R313" t="str">
        <f t="shared" si="28"/>
        <v>02/27/2022,9:00,02/27/2022,10:00,Week 19 - Match 19922,,Gym 2 - Court 2,,0,Game,,212203,,1,212202,,,0,,19922,1,,,,,,</v>
      </c>
    </row>
    <row r="314" spans="2:18" x14ac:dyDescent="0.2">
      <c r="B314" s="37">
        <v>2</v>
      </c>
      <c r="C314" s="9">
        <v>44619</v>
      </c>
      <c r="D314" s="10">
        <v>9</v>
      </c>
      <c r="E314" s="10" t="s">
        <v>36</v>
      </c>
      <c r="F314" s="11">
        <f t="shared" si="26"/>
        <v>10</v>
      </c>
      <c r="G314" s="11" t="str">
        <f t="shared" si="27"/>
        <v>00</v>
      </c>
      <c r="H314" s="2">
        <v>19</v>
      </c>
      <c r="I314" s="11" t="str">
        <f t="shared" si="29"/>
        <v>19923</v>
      </c>
      <c r="J314" s="2">
        <v>2</v>
      </c>
      <c r="K314" s="2">
        <v>3</v>
      </c>
      <c r="L314" s="45">
        <v>11</v>
      </c>
      <c r="M314" s="6" t="str">
        <f t="shared" si="25"/>
        <v>&lt;B11&gt;</v>
      </c>
      <c r="N314" s="6" t="str">
        <f>IF($B314=1,IF(ISNA(VLOOKUP($M314,Teams!$F$4:$H$51,2,FALSE)),"",VLOOKUP($M314,Teams!$F$4:$H$51,2,FALSE)),IF($B314=2,IF(ISNA(VLOOKUP($M314,Teams!$O$4:$Q$51,2,FALSE)),"",VLOOKUP($M314,Teams!$O$4:$Q$51,2,FALSE)),IF(ISNA(VLOOKUP($M314,Teams!$X$4:$Z$51,2,FALSE)),"",VLOOKUP($M314,Teams!$X$4:$Z$51,2,FALSE))))</f>
        <v>212211</v>
      </c>
      <c r="O314" s="47">
        <v>5</v>
      </c>
      <c r="P314" s="6" t="str">
        <f t="shared" si="24"/>
        <v>&lt;B5&gt;</v>
      </c>
      <c r="Q314" s="6" t="str">
        <f>IF($B314=1,IF(ISNA(VLOOKUP($P314,Teams!$F$4:$H$51,2,FALSE)),"",VLOOKUP($P314,Teams!$F$4:$H$51,2,FALSE)),IF($B314=2,IF(ISNA(VLOOKUP($P314,Teams!$O$4:$Q$51,2,FALSE)),"",VLOOKUP($P314,Teams!$O$4:$Q$51,2,FALSE)),IF(ISNA(VLOOKUP($P314,Teams!$X$4:$Z$51,2,FALSE)),"",VLOOKUP($P314,Teams!$X$4:$Z$51,2,FALSE))))</f>
        <v>212205</v>
      </c>
      <c r="R314" t="str">
        <f t="shared" si="28"/>
        <v>02/27/2022,9:00,02/27/2022,10:00,Week 19 - Match 19923,,Gym 2 - Court 3,,0,Game,,212211,,1,212205,,,0,,19923,1,,,,,,</v>
      </c>
    </row>
    <row r="315" spans="2:18" x14ac:dyDescent="0.2">
      <c r="B315" s="37">
        <v>2</v>
      </c>
      <c r="C315" s="9">
        <v>44626</v>
      </c>
      <c r="D315" s="10">
        <v>10</v>
      </c>
      <c r="E315" s="10" t="s">
        <v>36</v>
      </c>
      <c r="F315" s="11">
        <f t="shared" si="26"/>
        <v>11</v>
      </c>
      <c r="G315" s="11" t="str">
        <f t="shared" si="27"/>
        <v>00</v>
      </c>
      <c r="H315" s="2">
        <v>20</v>
      </c>
      <c r="I315" s="11" t="str">
        <f t="shared" si="29"/>
        <v>201011</v>
      </c>
      <c r="J315" s="2">
        <v>1</v>
      </c>
      <c r="K315" s="2">
        <v>1</v>
      </c>
      <c r="L315" s="45">
        <v>10</v>
      </c>
      <c r="M315" s="6" t="str">
        <f t="shared" si="25"/>
        <v>&lt;B10&gt;</v>
      </c>
      <c r="N315" s="6" t="str">
        <f>IF($B315=1,IF(ISNA(VLOOKUP($M315,Teams!$F$4:$H$51,2,FALSE)),"",VLOOKUP($M315,Teams!$F$4:$H$51,2,FALSE)),IF($B315=2,IF(ISNA(VLOOKUP($M315,Teams!$O$4:$Q$51,2,FALSE)),"",VLOOKUP($M315,Teams!$O$4:$Q$51,2,FALSE)),IF(ISNA(VLOOKUP($M315,Teams!$X$4:$Z$51,2,FALSE)),"",VLOOKUP($M315,Teams!$X$4:$Z$51,2,FALSE))))</f>
        <v>212210</v>
      </c>
      <c r="O315" s="47">
        <v>4</v>
      </c>
      <c r="P315" s="6" t="str">
        <f t="shared" si="24"/>
        <v>&lt;B4&gt;</v>
      </c>
      <c r="Q315" s="6" t="str">
        <f>IF($B315=1,IF(ISNA(VLOOKUP($P315,Teams!$F$4:$H$51,2,FALSE)),"",VLOOKUP($P315,Teams!$F$4:$H$51,2,FALSE)),IF($B315=2,IF(ISNA(VLOOKUP($P315,Teams!$O$4:$Q$51,2,FALSE)),"",VLOOKUP($P315,Teams!$O$4:$Q$51,2,FALSE)),IF(ISNA(VLOOKUP($P315,Teams!$X$4:$Z$51,2,FALSE)),"",VLOOKUP($P315,Teams!$X$4:$Z$51,2,FALSE))))</f>
        <v>212204</v>
      </c>
      <c r="R315" t="str">
        <f t="shared" si="28"/>
        <v>03/06/2022,10:00,03/06/2022,11:00,Week 20 - Match 201011,,Gym 1 - Court 1,,0,Game,,212210,,1,212204,,,0,,201011,1,,,,,,</v>
      </c>
    </row>
    <row r="316" spans="2:18" x14ac:dyDescent="0.2">
      <c r="B316" s="37">
        <v>2</v>
      </c>
      <c r="C316" s="9">
        <v>44626</v>
      </c>
      <c r="D316" s="10">
        <v>10</v>
      </c>
      <c r="E316" s="10" t="s">
        <v>36</v>
      </c>
      <c r="F316" s="11">
        <f t="shared" si="26"/>
        <v>11</v>
      </c>
      <c r="G316" s="11" t="str">
        <f t="shared" si="27"/>
        <v>00</v>
      </c>
      <c r="H316" s="2">
        <v>20</v>
      </c>
      <c r="I316" s="11" t="str">
        <f t="shared" si="29"/>
        <v>201012</v>
      </c>
      <c r="J316" s="2">
        <v>1</v>
      </c>
      <c r="K316" s="2">
        <v>2</v>
      </c>
      <c r="L316" s="45">
        <v>9</v>
      </c>
      <c r="M316" s="6" t="str">
        <f t="shared" si="25"/>
        <v>&lt;B9&gt;</v>
      </c>
      <c r="N316" s="6" t="str">
        <f>IF($B316=1,IF(ISNA(VLOOKUP($M316,Teams!$F$4:$H$51,2,FALSE)),"",VLOOKUP($M316,Teams!$F$4:$H$51,2,FALSE)),IF($B316=2,IF(ISNA(VLOOKUP($M316,Teams!$O$4:$Q$51,2,FALSE)),"",VLOOKUP($M316,Teams!$O$4:$Q$51,2,FALSE)),IF(ISNA(VLOOKUP($M316,Teams!$X$4:$Z$51,2,FALSE)),"",VLOOKUP($M316,Teams!$X$4:$Z$51,2,FALSE))))</f>
        <v>212209</v>
      </c>
      <c r="O316" s="47">
        <v>5</v>
      </c>
      <c r="P316" s="6" t="str">
        <f t="shared" si="24"/>
        <v>&lt;B5&gt;</v>
      </c>
      <c r="Q316" s="6" t="str">
        <f>IF($B316=1,IF(ISNA(VLOOKUP($P316,Teams!$F$4:$H$51,2,FALSE)),"",VLOOKUP($P316,Teams!$F$4:$H$51,2,FALSE)),IF($B316=2,IF(ISNA(VLOOKUP($P316,Teams!$O$4:$Q$51,2,FALSE)),"",VLOOKUP($P316,Teams!$O$4:$Q$51,2,FALSE)),IF(ISNA(VLOOKUP($P316,Teams!$X$4:$Z$51,2,FALSE)),"",VLOOKUP($P316,Teams!$X$4:$Z$51,2,FALSE))))</f>
        <v>212205</v>
      </c>
      <c r="R316" t="str">
        <f t="shared" si="28"/>
        <v>03/06/2022,10:00,03/06/2022,11:00,Week 20 - Match 201012,,Gym 1 - Court 2,,0,Game,,212209,,1,212205,,,0,,201012,1,,,,,,</v>
      </c>
    </row>
    <row r="317" spans="2:18" x14ac:dyDescent="0.2">
      <c r="B317" s="37">
        <v>2</v>
      </c>
      <c r="C317" s="9">
        <v>44626</v>
      </c>
      <c r="D317" s="10">
        <v>10</v>
      </c>
      <c r="E317" s="10" t="s">
        <v>36</v>
      </c>
      <c r="F317" s="11">
        <f t="shared" si="26"/>
        <v>11</v>
      </c>
      <c r="G317" s="11" t="str">
        <f t="shared" si="27"/>
        <v>00</v>
      </c>
      <c r="H317" s="2">
        <v>20</v>
      </c>
      <c r="I317" s="11" t="str">
        <f t="shared" si="29"/>
        <v>201013</v>
      </c>
      <c r="J317" s="2">
        <v>1</v>
      </c>
      <c r="K317" s="2">
        <v>3</v>
      </c>
      <c r="L317" s="45">
        <v>8</v>
      </c>
      <c r="M317" s="6" t="str">
        <f t="shared" si="25"/>
        <v>&lt;B8&gt;</v>
      </c>
      <c r="N317" s="6" t="str">
        <f>IF($B317=1,IF(ISNA(VLOOKUP($M317,Teams!$F$4:$H$51,2,FALSE)),"",VLOOKUP($M317,Teams!$F$4:$H$51,2,FALSE)),IF($B317=2,IF(ISNA(VLOOKUP($M317,Teams!$O$4:$Q$51,2,FALSE)),"",VLOOKUP($M317,Teams!$O$4:$Q$51,2,FALSE)),IF(ISNA(VLOOKUP($M317,Teams!$X$4:$Z$51,2,FALSE)),"",VLOOKUP($M317,Teams!$X$4:$Z$51,2,FALSE))))</f>
        <v>212208</v>
      </c>
      <c r="O317" s="47">
        <v>6</v>
      </c>
      <c r="P317" s="6" t="str">
        <f t="shared" si="24"/>
        <v>&lt;B6&gt;</v>
      </c>
      <c r="Q317" s="6" t="str">
        <f>IF($B317=1,IF(ISNA(VLOOKUP($P317,Teams!$F$4:$H$51,2,FALSE)),"",VLOOKUP($P317,Teams!$F$4:$H$51,2,FALSE)),IF($B317=2,IF(ISNA(VLOOKUP($P317,Teams!$O$4:$Q$51,2,FALSE)),"",VLOOKUP($P317,Teams!$O$4:$Q$51,2,FALSE)),IF(ISNA(VLOOKUP($P317,Teams!$X$4:$Z$51,2,FALSE)),"",VLOOKUP($P317,Teams!$X$4:$Z$51,2,FALSE))))</f>
        <v>212206</v>
      </c>
      <c r="R317" t="str">
        <f t="shared" si="28"/>
        <v>03/06/2022,10:00,03/06/2022,11:00,Week 20 - Match 201013,,Gym 1 - Court 3,,0,Game,,212208,,1,212206,,,0,,201013,1,,,,,,</v>
      </c>
    </row>
    <row r="318" spans="2:18" x14ac:dyDescent="0.2">
      <c r="B318" s="37">
        <v>2</v>
      </c>
      <c r="C318" s="9">
        <v>44626</v>
      </c>
      <c r="D318" s="10">
        <v>10</v>
      </c>
      <c r="E318" s="10" t="s">
        <v>36</v>
      </c>
      <c r="F318" s="11">
        <f t="shared" si="26"/>
        <v>11</v>
      </c>
      <c r="G318" s="11" t="str">
        <f t="shared" si="27"/>
        <v>00</v>
      </c>
      <c r="H318" s="2">
        <v>20</v>
      </c>
      <c r="I318" s="11" t="str">
        <f t="shared" si="29"/>
        <v>201021</v>
      </c>
      <c r="J318" s="2">
        <v>2</v>
      </c>
      <c r="K318" s="2">
        <v>1</v>
      </c>
      <c r="L318" s="45">
        <v>2</v>
      </c>
      <c r="M318" s="6" t="str">
        <f t="shared" si="25"/>
        <v>&lt;B2&gt;</v>
      </c>
      <c r="N318" s="6" t="str">
        <f>IF($B318=1,IF(ISNA(VLOOKUP($M318,Teams!$F$4:$H$51,2,FALSE)),"",VLOOKUP($M318,Teams!$F$4:$H$51,2,FALSE)),IF($B318=2,IF(ISNA(VLOOKUP($M318,Teams!$O$4:$Q$51,2,FALSE)),"",VLOOKUP($M318,Teams!$O$4:$Q$51,2,FALSE)),IF(ISNA(VLOOKUP($M318,Teams!$X$4:$Z$51,2,FALSE)),"",VLOOKUP($M318,Teams!$X$4:$Z$51,2,FALSE))))</f>
        <v>212202</v>
      </c>
      <c r="O318" s="47">
        <v>1</v>
      </c>
      <c r="P318" s="6" t="str">
        <f t="shared" si="24"/>
        <v>&lt;B1&gt;</v>
      </c>
      <c r="Q318" s="6" t="str">
        <f>IF($B318=1,IF(ISNA(VLOOKUP($P318,Teams!$F$4:$H$51,2,FALSE)),"",VLOOKUP($P318,Teams!$F$4:$H$51,2,FALSE)),IF($B318=2,IF(ISNA(VLOOKUP($P318,Teams!$O$4:$Q$51,2,FALSE)),"",VLOOKUP($P318,Teams!$O$4:$Q$51,2,FALSE)),IF(ISNA(VLOOKUP($P318,Teams!$X$4:$Z$51,2,FALSE)),"",VLOOKUP($P318,Teams!$X$4:$Z$51,2,FALSE))))</f>
        <v>212201</v>
      </c>
      <c r="R318" t="str">
        <f t="shared" si="28"/>
        <v>03/06/2022,10:00,03/06/2022,11:00,Week 20 - Match 201021,,Gym 2 - Court 1,,0,Game,,212202,,1,212201,,,0,,201021,1,,,,,,</v>
      </c>
    </row>
    <row r="319" spans="2:18" x14ac:dyDescent="0.2">
      <c r="B319" s="37">
        <v>2</v>
      </c>
      <c r="C319" s="9">
        <v>44626</v>
      </c>
      <c r="D319" s="10">
        <v>10</v>
      </c>
      <c r="E319" s="10" t="s">
        <v>36</v>
      </c>
      <c r="F319" s="11">
        <f t="shared" si="26"/>
        <v>11</v>
      </c>
      <c r="G319" s="11" t="str">
        <f t="shared" si="27"/>
        <v>00</v>
      </c>
      <c r="H319" s="2">
        <v>20</v>
      </c>
      <c r="I319" s="11" t="str">
        <f t="shared" si="29"/>
        <v>201022</v>
      </c>
      <c r="J319" s="2">
        <v>2</v>
      </c>
      <c r="K319" s="2">
        <v>2</v>
      </c>
      <c r="L319" s="45">
        <v>12</v>
      </c>
      <c r="M319" s="6" t="str">
        <f t="shared" si="25"/>
        <v>&lt;B12&gt;</v>
      </c>
      <c r="N319" s="6" t="str">
        <f>IF($B319=1,IF(ISNA(VLOOKUP($M319,Teams!$F$4:$H$51,2,FALSE)),"",VLOOKUP($M319,Teams!$F$4:$H$51,2,FALSE)),IF($B319=2,IF(ISNA(VLOOKUP($M319,Teams!$O$4:$Q$51,2,FALSE)),"",VLOOKUP($M319,Teams!$O$4:$Q$51,2,FALSE)),IF(ISNA(VLOOKUP($M319,Teams!$X$4:$Z$51,2,FALSE)),"",VLOOKUP($M319,Teams!$X$4:$Z$51,2,FALSE))))</f>
        <v>212212</v>
      </c>
      <c r="O319" s="47">
        <v>7</v>
      </c>
      <c r="P319" s="6" t="str">
        <f t="shared" si="24"/>
        <v>&lt;B7&gt;</v>
      </c>
      <c r="Q319" s="6" t="str">
        <f>IF($B319=1,IF(ISNA(VLOOKUP($P319,Teams!$F$4:$H$51,2,FALSE)),"",VLOOKUP($P319,Teams!$F$4:$H$51,2,FALSE)),IF($B319=2,IF(ISNA(VLOOKUP($P319,Teams!$O$4:$Q$51,2,FALSE)),"",VLOOKUP($P319,Teams!$O$4:$Q$51,2,FALSE)),IF(ISNA(VLOOKUP($P319,Teams!$X$4:$Z$51,2,FALSE)),"",VLOOKUP($P319,Teams!$X$4:$Z$51,2,FALSE))))</f>
        <v>212207</v>
      </c>
      <c r="R319" t="str">
        <f t="shared" si="28"/>
        <v>03/06/2022,10:00,03/06/2022,11:00,Week 20 - Match 201022,,Gym 2 - Court 2,,0,Game,,212212,,1,212207,,,0,,201022,1,,,,,,</v>
      </c>
    </row>
    <row r="320" spans="2:18" x14ac:dyDescent="0.2">
      <c r="B320" s="37">
        <v>2</v>
      </c>
      <c r="C320" s="9">
        <v>44626</v>
      </c>
      <c r="D320" s="10">
        <v>10</v>
      </c>
      <c r="E320" s="10" t="s">
        <v>36</v>
      </c>
      <c r="F320" s="11">
        <f t="shared" si="26"/>
        <v>11</v>
      </c>
      <c r="G320" s="11" t="str">
        <f t="shared" si="27"/>
        <v>00</v>
      </c>
      <c r="H320" s="2">
        <v>20</v>
      </c>
      <c r="I320" s="11" t="str">
        <f t="shared" si="29"/>
        <v>201023</v>
      </c>
      <c r="J320" s="2">
        <v>2</v>
      </c>
      <c r="K320" s="2">
        <v>3</v>
      </c>
      <c r="L320" s="45">
        <v>11</v>
      </c>
      <c r="M320" s="6" t="str">
        <f t="shared" si="25"/>
        <v>&lt;B11&gt;</v>
      </c>
      <c r="N320" s="6" t="str">
        <f>IF($B320=1,IF(ISNA(VLOOKUP($M320,Teams!$F$4:$H$51,2,FALSE)),"",VLOOKUP($M320,Teams!$F$4:$H$51,2,FALSE)),IF($B320=2,IF(ISNA(VLOOKUP($M320,Teams!$O$4:$Q$51,2,FALSE)),"",VLOOKUP($M320,Teams!$O$4:$Q$51,2,FALSE)),IF(ISNA(VLOOKUP($M320,Teams!$X$4:$Z$51,2,FALSE)),"",VLOOKUP($M320,Teams!$X$4:$Z$51,2,FALSE))))</f>
        <v>212211</v>
      </c>
      <c r="O320" s="47">
        <v>3</v>
      </c>
      <c r="P320" s="6" t="str">
        <f t="shared" ref="P320:P383" si="30">"&lt;"&amp;$A$3&amp;O320&amp;"&gt;"</f>
        <v>&lt;B3&gt;</v>
      </c>
      <c r="Q320" s="6" t="str">
        <f>IF($B320=1,IF(ISNA(VLOOKUP($P320,Teams!$F$4:$H$51,2,FALSE)),"",VLOOKUP($P320,Teams!$F$4:$H$51,2,FALSE)),IF($B320=2,IF(ISNA(VLOOKUP($P320,Teams!$O$4:$Q$51,2,FALSE)),"",VLOOKUP($P320,Teams!$O$4:$Q$51,2,FALSE)),IF(ISNA(VLOOKUP($P320,Teams!$X$4:$Z$51,2,FALSE)),"",VLOOKUP($P320,Teams!$X$4:$Z$51,2,FALSE))))</f>
        <v>212203</v>
      </c>
      <c r="R320" t="str">
        <f t="shared" si="28"/>
        <v>03/06/2022,10:00,03/06/2022,11:00,Week 20 - Match 201023,,Gym 2 - Court 3,,0,Game,,212211,,1,212203,,,0,,201023,1,,,,,,</v>
      </c>
    </row>
    <row r="321" spans="2:18" x14ac:dyDescent="0.2">
      <c r="B321" s="37">
        <v>2</v>
      </c>
      <c r="C321" s="9">
        <v>44626</v>
      </c>
      <c r="D321" s="10">
        <v>11</v>
      </c>
      <c r="E321" s="10" t="s">
        <v>36</v>
      </c>
      <c r="F321" s="11">
        <f t="shared" si="26"/>
        <v>12</v>
      </c>
      <c r="G321" s="11" t="str">
        <f t="shared" si="27"/>
        <v>00</v>
      </c>
      <c r="H321" s="2">
        <v>20</v>
      </c>
      <c r="I321" s="11" t="str">
        <f t="shared" si="29"/>
        <v>201111</v>
      </c>
      <c r="J321" s="2">
        <v>1</v>
      </c>
      <c r="K321" s="2">
        <v>1</v>
      </c>
      <c r="L321" s="45">
        <v>6</v>
      </c>
      <c r="M321" s="6" t="str">
        <f t="shared" si="25"/>
        <v>&lt;B6&gt;</v>
      </c>
      <c r="N321" s="6" t="str">
        <f>IF($B321=1,IF(ISNA(VLOOKUP($M321,Teams!$F$4:$H$51,2,FALSE)),"",VLOOKUP($M321,Teams!$F$4:$H$51,2,FALSE)),IF($B321=2,IF(ISNA(VLOOKUP($M321,Teams!$O$4:$Q$51,2,FALSE)),"",VLOOKUP($M321,Teams!$O$4:$Q$51,2,FALSE)),IF(ISNA(VLOOKUP($M321,Teams!$X$4:$Z$51,2,FALSE)),"",VLOOKUP($M321,Teams!$X$4:$Z$51,2,FALSE))))</f>
        <v>212206</v>
      </c>
      <c r="O321" s="47">
        <v>5</v>
      </c>
      <c r="P321" s="6" t="str">
        <f t="shared" si="30"/>
        <v>&lt;B5&gt;</v>
      </c>
      <c r="Q321" s="6" t="str">
        <f>IF($B321=1,IF(ISNA(VLOOKUP($P321,Teams!$F$4:$H$51,2,FALSE)),"",VLOOKUP($P321,Teams!$F$4:$H$51,2,FALSE)),IF($B321=2,IF(ISNA(VLOOKUP($P321,Teams!$O$4:$Q$51,2,FALSE)),"",VLOOKUP($P321,Teams!$O$4:$Q$51,2,FALSE)),IF(ISNA(VLOOKUP($P321,Teams!$X$4:$Z$51,2,FALSE)),"",VLOOKUP($P321,Teams!$X$4:$Z$51,2,FALSE))))</f>
        <v>212205</v>
      </c>
      <c r="R321" t="str">
        <f t="shared" si="28"/>
        <v>03/06/2022,11:00,03/06/2022,12:00,Week 20 - Match 201111,,Gym 1 - Court 1,,0,Game,,212206,,1,212205,,,0,,201111,1,,,,,,</v>
      </c>
    </row>
    <row r="322" spans="2:18" x14ac:dyDescent="0.2">
      <c r="B322" s="37">
        <v>2</v>
      </c>
      <c r="C322" s="9">
        <v>44626</v>
      </c>
      <c r="D322" s="10">
        <v>11</v>
      </c>
      <c r="E322" s="10" t="s">
        <v>36</v>
      </c>
      <c r="F322" s="11">
        <f t="shared" si="26"/>
        <v>12</v>
      </c>
      <c r="G322" s="11" t="str">
        <f t="shared" si="27"/>
        <v>00</v>
      </c>
      <c r="H322" s="2">
        <v>20</v>
      </c>
      <c r="I322" s="11" t="str">
        <f t="shared" si="29"/>
        <v>201112</v>
      </c>
      <c r="J322" s="2">
        <v>1</v>
      </c>
      <c r="K322" s="2">
        <v>2</v>
      </c>
      <c r="L322" s="45">
        <v>12</v>
      </c>
      <c r="M322" s="6" t="str">
        <f t="shared" si="25"/>
        <v>&lt;B12&gt;</v>
      </c>
      <c r="N322" s="6" t="str">
        <f>IF($B322=1,IF(ISNA(VLOOKUP($M322,Teams!$F$4:$H$51,2,FALSE)),"",VLOOKUP($M322,Teams!$F$4:$H$51,2,FALSE)),IF($B322=2,IF(ISNA(VLOOKUP($M322,Teams!$O$4:$Q$51,2,FALSE)),"",VLOOKUP($M322,Teams!$O$4:$Q$51,2,FALSE)),IF(ISNA(VLOOKUP($M322,Teams!$X$4:$Z$51,2,FALSE)),"",VLOOKUP($M322,Teams!$X$4:$Z$51,2,FALSE))))</f>
        <v>212212</v>
      </c>
      <c r="O322" s="47">
        <v>11</v>
      </c>
      <c r="P322" s="6" t="str">
        <f t="shared" si="30"/>
        <v>&lt;B11&gt;</v>
      </c>
      <c r="Q322" s="6" t="str">
        <f>IF($B322=1,IF(ISNA(VLOOKUP($P322,Teams!$F$4:$H$51,2,FALSE)),"",VLOOKUP($P322,Teams!$F$4:$H$51,2,FALSE)),IF($B322=2,IF(ISNA(VLOOKUP($P322,Teams!$O$4:$Q$51,2,FALSE)),"",VLOOKUP($P322,Teams!$O$4:$Q$51,2,FALSE)),IF(ISNA(VLOOKUP($P322,Teams!$X$4:$Z$51,2,FALSE)),"",VLOOKUP($P322,Teams!$X$4:$Z$51,2,FALSE))))</f>
        <v>212211</v>
      </c>
      <c r="R322" t="str">
        <f t="shared" si="28"/>
        <v>03/06/2022,11:00,03/06/2022,12:00,Week 20 - Match 201112,,Gym 1 - Court 2,,0,Game,,212212,,1,212211,,,0,,201112,1,,,,,,</v>
      </c>
    </row>
    <row r="323" spans="2:18" x14ac:dyDescent="0.2">
      <c r="B323" s="37">
        <v>2</v>
      </c>
      <c r="C323" s="9">
        <v>44626</v>
      </c>
      <c r="D323" s="10">
        <v>11</v>
      </c>
      <c r="E323" s="10" t="s">
        <v>36</v>
      </c>
      <c r="F323" s="11">
        <f t="shared" si="26"/>
        <v>12</v>
      </c>
      <c r="G323" s="11" t="str">
        <f t="shared" si="27"/>
        <v>00</v>
      </c>
      <c r="H323" s="2">
        <v>20</v>
      </c>
      <c r="I323" s="11" t="str">
        <f t="shared" si="29"/>
        <v>201113</v>
      </c>
      <c r="J323" s="2">
        <v>1</v>
      </c>
      <c r="K323" s="2">
        <v>3</v>
      </c>
      <c r="L323" s="45">
        <v>10</v>
      </c>
      <c r="M323" s="6" t="str">
        <f t="shared" ref="M323:M387" si="31">"&lt;"&amp;$A$3&amp;L323&amp;"&gt;"</f>
        <v>&lt;B10&gt;</v>
      </c>
      <c r="N323" s="6" t="str">
        <f>IF($B323=1,IF(ISNA(VLOOKUP($M323,Teams!$F$4:$H$51,2,FALSE)),"",VLOOKUP($M323,Teams!$F$4:$H$51,2,FALSE)),IF($B323=2,IF(ISNA(VLOOKUP($M323,Teams!$O$4:$Q$51,2,FALSE)),"",VLOOKUP($M323,Teams!$O$4:$Q$51,2,FALSE)),IF(ISNA(VLOOKUP($M323,Teams!$X$4:$Z$51,2,FALSE)),"",VLOOKUP($M323,Teams!$X$4:$Z$51,2,FALSE))))</f>
        <v>212210</v>
      </c>
      <c r="O323" s="47">
        <v>1</v>
      </c>
      <c r="P323" s="6" t="str">
        <f t="shared" si="30"/>
        <v>&lt;B1&gt;</v>
      </c>
      <c r="Q323" s="6" t="str">
        <f>IF($B323=1,IF(ISNA(VLOOKUP($P323,Teams!$F$4:$H$51,2,FALSE)),"",VLOOKUP($P323,Teams!$F$4:$H$51,2,FALSE)),IF($B323=2,IF(ISNA(VLOOKUP($P323,Teams!$O$4:$Q$51,2,FALSE)),"",VLOOKUP($P323,Teams!$O$4:$Q$51,2,FALSE)),IF(ISNA(VLOOKUP($P323,Teams!$X$4:$Z$51,2,FALSE)),"",VLOOKUP($P323,Teams!$X$4:$Z$51,2,FALSE))))</f>
        <v>212201</v>
      </c>
      <c r="R323" t="str">
        <f t="shared" si="28"/>
        <v>03/06/2022,11:00,03/06/2022,12:00,Week 20 - Match 201113,,Gym 1 - Court 3,,0,Game,,212210,,1,212201,,,0,,201113,1,,,,,,</v>
      </c>
    </row>
    <row r="324" spans="2:18" x14ac:dyDescent="0.2">
      <c r="B324" s="37">
        <v>2</v>
      </c>
      <c r="C324" s="9">
        <v>44626</v>
      </c>
      <c r="D324" s="10">
        <v>11</v>
      </c>
      <c r="E324" s="10" t="s">
        <v>36</v>
      </c>
      <c r="F324" s="11">
        <f t="shared" ref="F324:F387" si="32">IF(NOT(ISBLANK(D324)),D324+1,"")</f>
        <v>12</v>
      </c>
      <c r="G324" s="11" t="str">
        <f t="shared" ref="G324:G387" si="33">IF(ISBLANK(E324),"",E324)</f>
        <v>00</v>
      </c>
      <c r="H324" s="2">
        <v>20</v>
      </c>
      <c r="I324" s="11" t="str">
        <f t="shared" si="29"/>
        <v>201121</v>
      </c>
      <c r="J324" s="2">
        <v>2</v>
      </c>
      <c r="K324" s="2">
        <v>1</v>
      </c>
      <c r="L324" s="45">
        <v>9</v>
      </c>
      <c r="M324" s="6" t="str">
        <f t="shared" si="31"/>
        <v>&lt;B9&gt;</v>
      </c>
      <c r="N324" s="6" t="str">
        <f>IF($B324=1,IF(ISNA(VLOOKUP($M324,Teams!$F$4:$H$51,2,FALSE)),"",VLOOKUP($M324,Teams!$F$4:$H$51,2,FALSE)),IF($B324=2,IF(ISNA(VLOOKUP($M324,Teams!$O$4:$Q$51,2,FALSE)),"",VLOOKUP($M324,Teams!$O$4:$Q$51,2,FALSE)),IF(ISNA(VLOOKUP($M324,Teams!$X$4:$Z$51,2,FALSE)),"",VLOOKUP($M324,Teams!$X$4:$Z$51,2,FALSE))))</f>
        <v>212209</v>
      </c>
      <c r="O324" s="47">
        <v>2</v>
      </c>
      <c r="P324" s="6" t="str">
        <f t="shared" si="30"/>
        <v>&lt;B2&gt;</v>
      </c>
      <c r="Q324" s="6" t="str">
        <f>IF($B324=1,IF(ISNA(VLOOKUP($P324,Teams!$F$4:$H$51,2,FALSE)),"",VLOOKUP($P324,Teams!$F$4:$H$51,2,FALSE)),IF($B324=2,IF(ISNA(VLOOKUP($P324,Teams!$O$4:$Q$51,2,FALSE)),"",VLOOKUP($P324,Teams!$O$4:$Q$51,2,FALSE)),IF(ISNA(VLOOKUP($P324,Teams!$X$4:$Z$51,2,FALSE)),"",VLOOKUP($P324,Teams!$X$4:$Z$51,2,FALSE))))</f>
        <v>212202</v>
      </c>
      <c r="R324" t="str">
        <f t="shared" ref="R324:R387" si="34">TEXT(C324,"mm/dd/yyyy")&amp;","&amp;D324&amp;":"&amp;E324&amp;","&amp;TEXT(C324,"mm/dd/yyyy")&amp;","&amp;F324&amp;":"&amp;G324&amp;",Week "&amp;H324&amp;" - Match "&amp;I324&amp;",,Gym "&amp;J324&amp;" - Court "&amp;K324&amp;",,0,Game,,"&amp;N324&amp;",,1,"&amp;Q324&amp;",,,0,,"&amp;I324&amp;",1,,,,,,"</f>
        <v>03/06/2022,11:00,03/06/2022,12:00,Week 20 - Match 201121,,Gym 2 - Court 1,,0,Game,,212209,,1,212202,,,0,,201121,1,,,,,,</v>
      </c>
    </row>
    <row r="325" spans="2:18" x14ac:dyDescent="0.2">
      <c r="B325" s="37">
        <v>2</v>
      </c>
      <c r="C325" s="9">
        <v>44626</v>
      </c>
      <c r="D325" s="10">
        <v>11</v>
      </c>
      <c r="E325" s="10" t="s">
        <v>36</v>
      </c>
      <c r="F325" s="11">
        <f t="shared" si="32"/>
        <v>12</v>
      </c>
      <c r="G325" s="11" t="str">
        <f t="shared" si="33"/>
        <v>00</v>
      </c>
      <c r="H325" s="2">
        <v>20</v>
      </c>
      <c r="I325" s="11" t="str">
        <f t="shared" si="29"/>
        <v>201122</v>
      </c>
      <c r="J325" s="2">
        <v>2</v>
      </c>
      <c r="K325" s="2">
        <v>2</v>
      </c>
      <c r="L325" s="45">
        <v>8</v>
      </c>
      <c r="M325" s="6" t="str">
        <f t="shared" si="31"/>
        <v>&lt;B8&gt;</v>
      </c>
      <c r="N325" s="6" t="str">
        <f>IF($B325=1,IF(ISNA(VLOOKUP($M325,Teams!$F$4:$H$51,2,FALSE)),"",VLOOKUP($M325,Teams!$F$4:$H$51,2,FALSE)),IF($B325=2,IF(ISNA(VLOOKUP($M325,Teams!$O$4:$Q$51,2,FALSE)),"",VLOOKUP($M325,Teams!$O$4:$Q$51,2,FALSE)),IF(ISNA(VLOOKUP($M325,Teams!$X$4:$Z$51,2,FALSE)),"",VLOOKUP($M325,Teams!$X$4:$Z$51,2,FALSE))))</f>
        <v>212208</v>
      </c>
      <c r="O325" s="47">
        <v>3</v>
      </c>
      <c r="P325" s="6" t="str">
        <f t="shared" si="30"/>
        <v>&lt;B3&gt;</v>
      </c>
      <c r="Q325" s="6" t="str">
        <f>IF($B325=1,IF(ISNA(VLOOKUP($P325,Teams!$F$4:$H$51,2,FALSE)),"",VLOOKUP($P325,Teams!$F$4:$H$51,2,FALSE)),IF($B325=2,IF(ISNA(VLOOKUP($P325,Teams!$O$4:$Q$51,2,FALSE)),"",VLOOKUP($P325,Teams!$O$4:$Q$51,2,FALSE)),IF(ISNA(VLOOKUP($P325,Teams!$X$4:$Z$51,2,FALSE)),"",VLOOKUP($P325,Teams!$X$4:$Z$51,2,FALSE))))</f>
        <v>212203</v>
      </c>
      <c r="R325" t="str">
        <f t="shared" si="34"/>
        <v>03/06/2022,11:00,03/06/2022,12:00,Week 20 - Match 201122,,Gym 2 - Court 2,,0,Game,,212208,,1,212203,,,0,,201122,1,,,,,,</v>
      </c>
    </row>
    <row r="326" spans="2:18" x14ac:dyDescent="0.2">
      <c r="B326" s="37">
        <v>2</v>
      </c>
      <c r="C326" s="9">
        <v>44626</v>
      </c>
      <c r="D326" s="10">
        <v>11</v>
      </c>
      <c r="E326" s="10" t="s">
        <v>36</v>
      </c>
      <c r="F326" s="11">
        <f t="shared" si="32"/>
        <v>12</v>
      </c>
      <c r="G326" s="11" t="str">
        <f t="shared" si="33"/>
        <v>00</v>
      </c>
      <c r="H326" s="2">
        <v>20</v>
      </c>
      <c r="I326" s="11" t="str">
        <f t="shared" si="29"/>
        <v>201123</v>
      </c>
      <c r="J326" s="2">
        <v>2</v>
      </c>
      <c r="K326" s="2">
        <v>3</v>
      </c>
      <c r="L326" s="45">
        <v>7</v>
      </c>
      <c r="M326" s="6" t="str">
        <f t="shared" si="31"/>
        <v>&lt;B7&gt;</v>
      </c>
      <c r="N326" s="6" t="str">
        <f>IF($B326=1,IF(ISNA(VLOOKUP($M326,Teams!$F$4:$H$51,2,FALSE)),"",VLOOKUP($M326,Teams!$F$4:$H$51,2,FALSE)),IF($B326=2,IF(ISNA(VLOOKUP($M326,Teams!$O$4:$Q$51,2,FALSE)),"",VLOOKUP($M326,Teams!$O$4:$Q$51,2,FALSE)),IF(ISNA(VLOOKUP($M326,Teams!$X$4:$Z$51,2,FALSE)),"",VLOOKUP($M326,Teams!$X$4:$Z$51,2,FALSE))))</f>
        <v>212207</v>
      </c>
      <c r="O326" s="47">
        <v>4</v>
      </c>
      <c r="P326" s="6" t="str">
        <f t="shared" si="30"/>
        <v>&lt;B4&gt;</v>
      </c>
      <c r="Q326" s="6" t="str">
        <f>IF($B326=1,IF(ISNA(VLOOKUP($P326,Teams!$F$4:$H$51,2,FALSE)),"",VLOOKUP($P326,Teams!$F$4:$H$51,2,FALSE)),IF($B326=2,IF(ISNA(VLOOKUP($P326,Teams!$O$4:$Q$51,2,FALSE)),"",VLOOKUP($P326,Teams!$O$4:$Q$51,2,FALSE)),IF(ISNA(VLOOKUP($P326,Teams!$X$4:$Z$51,2,FALSE)),"",VLOOKUP($P326,Teams!$X$4:$Z$51,2,FALSE))))</f>
        <v>212204</v>
      </c>
      <c r="R326" t="str">
        <f t="shared" si="34"/>
        <v>03/06/2022,11:00,03/06/2022,12:00,Week 20 - Match 201123,,Gym 2 - Court 3,,0,Game,,212207,,1,212204,,,0,,201123,1,,,,,,</v>
      </c>
    </row>
    <row r="327" spans="2:18" x14ac:dyDescent="0.2">
      <c r="B327" s="37">
        <v>2</v>
      </c>
      <c r="C327" s="9"/>
      <c r="D327" s="10"/>
      <c r="E327" s="10" t="s">
        <v>36</v>
      </c>
      <c r="F327" s="11" t="str">
        <f t="shared" si="32"/>
        <v/>
      </c>
      <c r="G327" s="11" t="str">
        <f t="shared" si="33"/>
        <v>00</v>
      </c>
      <c r="H327" s="2">
        <v>21</v>
      </c>
      <c r="I327" s="11" t="str">
        <f t="shared" ref="I327:I390" si="35">IF(ISBLANK(D327),"",H327&amp;D327&amp;J327&amp;K327)</f>
        <v/>
      </c>
      <c r="J327" s="2">
        <v>1</v>
      </c>
      <c r="K327" s="2">
        <v>1</v>
      </c>
      <c r="L327" s="45">
        <v>6</v>
      </c>
      <c r="M327" s="6" t="str">
        <f t="shared" si="31"/>
        <v>&lt;B6&gt;</v>
      </c>
      <c r="N327" s="6" t="str">
        <f>IF($B327=1,IF(ISNA(VLOOKUP($M327,Teams!$F$4:$H$51,2,FALSE)),"",VLOOKUP($M327,Teams!$F$4:$H$51,2,FALSE)),IF($B327=2,IF(ISNA(VLOOKUP($M327,Teams!$O$4:$Q$51,2,FALSE)),"",VLOOKUP($M327,Teams!$O$4:$Q$51,2,FALSE)),IF(ISNA(VLOOKUP($M327,Teams!$X$4:$Z$51,2,FALSE)),"",VLOOKUP($M327,Teams!$X$4:$Z$51,2,FALSE))))</f>
        <v>212206</v>
      </c>
      <c r="O327" s="47">
        <v>4</v>
      </c>
      <c r="P327" s="6" t="str">
        <f t="shared" si="30"/>
        <v>&lt;B4&gt;</v>
      </c>
      <c r="Q327" s="6" t="str">
        <f>IF($B327=1,IF(ISNA(VLOOKUP($P327,Teams!$F$4:$H$51,2,FALSE)),"",VLOOKUP($P327,Teams!$F$4:$H$51,2,FALSE)),IF($B327=2,IF(ISNA(VLOOKUP($P327,Teams!$O$4:$Q$51,2,FALSE)),"",VLOOKUP($P327,Teams!$O$4:$Q$51,2,FALSE)),IF(ISNA(VLOOKUP($P327,Teams!$X$4:$Z$51,2,FALSE)),"",VLOOKUP($P327,Teams!$X$4:$Z$51,2,FALSE))))</f>
        <v>212204</v>
      </c>
      <c r="R327" t="str">
        <f t="shared" si="34"/>
        <v>01/00/1900,:00,01/00/1900,:00,Week 21 - Match ,,Gym 1 - Court 1,,0,Game,,212206,,1,212204,,,0,,,1,,,,,,</v>
      </c>
    </row>
    <row r="328" spans="2:18" x14ac:dyDescent="0.2">
      <c r="B328" s="37">
        <v>2</v>
      </c>
      <c r="C328" s="9"/>
      <c r="D328" s="10"/>
      <c r="E328" s="10" t="s">
        <v>36</v>
      </c>
      <c r="F328" s="11" t="str">
        <f t="shared" si="32"/>
        <v/>
      </c>
      <c r="G328" s="11" t="str">
        <f t="shared" si="33"/>
        <v>00</v>
      </c>
      <c r="H328" s="2">
        <v>21</v>
      </c>
      <c r="I328" s="11" t="str">
        <f t="shared" si="35"/>
        <v/>
      </c>
      <c r="J328" s="2">
        <v>1</v>
      </c>
      <c r="K328" s="2">
        <v>2</v>
      </c>
      <c r="L328" s="45">
        <v>12</v>
      </c>
      <c r="M328" s="6" t="str">
        <f t="shared" si="31"/>
        <v>&lt;B12&gt;</v>
      </c>
      <c r="N328" s="6" t="str">
        <f>IF($B328=1,IF(ISNA(VLOOKUP($M328,Teams!$F$4:$H$51,2,FALSE)),"",VLOOKUP($M328,Teams!$F$4:$H$51,2,FALSE)),IF($B328=2,IF(ISNA(VLOOKUP($M328,Teams!$O$4:$Q$51,2,FALSE)),"",VLOOKUP($M328,Teams!$O$4:$Q$51,2,FALSE)),IF(ISNA(VLOOKUP($M328,Teams!$X$4:$Z$51,2,FALSE)),"",VLOOKUP($M328,Teams!$X$4:$Z$51,2,FALSE))))</f>
        <v>212212</v>
      </c>
      <c r="O328" s="47">
        <v>5</v>
      </c>
      <c r="P328" s="6" t="str">
        <f t="shared" si="30"/>
        <v>&lt;B5&gt;</v>
      </c>
      <c r="Q328" s="6" t="str">
        <f>IF($B328=1,IF(ISNA(VLOOKUP($P328,Teams!$F$4:$H$51,2,FALSE)),"",VLOOKUP($P328,Teams!$F$4:$H$51,2,FALSE)),IF($B328=2,IF(ISNA(VLOOKUP($P328,Teams!$O$4:$Q$51,2,FALSE)),"",VLOOKUP($P328,Teams!$O$4:$Q$51,2,FALSE)),IF(ISNA(VLOOKUP($P328,Teams!$X$4:$Z$51,2,FALSE)),"",VLOOKUP($P328,Teams!$X$4:$Z$51,2,FALSE))))</f>
        <v>212205</v>
      </c>
      <c r="R328" t="str">
        <f t="shared" si="34"/>
        <v>01/00/1900,:00,01/00/1900,:00,Week 21 - Match ,,Gym 1 - Court 2,,0,Game,,212212,,1,212205,,,0,,,1,,,,,,</v>
      </c>
    </row>
    <row r="329" spans="2:18" x14ac:dyDescent="0.2">
      <c r="B329" s="37">
        <v>2</v>
      </c>
      <c r="C329" s="9"/>
      <c r="D329" s="10"/>
      <c r="E329" s="10" t="s">
        <v>36</v>
      </c>
      <c r="F329" s="11" t="str">
        <f t="shared" si="32"/>
        <v/>
      </c>
      <c r="G329" s="11" t="str">
        <f t="shared" si="33"/>
        <v>00</v>
      </c>
      <c r="H329" s="2">
        <v>21</v>
      </c>
      <c r="I329" s="11" t="str">
        <f t="shared" si="35"/>
        <v/>
      </c>
      <c r="J329" s="2">
        <v>1</v>
      </c>
      <c r="K329" s="2">
        <v>3</v>
      </c>
      <c r="L329" s="45">
        <v>11</v>
      </c>
      <c r="M329" s="6" t="str">
        <f t="shared" si="31"/>
        <v>&lt;B11&gt;</v>
      </c>
      <c r="N329" s="6" t="str">
        <f>IF($B329=1,IF(ISNA(VLOOKUP($M329,Teams!$F$4:$H$51,2,FALSE)),"",VLOOKUP($M329,Teams!$F$4:$H$51,2,FALSE)),IF($B329=2,IF(ISNA(VLOOKUP($M329,Teams!$O$4:$Q$51,2,FALSE)),"",VLOOKUP($M329,Teams!$O$4:$Q$51,2,FALSE)),IF(ISNA(VLOOKUP($M329,Teams!$X$4:$Z$51,2,FALSE)),"",VLOOKUP($M329,Teams!$X$4:$Z$51,2,FALSE))))</f>
        <v>212211</v>
      </c>
      <c r="O329" s="47">
        <v>10</v>
      </c>
      <c r="P329" s="6" t="str">
        <f t="shared" si="30"/>
        <v>&lt;B10&gt;</v>
      </c>
      <c r="Q329" s="6" t="str">
        <f>IF($B329=1,IF(ISNA(VLOOKUP($P329,Teams!$F$4:$H$51,2,FALSE)),"",VLOOKUP($P329,Teams!$F$4:$H$51,2,FALSE)),IF($B329=2,IF(ISNA(VLOOKUP($P329,Teams!$O$4:$Q$51,2,FALSE)),"",VLOOKUP($P329,Teams!$O$4:$Q$51,2,FALSE)),IF(ISNA(VLOOKUP($P329,Teams!$X$4:$Z$51,2,FALSE)),"",VLOOKUP($P329,Teams!$X$4:$Z$51,2,FALSE))))</f>
        <v>212210</v>
      </c>
      <c r="R329" t="str">
        <f t="shared" si="34"/>
        <v>01/00/1900,:00,01/00/1900,:00,Week 21 - Match ,,Gym 1 - Court 3,,0,Game,,212211,,1,212210,,,0,,,1,,,,,,</v>
      </c>
    </row>
    <row r="330" spans="2:18" x14ac:dyDescent="0.2">
      <c r="B330" s="37">
        <v>2</v>
      </c>
      <c r="C330" s="9"/>
      <c r="D330" s="10"/>
      <c r="E330" s="10" t="s">
        <v>36</v>
      </c>
      <c r="F330" s="11" t="str">
        <f t="shared" si="32"/>
        <v/>
      </c>
      <c r="G330" s="11" t="str">
        <f t="shared" si="33"/>
        <v>00</v>
      </c>
      <c r="H330" s="2">
        <v>21</v>
      </c>
      <c r="I330" s="11" t="str">
        <f t="shared" si="35"/>
        <v/>
      </c>
      <c r="J330" s="2">
        <v>2</v>
      </c>
      <c r="K330" s="2">
        <v>1</v>
      </c>
      <c r="L330" s="45">
        <v>9</v>
      </c>
      <c r="M330" s="6" t="str">
        <f t="shared" si="31"/>
        <v>&lt;B9&gt;</v>
      </c>
      <c r="N330" s="6" t="str">
        <f>IF($B330=1,IF(ISNA(VLOOKUP($M330,Teams!$F$4:$H$51,2,FALSE)),"",VLOOKUP($M330,Teams!$F$4:$H$51,2,FALSE)),IF($B330=2,IF(ISNA(VLOOKUP($M330,Teams!$O$4:$Q$51,2,FALSE)),"",VLOOKUP($M330,Teams!$O$4:$Q$51,2,FALSE)),IF(ISNA(VLOOKUP($M330,Teams!$X$4:$Z$51,2,FALSE)),"",VLOOKUP($M330,Teams!$X$4:$Z$51,2,FALSE))))</f>
        <v>212209</v>
      </c>
      <c r="O330" s="47">
        <v>1</v>
      </c>
      <c r="P330" s="6" t="str">
        <f t="shared" si="30"/>
        <v>&lt;B1&gt;</v>
      </c>
      <c r="Q330" s="6" t="str">
        <f>IF($B330=1,IF(ISNA(VLOOKUP($P330,Teams!$F$4:$H$51,2,FALSE)),"",VLOOKUP($P330,Teams!$F$4:$H$51,2,FALSE)),IF($B330=2,IF(ISNA(VLOOKUP($P330,Teams!$O$4:$Q$51,2,FALSE)),"",VLOOKUP($P330,Teams!$O$4:$Q$51,2,FALSE)),IF(ISNA(VLOOKUP($P330,Teams!$X$4:$Z$51,2,FALSE)),"",VLOOKUP($P330,Teams!$X$4:$Z$51,2,FALSE))))</f>
        <v>212201</v>
      </c>
      <c r="R330" t="str">
        <f t="shared" si="34"/>
        <v>01/00/1900,:00,01/00/1900,:00,Week 21 - Match ,,Gym 2 - Court 1,,0,Game,,212209,,1,212201,,,0,,,1,,,,,,</v>
      </c>
    </row>
    <row r="331" spans="2:18" x14ac:dyDescent="0.2">
      <c r="B331" s="37">
        <v>2</v>
      </c>
      <c r="C331" s="9"/>
      <c r="D331" s="10"/>
      <c r="E331" s="10" t="s">
        <v>36</v>
      </c>
      <c r="F331" s="11" t="str">
        <f t="shared" si="32"/>
        <v/>
      </c>
      <c r="G331" s="11" t="str">
        <f t="shared" si="33"/>
        <v>00</v>
      </c>
      <c r="H331" s="2">
        <v>21</v>
      </c>
      <c r="I331" s="11" t="str">
        <f t="shared" si="35"/>
        <v/>
      </c>
      <c r="J331" s="2">
        <v>2</v>
      </c>
      <c r="K331" s="2">
        <v>2</v>
      </c>
      <c r="L331" s="45">
        <v>8</v>
      </c>
      <c r="M331" s="6" t="str">
        <f t="shared" si="31"/>
        <v>&lt;B8&gt;</v>
      </c>
      <c r="N331" s="6" t="str">
        <f>IF($B331=1,IF(ISNA(VLOOKUP($M331,Teams!$F$4:$H$51,2,FALSE)),"",VLOOKUP($M331,Teams!$F$4:$H$51,2,FALSE)),IF($B331=2,IF(ISNA(VLOOKUP($M331,Teams!$O$4:$Q$51,2,FALSE)),"",VLOOKUP($M331,Teams!$O$4:$Q$51,2,FALSE)),IF(ISNA(VLOOKUP($M331,Teams!$X$4:$Z$51,2,FALSE)),"",VLOOKUP($M331,Teams!$X$4:$Z$51,2,FALSE))))</f>
        <v>212208</v>
      </c>
      <c r="O331" s="47">
        <v>2</v>
      </c>
      <c r="P331" s="6" t="str">
        <f t="shared" si="30"/>
        <v>&lt;B2&gt;</v>
      </c>
      <c r="Q331" s="6" t="str">
        <f>IF($B331=1,IF(ISNA(VLOOKUP($P331,Teams!$F$4:$H$51,2,FALSE)),"",VLOOKUP($P331,Teams!$F$4:$H$51,2,FALSE)),IF($B331=2,IF(ISNA(VLOOKUP($P331,Teams!$O$4:$Q$51,2,FALSE)),"",VLOOKUP($P331,Teams!$O$4:$Q$51,2,FALSE)),IF(ISNA(VLOOKUP($P331,Teams!$X$4:$Z$51,2,FALSE)),"",VLOOKUP($P331,Teams!$X$4:$Z$51,2,FALSE))))</f>
        <v>212202</v>
      </c>
      <c r="R331" t="str">
        <f t="shared" si="34"/>
        <v>01/00/1900,:00,01/00/1900,:00,Week 21 - Match ,,Gym 2 - Court 2,,0,Game,,212208,,1,212202,,,0,,,1,,,,,,</v>
      </c>
    </row>
    <row r="332" spans="2:18" x14ac:dyDescent="0.2">
      <c r="B332" s="37">
        <v>2</v>
      </c>
      <c r="C332" s="9"/>
      <c r="D332" s="10"/>
      <c r="E332" s="10" t="s">
        <v>36</v>
      </c>
      <c r="F332" s="11" t="str">
        <f t="shared" si="32"/>
        <v/>
      </c>
      <c r="G332" s="11" t="str">
        <f t="shared" si="33"/>
        <v>00</v>
      </c>
      <c r="H332" s="2">
        <v>21</v>
      </c>
      <c r="I332" s="11" t="str">
        <f t="shared" si="35"/>
        <v/>
      </c>
      <c r="J332" s="2">
        <v>2</v>
      </c>
      <c r="K332" s="2">
        <v>3</v>
      </c>
      <c r="L332" s="45">
        <v>7</v>
      </c>
      <c r="M332" s="6" t="str">
        <f t="shared" si="31"/>
        <v>&lt;B7&gt;</v>
      </c>
      <c r="N332" s="6" t="str">
        <f>IF($B332=1,IF(ISNA(VLOOKUP($M332,Teams!$F$4:$H$51,2,FALSE)),"",VLOOKUP($M332,Teams!$F$4:$H$51,2,FALSE)),IF($B332=2,IF(ISNA(VLOOKUP($M332,Teams!$O$4:$Q$51,2,FALSE)),"",VLOOKUP($M332,Teams!$O$4:$Q$51,2,FALSE)),IF(ISNA(VLOOKUP($M332,Teams!$X$4:$Z$51,2,FALSE)),"",VLOOKUP($M332,Teams!$X$4:$Z$51,2,FALSE))))</f>
        <v>212207</v>
      </c>
      <c r="O332" s="47">
        <v>3</v>
      </c>
      <c r="P332" s="6" t="str">
        <f t="shared" si="30"/>
        <v>&lt;B3&gt;</v>
      </c>
      <c r="Q332" s="6" t="str">
        <f>IF($B332=1,IF(ISNA(VLOOKUP($P332,Teams!$F$4:$H$51,2,FALSE)),"",VLOOKUP($P332,Teams!$F$4:$H$51,2,FALSE)),IF($B332=2,IF(ISNA(VLOOKUP($P332,Teams!$O$4:$Q$51,2,FALSE)),"",VLOOKUP($P332,Teams!$O$4:$Q$51,2,FALSE)),IF(ISNA(VLOOKUP($P332,Teams!$X$4:$Z$51,2,FALSE)),"",VLOOKUP($P332,Teams!$X$4:$Z$51,2,FALSE))))</f>
        <v>212203</v>
      </c>
      <c r="R332" t="str">
        <f t="shared" si="34"/>
        <v>01/00/1900,:00,01/00/1900,:00,Week 21 - Match ,,Gym 2 - Court 3,,0,Game,,212207,,1,212203,,,0,,,1,,,,,,</v>
      </c>
    </row>
    <row r="333" spans="2:18" x14ac:dyDescent="0.2">
      <c r="B333" s="37">
        <v>2</v>
      </c>
      <c r="C333" s="9"/>
      <c r="D333" s="10"/>
      <c r="E333" s="10" t="s">
        <v>36</v>
      </c>
      <c r="F333" s="11" t="str">
        <f t="shared" si="32"/>
        <v/>
      </c>
      <c r="G333" s="11" t="str">
        <f t="shared" si="33"/>
        <v>00</v>
      </c>
      <c r="H333" s="2">
        <v>21</v>
      </c>
      <c r="I333" s="11" t="str">
        <f t="shared" si="35"/>
        <v/>
      </c>
      <c r="J333" s="2">
        <v>1</v>
      </c>
      <c r="K333" s="2">
        <v>1</v>
      </c>
      <c r="L333" s="45">
        <v>12</v>
      </c>
      <c r="M333" s="6" t="str">
        <f t="shared" si="31"/>
        <v>&lt;B12&gt;</v>
      </c>
      <c r="N333" s="6" t="str">
        <f>IF($B333=1,IF(ISNA(VLOOKUP($M333,Teams!$F$4:$H$51,2,FALSE)),"",VLOOKUP($M333,Teams!$F$4:$H$51,2,FALSE)),IF($B333=2,IF(ISNA(VLOOKUP($M333,Teams!$O$4:$Q$51,2,FALSE)),"",VLOOKUP($M333,Teams!$O$4:$Q$51,2,FALSE)),IF(ISNA(VLOOKUP($M333,Teams!$X$4:$Z$51,2,FALSE)),"",VLOOKUP($M333,Teams!$X$4:$Z$51,2,FALSE))))</f>
        <v>212212</v>
      </c>
      <c r="O333" s="47">
        <v>2</v>
      </c>
      <c r="P333" s="6" t="str">
        <f t="shared" si="30"/>
        <v>&lt;B2&gt;</v>
      </c>
      <c r="Q333" s="6" t="str">
        <f>IF($B333=1,IF(ISNA(VLOOKUP($P333,Teams!$F$4:$H$51,2,FALSE)),"",VLOOKUP($P333,Teams!$F$4:$H$51,2,FALSE)),IF($B333=2,IF(ISNA(VLOOKUP($P333,Teams!$O$4:$Q$51,2,FALSE)),"",VLOOKUP($P333,Teams!$O$4:$Q$51,2,FALSE)),IF(ISNA(VLOOKUP($P333,Teams!$X$4:$Z$51,2,FALSE)),"",VLOOKUP($P333,Teams!$X$4:$Z$51,2,FALSE))))</f>
        <v>212202</v>
      </c>
      <c r="R333" t="str">
        <f t="shared" si="34"/>
        <v>01/00/1900,:00,01/00/1900,:00,Week 21 - Match ,,Gym 1 - Court 1,,0,Game,,212212,,1,212202,,,0,,,1,,,,,,</v>
      </c>
    </row>
    <row r="334" spans="2:18" x14ac:dyDescent="0.2">
      <c r="B334" s="37">
        <v>2</v>
      </c>
      <c r="C334" s="9"/>
      <c r="D334" s="10"/>
      <c r="E334" s="10" t="s">
        <v>36</v>
      </c>
      <c r="F334" s="11" t="str">
        <f t="shared" si="32"/>
        <v/>
      </c>
      <c r="G334" s="11" t="str">
        <f t="shared" si="33"/>
        <v>00</v>
      </c>
      <c r="H334" s="2">
        <v>21</v>
      </c>
      <c r="I334" s="11" t="str">
        <f t="shared" si="35"/>
        <v/>
      </c>
      <c r="J334" s="2">
        <v>1</v>
      </c>
      <c r="K334" s="2">
        <v>2</v>
      </c>
      <c r="L334" s="45">
        <v>11</v>
      </c>
      <c r="M334" s="6" t="str">
        <f t="shared" si="31"/>
        <v>&lt;B11&gt;</v>
      </c>
      <c r="N334" s="6" t="str">
        <f>IF($B334=1,IF(ISNA(VLOOKUP($M334,Teams!$F$4:$H$51,2,FALSE)),"",VLOOKUP($M334,Teams!$F$4:$H$51,2,FALSE)),IF($B334=2,IF(ISNA(VLOOKUP($M334,Teams!$O$4:$Q$51,2,FALSE)),"",VLOOKUP($M334,Teams!$O$4:$Q$51,2,FALSE)),IF(ISNA(VLOOKUP($M334,Teams!$X$4:$Z$51,2,FALSE)),"",VLOOKUP($M334,Teams!$X$4:$Z$51,2,FALSE))))</f>
        <v>212211</v>
      </c>
      <c r="O334" s="47">
        <v>4</v>
      </c>
      <c r="P334" s="6" t="str">
        <f t="shared" si="30"/>
        <v>&lt;B4&gt;</v>
      </c>
      <c r="Q334" s="6" t="str">
        <f>IF($B334=1,IF(ISNA(VLOOKUP($P334,Teams!$F$4:$H$51,2,FALSE)),"",VLOOKUP($P334,Teams!$F$4:$H$51,2,FALSE)),IF($B334=2,IF(ISNA(VLOOKUP($P334,Teams!$O$4:$Q$51,2,FALSE)),"",VLOOKUP($P334,Teams!$O$4:$Q$51,2,FALSE)),IF(ISNA(VLOOKUP($P334,Teams!$X$4:$Z$51,2,FALSE)),"",VLOOKUP($P334,Teams!$X$4:$Z$51,2,FALSE))))</f>
        <v>212204</v>
      </c>
      <c r="R334" t="str">
        <f t="shared" si="34"/>
        <v>01/00/1900,:00,01/00/1900,:00,Week 21 - Match ,,Gym 1 - Court 2,,0,Game,,212211,,1,212204,,,0,,,1,,,,,,</v>
      </c>
    </row>
    <row r="335" spans="2:18" x14ac:dyDescent="0.2">
      <c r="B335" s="37">
        <v>2</v>
      </c>
      <c r="C335" s="9"/>
      <c r="D335" s="10"/>
      <c r="E335" s="10" t="s">
        <v>36</v>
      </c>
      <c r="F335" s="11" t="str">
        <f t="shared" si="32"/>
        <v/>
      </c>
      <c r="G335" s="11" t="str">
        <f t="shared" si="33"/>
        <v>00</v>
      </c>
      <c r="H335" s="2">
        <v>21</v>
      </c>
      <c r="I335" s="11" t="str">
        <f t="shared" si="35"/>
        <v/>
      </c>
      <c r="J335" s="2">
        <v>1</v>
      </c>
      <c r="K335" s="2">
        <v>3</v>
      </c>
      <c r="L335" s="45">
        <v>10</v>
      </c>
      <c r="M335" s="6" t="str">
        <f t="shared" si="31"/>
        <v>&lt;B10&gt;</v>
      </c>
      <c r="N335" s="6" t="str">
        <f>IF($B335=1,IF(ISNA(VLOOKUP($M335,Teams!$F$4:$H$51,2,FALSE)),"",VLOOKUP($M335,Teams!$F$4:$H$51,2,FALSE)),IF($B335=2,IF(ISNA(VLOOKUP($M335,Teams!$O$4:$Q$51,2,FALSE)),"",VLOOKUP($M335,Teams!$O$4:$Q$51,2,FALSE)),IF(ISNA(VLOOKUP($M335,Teams!$X$4:$Z$51,2,FALSE)),"",VLOOKUP($M335,Teams!$X$4:$Z$51,2,FALSE))))</f>
        <v>212210</v>
      </c>
      <c r="O335" s="47">
        <v>5</v>
      </c>
      <c r="P335" s="6" t="str">
        <f t="shared" si="30"/>
        <v>&lt;B5&gt;</v>
      </c>
      <c r="Q335" s="6" t="str">
        <f>IF($B335=1,IF(ISNA(VLOOKUP($P335,Teams!$F$4:$H$51,2,FALSE)),"",VLOOKUP($P335,Teams!$F$4:$H$51,2,FALSE)),IF($B335=2,IF(ISNA(VLOOKUP($P335,Teams!$O$4:$Q$51,2,FALSE)),"",VLOOKUP($P335,Teams!$O$4:$Q$51,2,FALSE)),IF(ISNA(VLOOKUP($P335,Teams!$X$4:$Z$51,2,FALSE)),"",VLOOKUP($P335,Teams!$X$4:$Z$51,2,FALSE))))</f>
        <v>212205</v>
      </c>
      <c r="R335" t="str">
        <f t="shared" si="34"/>
        <v>01/00/1900,:00,01/00/1900,:00,Week 21 - Match ,,Gym 1 - Court 3,,0,Game,,212210,,1,212205,,,0,,,1,,,,,,</v>
      </c>
    </row>
    <row r="336" spans="2:18" x14ac:dyDescent="0.2">
      <c r="B336" s="37">
        <v>2</v>
      </c>
      <c r="C336" s="9"/>
      <c r="D336" s="10"/>
      <c r="E336" s="10" t="s">
        <v>36</v>
      </c>
      <c r="F336" s="11" t="str">
        <f t="shared" si="32"/>
        <v/>
      </c>
      <c r="G336" s="11" t="str">
        <f t="shared" si="33"/>
        <v>00</v>
      </c>
      <c r="H336" s="2">
        <v>21</v>
      </c>
      <c r="I336" s="11" t="str">
        <f t="shared" si="35"/>
        <v/>
      </c>
      <c r="J336" s="2">
        <v>2</v>
      </c>
      <c r="K336" s="2">
        <v>1</v>
      </c>
      <c r="L336" s="45">
        <v>9</v>
      </c>
      <c r="M336" s="6" t="str">
        <f t="shared" si="31"/>
        <v>&lt;B9&gt;</v>
      </c>
      <c r="N336" s="6" t="str">
        <f>IF($B336=1,IF(ISNA(VLOOKUP($M336,Teams!$F$4:$H$51,2,FALSE)),"",VLOOKUP($M336,Teams!$F$4:$H$51,2,FALSE)),IF($B336=2,IF(ISNA(VLOOKUP($M336,Teams!$O$4:$Q$51,2,FALSE)),"",VLOOKUP($M336,Teams!$O$4:$Q$51,2,FALSE)),IF(ISNA(VLOOKUP($M336,Teams!$X$4:$Z$51,2,FALSE)),"",VLOOKUP($M336,Teams!$X$4:$Z$51,2,FALSE))))</f>
        <v>212209</v>
      </c>
      <c r="O336" s="47">
        <v>6</v>
      </c>
      <c r="P336" s="6" t="str">
        <f t="shared" si="30"/>
        <v>&lt;B6&gt;</v>
      </c>
      <c r="Q336" s="6" t="str">
        <f>IF($B336=1,IF(ISNA(VLOOKUP($P336,Teams!$F$4:$H$51,2,FALSE)),"",VLOOKUP($P336,Teams!$F$4:$H$51,2,FALSE)),IF($B336=2,IF(ISNA(VLOOKUP($P336,Teams!$O$4:$Q$51,2,FALSE)),"",VLOOKUP($P336,Teams!$O$4:$Q$51,2,FALSE)),IF(ISNA(VLOOKUP($P336,Teams!$X$4:$Z$51,2,FALSE)),"",VLOOKUP($P336,Teams!$X$4:$Z$51,2,FALSE))))</f>
        <v>212206</v>
      </c>
      <c r="R336" t="str">
        <f t="shared" si="34"/>
        <v>01/00/1900,:00,01/00/1900,:00,Week 21 - Match ,,Gym 2 - Court 1,,0,Game,,212209,,1,212206,,,0,,,1,,,,,,</v>
      </c>
    </row>
    <row r="337" spans="2:18" x14ac:dyDescent="0.2">
      <c r="B337" s="37">
        <v>2</v>
      </c>
      <c r="C337" s="9"/>
      <c r="D337" s="10"/>
      <c r="E337" s="10" t="s">
        <v>36</v>
      </c>
      <c r="F337" s="11" t="str">
        <f t="shared" si="32"/>
        <v/>
      </c>
      <c r="G337" s="11" t="str">
        <f t="shared" si="33"/>
        <v>00</v>
      </c>
      <c r="H337" s="2">
        <v>21</v>
      </c>
      <c r="I337" s="11" t="str">
        <f t="shared" si="35"/>
        <v/>
      </c>
      <c r="J337" s="2">
        <v>2</v>
      </c>
      <c r="K337" s="2">
        <v>2</v>
      </c>
      <c r="L337" s="45">
        <v>8</v>
      </c>
      <c r="M337" s="6" t="str">
        <f t="shared" si="31"/>
        <v>&lt;B8&gt;</v>
      </c>
      <c r="N337" s="6" t="str">
        <f>IF($B337=1,IF(ISNA(VLOOKUP($M337,Teams!$F$4:$H$51,2,FALSE)),"",VLOOKUP($M337,Teams!$F$4:$H$51,2,FALSE)),IF($B337=2,IF(ISNA(VLOOKUP($M337,Teams!$O$4:$Q$51,2,FALSE)),"",VLOOKUP($M337,Teams!$O$4:$Q$51,2,FALSE)),IF(ISNA(VLOOKUP($M337,Teams!$X$4:$Z$51,2,FALSE)),"",VLOOKUP($M337,Teams!$X$4:$Z$51,2,FALSE))))</f>
        <v>212208</v>
      </c>
      <c r="O337" s="47">
        <v>7</v>
      </c>
      <c r="P337" s="6" t="str">
        <f t="shared" si="30"/>
        <v>&lt;B7&gt;</v>
      </c>
      <c r="Q337" s="6" t="str">
        <f>IF($B337=1,IF(ISNA(VLOOKUP($P337,Teams!$F$4:$H$51,2,FALSE)),"",VLOOKUP($P337,Teams!$F$4:$H$51,2,FALSE)),IF($B337=2,IF(ISNA(VLOOKUP($P337,Teams!$O$4:$Q$51,2,FALSE)),"",VLOOKUP($P337,Teams!$O$4:$Q$51,2,FALSE)),IF(ISNA(VLOOKUP($P337,Teams!$X$4:$Z$51,2,FALSE)),"",VLOOKUP($P337,Teams!$X$4:$Z$51,2,FALSE))))</f>
        <v>212207</v>
      </c>
      <c r="R337" t="str">
        <f t="shared" si="34"/>
        <v>01/00/1900,:00,01/00/1900,:00,Week 21 - Match ,,Gym 2 - Court 2,,0,Game,,212208,,1,212207,,,0,,,1,,,,,,</v>
      </c>
    </row>
    <row r="338" spans="2:18" x14ac:dyDescent="0.2">
      <c r="B338" s="37">
        <v>2</v>
      </c>
      <c r="C338" s="9"/>
      <c r="D338" s="10"/>
      <c r="E338" s="10" t="s">
        <v>36</v>
      </c>
      <c r="F338" s="11" t="str">
        <f t="shared" si="32"/>
        <v/>
      </c>
      <c r="G338" s="11" t="str">
        <f t="shared" si="33"/>
        <v>00</v>
      </c>
      <c r="H338" s="2">
        <v>21</v>
      </c>
      <c r="I338" s="11" t="str">
        <f t="shared" si="35"/>
        <v/>
      </c>
      <c r="J338" s="2">
        <v>2</v>
      </c>
      <c r="K338" s="2">
        <v>3</v>
      </c>
      <c r="L338" s="45">
        <v>3</v>
      </c>
      <c r="M338" s="6" t="str">
        <f t="shared" si="31"/>
        <v>&lt;B3&gt;</v>
      </c>
      <c r="N338" s="6" t="str">
        <f>IF($B338=1,IF(ISNA(VLOOKUP($M338,Teams!$F$4:$H$51,2,FALSE)),"",VLOOKUP($M338,Teams!$F$4:$H$51,2,FALSE)),IF($B338=2,IF(ISNA(VLOOKUP($M338,Teams!$O$4:$Q$51,2,FALSE)),"",VLOOKUP($M338,Teams!$O$4:$Q$51,2,FALSE)),IF(ISNA(VLOOKUP($M338,Teams!$X$4:$Z$51,2,FALSE)),"",VLOOKUP($M338,Teams!$X$4:$Z$51,2,FALSE))))</f>
        <v>212203</v>
      </c>
      <c r="O338" s="47">
        <v>1</v>
      </c>
      <c r="P338" s="6" t="str">
        <f t="shared" si="30"/>
        <v>&lt;B1&gt;</v>
      </c>
      <c r="Q338" s="6" t="str">
        <f>IF($B338=1,IF(ISNA(VLOOKUP($P338,Teams!$F$4:$H$51,2,FALSE)),"",VLOOKUP($P338,Teams!$F$4:$H$51,2,FALSE)),IF($B338=2,IF(ISNA(VLOOKUP($P338,Teams!$O$4:$Q$51,2,FALSE)),"",VLOOKUP($P338,Teams!$O$4:$Q$51,2,FALSE)),IF(ISNA(VLOOKUP($P338,Teams!$X$4:$Z$51,2,FALSE)),"",VLOOKUP($P338,Teams!$X$4:$Z$51,2,FALSE))))</f>
        <v>212201</v>
      </c>
      <c r="R338" t="str">
        <f t="shared" si="34"/>
        <v>01/00/1900,:00,01/00/1900,:00,Week 21 - Match ,,Gym 2 - Court 3,,0,Game,,212203,,1,212201,,,0,,,1,,,,,,</v>
      </c>
    </row>
    <row r="339" spans="2:18" x14ac:dyDescent="0.2">
      <c r="B339" s="37">
        <v>2</v>
      </c>
      <c r="C339" s="9"/>
      <c r="D339" s="10"/>
      <c r="E339" s="10" t="s">
        <v>36</v>
      </c>
      <c r="F339" s="11" t="str">
        <f t="shared" si="32"/>
        <v/>
      </c>
      <c r="G339" s="11" t="str">
        <f t="shared" si="33"/>
        <v>00</v>
      </c>
      <c r="H339" s="2">
        <v>22</v>
      </c>
      <c r="I339" s="11" t="str">
        <f t="shared" si="35"/>
        <v/>
      </c>
      <c r="J339" s="2">
        <v>1</v>
      </c>
      <c r="K339" s="2">
        <v>1</v>
      </c>
      <c r="L339" s="45">
        <v>10</v>
      </c>
      <c r="M339" s="6" t="str">
        <f t="shared" si="31"/>
        <v>&lt;B10&gt;</v>
      </c>
      <c r="N339" s="6" t="str">
        <f>IF($B339=1,IF(ISNA(VLOOKUP($M339,Teams!$F$4:$H$51,2,FALSE)),"",VLOOKUP($M339,Teams!$F$4:$H$51,2,FALSE)),IF($B339=2,IF(ISNA(VLOOKUP($M339,Teams!$O$4:$Q$51,2,FALSE)),"",VLOOKUP($M339,Teams!$O$4:$Q$51,2,FALSE)),IF(ISNA(VLOOKUP($M339,Teams!$X$4:$Z$51,2,FALSE)),"",VLOOKUP($M339,Teams!$X$4:$Z$51,2,FALSE))))</f>
        <v>212210</v>
      </c>
      <c r="O339" s="47">
        <v>2</v>
      </c>
      <c r="P339" s="6" t="str">
        <f t="shared" si="30"/>
        <v>&lt;B2&gt;</v>
      </c>
      <c r="Q339" s="6" t="str">
        <f>IF($B339=1,IF(ISNA(VLOOKUP($P339,Teams!$F$4:$H$51,2,FALSE)),"",VLOOKUP($P339,Teams!$F$4:$H$51,2,FALSE)),IF($B339=2,IF(ISNA(VLOOKUP($P339,Teams!$O$4:$Q$51,2,FALSE)),"",VLOOKUP($P339,Teams!$O$4:$Q$51,2,FALSE)),IF(ISNA(VLOOKUP($P339,Teams!$X$4:$Z$51,2,FALSE)),"",VLOOKUP($P339,Teams!$X$4:$Z$51,2,FALSE))))</f>
        <v>212202</v>
      </c>
      <c r="R339" t="str">
        <f t="shared" si="34"/>
        <v>01/00/1900,:00,01/00/1900,:00,Week 22 - Match ,,Gym 1 - Court 1,,0,Game,,212210,,1,212202,,,0,,,1,,,,,,</v>
      </c>
    </row>
    <row r="340" spans="2:18" x14ac:dyDescent="0.2">
      <c r="B340" s="37">
        <v>2</v>
      </c>
      <c r="C340" s="9"/>
      <c r="D340" s="10"/>
      <c r="E340" s="10" t="s">
        <v>36</v>
      </c>
      <c r="F340" s="11" t="str">
        <f t="shared" si="32"/>
        <v/>
      </c>
      <c r="G340" s="11" t="str">
        <f t="shared" si="33"/>
        <v>00</v>
      </c>
      <c r="H340" s="2">
        <v>22</v>
      </c>
      <c r="I340" s="11" t="str">
        <f t="shared" si="35"/>
        <v/>
      </c>
      <c r="J340" s="2">
        <v>1</v>
      </c>
      <c r="K340" s="2">
        <v>2</v>
      </c>
      <c r="L340" s="45">
        <v>11</v>
      </c>
      <c r="M340" s="6" t="str">
        <f t="shared" si="31"/>
        <v>&lt;B11&gt;</v>
      </c>
      <c r="N340" s="6" t="str">
        <f>IF($B340=1,IF(ISNA(VLOOKUP($M340,Teams!$F$4:$H$51,2,FALSE)),"",VLOOKUP($M340,Teams!$F$4:$H$51,2,FALSE)),IF($B340=2,IF(ISNA(VLOOKUP($M340,Teams!$O$4:$Q$51,2,FALSE)),"",VLOOKUP($M340,Teams!$O$4:$Q$51,2,FALSE)),IF(ISNA(VLOOKUP($M340,Teams!$X$4:$Z$51,2,FALSE)),"",VLOOKUP($M340,Teams!$X$4:$Z$51,2,FALSE))))</f>
        <v>212211</v>
      </c>
      <c r="O340" s="47">
        <v>1</v>
      </c>
      <c r="P340" s="6" t="str">
        <f t="shared" si="30"/>
        <v>&lt;B1&gt;</v>
      </c>
      <c r="Q340" s="6" t="str">
        <f>IF($B340=1,IF(ISNA(VLOOKUP($P340,Teams!$F$4:$H$51,2,FALSE)),"",VLOOKUP($P340,Teams!$F$4:$H$51,2,FALSE)),IF($B340=2,IF(ISNA(VLOOKUP($P340,Teams!$O$4:$Q$51,2,FALSE)),"",VLOOKUP($P340,Teams!$O$4:$Q$51,2,FALSE)),IF(ISNA(VLOOKUP($P340,Teams!$X$4:$Z$51,2,FALSE)),"",VLOOKUP($P340,Teams!$X$4:$Z$51,2,FALSE))))</f>
        <v>212201</v>
      </c>
      <c r="R340" t="str">
        <f t="shared" si="34"/>
        <v>01/00/1900,:00,01/00/1900,:00,Week 22 - Match ,,Gym 1 - Court 2,,0,Game,,212211,,1,212201,,,0,,,1,,,,,,</v>
      </c>
    </row>
    <row r="341" spans="2:18" x14ac:dyDescent="0.2">
      <c r="B341" s="37">
        <v>2</v>
      </c>
      <c r="C341" s="9"/>
      <c r="D341" s="10"/>
      <c r="E341" s="10" t="s">
        <v>36</v>
      </c>
      <c r="F341" s="11" t="str">
        <f t="shared" si="32"/>
        <v/>
      </c>
      <c r="G341" s="11" t="str">
        <f t="shared" si="33"/>
        <v>00</v>
      </c>
      <c r="H341" s="2">
        <v>22</v>
      </c>
      <c r="I341" s="11" t="str">
        <f t="shared" si="35"/>
        <v/>
      </c>
      <c r="J341" s="2">
        <v>1</v>
      </c>
      <c r="K341" s="2">
        <v>3</v>
      </c>
      <c r="L341" s="45">
        <v>7</v>
      </c>
      <c r="M341" s="6" t="str">
        <f t="shared" si="31"/>
        <v>&lt;B7&gt;</v>
      </c>
      <c r="N341" s="6" t="str">
        <f>IF($B341=1,IF(ISNA(VLOOKUP($M341,Teams!$F$4:$H$51,2,FALSE)),"",VLOOKUP($M341,Teams!$F$4:$H$51,2,FALSE)),IF($B341=2,IF(ISNA(VLOOKUP($M341,Teams!$O$4:$Q$51,2,FALSE)),"",VLOOKUP($M341,Teams!$O$4:$Q$51,2,FALSE)),IF(ISNA(VLOOKUP($M341,Teams!$X$4:$Z$51,2,FALSE)),"",VLOOKUP($M341,Teams!$X$4:$Z$51,2,FALSE))))</f>
        <v>212207</v>
      </c>
      <c r="O341" s="47">
        <v>5</v>
      </c>
      <c r="P341" s="6" t="str">
        <f t="shared" si="30"/>
        <v>&lt;B5&gt;</v>
      </c>
      <c r="Q341" s="6" t="str">
        <f>IF($B341=1,IF(ISNA(VLOOKUP($P341,Teams!$F$4:$H$51,2,FALSE)),"",VLOOKUP($P341,Teams!$F$4:$H$51,2,FALSE)),IF($B341=2,IF(ISNA(VLOOKUP($P341,Teams!$O$4:$Q$51,2,FALSE)),"",VLOOKUP($P341,Teams!$O$4:$Q$51,2,FALSE)),IF(ISNA(VLOOKUP($P341,Teams!$X$4:$Z$51,2,FALSE)),"",VLOOKUP($P341,Teams!$X$4:$Z$51,2,FALSE))))</f>
        <v>212205</v>
      </c>
      <c r="R341" t="str">
        <f t="shared" si="34"/>
        <v>01/00/1900,:00,01/00/1900,:00,Week 22 - Match ,,Gym 1 - Court 3,,0,Game,,212207,,1,212205,,,0,,,1,,,,,,</v>
      </c>
    </row>
    <row r="342" spans="2:18" x14ac:dyDescent="0.2">
      <c r="B342" s="37">
        <v>2</v>
      </c>
      <c r="C342" s="9"/>
      <c r="D342" s="10"/>
      <c r="E342" s="10" t="s">
        <v>36</v>
      </c>
      <c r="F342" s="11" t="str">
        <f t="shared" si="32"/>
        <v/>
      </c>
      <c r="G342" s="11" t="str">
        <f t="shared" si="33"/>
        <v>00</v>
      </c>
      <c r="H342" s="2">
        <v>22</v>
      </c>
      <c r="I342" s="11" t="str">
        <f t="shared" si="35"/>
        <v/>
      </c>
      <c r="J342" s="2">
        <v>2</v>
      </c>
      <c r="K342" s="2">
        <v>1</v>
      </c>
      <c r="L342" s="45">
        <v>12</v>
      </c>
      <c r="M342" s="6" t="str">
        <f t="shared" si="31"/>
        <v>&lt;B12&gt;</v>
      </c>
      <c r="N342" s="6" t="str">
        <f>IF($B342=1,IF(ISNA(VLOOKUP($M342,Teams!$F$4:$H$51,2,FALSE)),"",VLOOKUP($M342,Teams!$F$4:$H$51,2,FALSE)),IF($B342=2,IF(ISNA(VLOOKUP($M342,Teams!$O$4:$Q$51,2,FALSE)),"",VLOOKUP($M342,Teams!$O$4:$Q$51,2,FALSE)),IF(ISNA(VLOOKUP($M342,Teams!$X$4:$Z$51,2,FALSE)),"",VLOOKUP($M342,Teams!$X$4:$Z$51,2,FALSE))))</f>
        <v>212212</v>
      </c>
      <c r="O342" s="47">
        <v>6</v>
      </c>
      <c r="P342" s="6" t="str">
        <f t="shared" si="30"/>
        <v>&lt;B6&gt;</v>
      </c>
      <c r="Q342" s="6" t="str">
        <f>IF($B342=1,IF(ISNA(VLOOKUP($P342,Teams!$F$4:$H$51,2,FALSE)),"",VLOOKUP($P342,Teams!$F$4:$H$51,2,FALSE)),IF($B342=2,IF(ISNA(VLOOKUP($P342,Teams!$O$4:$Q$51,2,FALSE)),"",VLOOKUP($P342,Teams!$O$4:$Q$51,2,FALSE)),IF(ISNA(VLOOKUP($P342,Teams!$X$4:$Z$51,2,FALSE)),"",VLOOKUP($P342,Teams!$X$4:$Z$51,2,FALSE))))</f>
        <v>212206</v>
      </c>
      <c r="R342" t="str">
        <f t="shared" si="34"/>
        <v>01/00/1900,:00,01/00/1900,:00,Week 22 - Match ,,Gym 2 - Court 1,,0,Game,,212212,,1,212206,,,0,,,1,,,,,,</v>
      </c>
    </row>
    <row r="343" spans="2:18" x14ac:dyDescent="0.2">
      <c r="B343" s="37">
        <v>2</v>
      </c>
      <c r="C343" s="9"/>
      <c r="D343" s="10"/>
      <c r="E343" s="10" t="s">
        <v>36</v>
      </c>
      <c r="F343" s="11" t="str">
        <f t="shared" si="32"/>
        <v/>
      </c>
      <c r="G343" s="11" t="str">
        <f t="shared" si="33"/>
        <v>00</v>
      </c>
      <c r="H343" s="2">
        <v>22</v>
      </c>
      <c r="I343" s="11" t="str">
        <f t="shared" si="35"/>
        <v/>
      </c>
      <c r="J343" s="2">
        <v>2</v>
      </c>
      <c r="K343" s="2">
        <v>2</v>
      </c>
      <c r="L343" s="45">
        <v>8</v>
      </c>
      <c r="M343" s="6" t="str">
        <f t="shared" si="31"/>
        <v>&lt;B8&gt;</v>
      </c>
      <c r="N343" s="6" t="str">
        <f>IF($B343=1,IF(ISNA(VLOOKUP($M343,Teams!$F$4:$H$51,2,FALSE)),"",VLOOKUP($M343,Teams!$F$4:$H$51,2,FALSE)),IF($B343=2,IF(ISNA(VLOOKUP($M343,Teams!$O$4:$Q$51,2,FALSE)),"",VLOOKUP($M343,Teams!$O$4:$Q$51,2,FALSE)),IF(ISNA(VLOOKUP($M343,Teams!$X$4:$Z$51,2,FALSE)),"",VLOOKUP($M343,Teams!$X$4:$Z$51,2,FALSE))))</f>
        <v>212208</v>
      </c>
      <c r="O343" s="47">
        <v>4</v>
      </c>
      <c r="P343" s="6" t="str">
        <f t="shared" si="30"/>
        <v>&lt;B4&gt;</v>
      </c>
      <c r="Q343" s="6" t="str">
        <f>IF($B343=1,IF(ISNA(VLOOKUP($P343,Teams!$F$4:$H$51,2,FALSE)),"",VLOOKUP($P343,Teams!$F$4:$H$51,2,FALSE)),IF($B343=2,IF(ISNA(VLOOKUP($P343,Teams!$O$4:$Q$51,2,FALSE)),"",VLOOKUP($P343,Teams!$O$4:$Q$51,2,FALSE)),IF(ISNA(VLOOKUP($P343,Teams!$X$4:$Z$51,2,FALSE)),"",VLOOKUP($P343,Teams!$X$4:$Z$51,2,FALSE))))</f>
        <v>212204</v>
      </c>
      <c r="R343" t="str">
        <f t="shared" si="34"/>
        <v>01/00/1900,:00,01/00/1900,:00,Week 22 - Match ,,Gym 2 - Court 2,,0,Game,,212208,,1,212204,,,0,,,1,,,,,,</v>
      </c>
    </row>
    <row r="344" spans="2:18" x14ac:dyDescent="0.2">
      <c r="B344" s="37">
        <v>2</v>
      </c>
      <c r="C344" s="9"/>
      <c r="D344" s="10"/>
      <c r="E344" s="10" t="s">
        <v>36</v>
      </c>
      <c r="F344" s="11" t="str">
        <f t="shared" si="32"/>
        <v/>
      </c>
      <c r="G344" s="11" t="str">
        <f t="shared" si="33"/>
        <v>00</v>
      </c>
      <c r="H344" s="2">
        <v>22</v>
      </c>
      <c r="I344" s="11" t="str">
        <f t="shared" si="35"/>
        <v/>
      </c>
      <c r="J344" s="2">
        <v>2</v>
      </c>
      <c r="K344" s="2">
        <v>3</v>
      </c>
      <c r="L344" s="45">
        <v>9</v>
      </c>
      <c r="M344" s="6" t="str">
        <f t="shared" si="31"/>
        <v>&lt;B9&gt;</v>
      </c>
      <c r="N344" s="6" t="str">
        <f>IF($B344=1,IF(ISNA(VLOOKUP($M344,Teams!$F$4:$H$51,2,FALSE)),"",VLOOKUP($M344,Teams!$F$4:$H$51,2,FALSE)),IF($B344=2,IF(ISNA(VLOOKUP($M344,Teams!$O$4:$Q$51,2,FALSE)),"",VLOOKUP($M344,Teams!$O$4:$Q$51,2,FALSE)),IF(ISNA(VLOOKUP($M344,Teams!$X$4:$Z$51,2,FALSE)),"",VLOOKUP($M344,Teams!$X$4:$Z$51,2,FALSE))))</f>
        <v>212209</v>
      </c>
      <c r="O344" s="47">
        <v>3</v>
      </c>
      <c r="P344" s="6" t="str">
        <f t="shared" si="30"/>
        <v>&lt;B3&gt;</v>
      </c>
      <c r="Q344" s="6" t="str">
        <f>IF($B344=1,IF(ISNA(VLOOKUP($P344,Teams!$F$4:$H$51,2,FALSE)),"",VLOOKUP($P344,Teams!$F$4:$H$51,2,FALSE)),IF($B344=2,IF(ISNA(VLOOKUP($P344,Teams!$O$4:$Q$51,2,FALSE)),"",VLOOKUP($P344,Teams!$O$4:$Q$51,2,FALSE)),IF(ISNA(VLOOKUP($P344,Teams!$X$4:$Z$51,2,FALSE)),"",VLOOKUP($P344,Teams!$X$4:$Z$51,2,FALSE))))</f>
        <v>212203</v>
      </c>
      <c r="R344" t="str">
        <f t="shared" si="34"/>
        <v>01/00/1900,:00,01/00/1900,:00,Week 22 - Match ,,Gym 2 - Court 3,,0,Game,,212209,,1,212203,,,0,,,1,,,,,,</v>
      </c>
    </row>
    <row r="345" spans="2:18" x14ac:dyDescent="0.2">
      <c r="B345" s="37">
        <v>2</v>
      </c>
      <c r="C345" s="9"/>
      <c r="D345" s="10"/>
      <c r="E345" s="10" t="s">
        <v>36</v>
      </c>
      <c r="F345" s="11" t="str">
        <f t="shared" si="32"/>
        <v/>
      </c>
      <c r="G345" s="11" t="str">
        <f t="shared" si="33"/>
        <v>00</v>
      </c>
      <c r="H345" s="2">
        <v>22</v>
      </c>
      <c r="I345" s="11" t="str">
        <f t="shared" si="35"/>
        <v/>
      </c>
      <c r="J345" s="2">
        <v>1</v>
      </c>
      <c r="K345" s="2">
        <v>1</v>
      </c>
      <c r="L345" s="45">
        <v>12</v>
      </c>
      <c r="M345" s="6" t="str">
        <f t="shared" si="31"/>
        <v>&lt;B12&gt;</v>
      </c>
      <c r="N345" s="6" t="str">
        <f>IF($B345=1,IF(ISNA(VLOOKUP($M345,Teams!$F$4:$H$51,2,FALSE)),"",VLOOKUP($M345,Teams!$F$4:$H$51,2,FALSE)),IF($B345=2,IF(ISNA(VLOOKUP($M345,Teams!$O$4:$Q$51,2,FALSE)),"",VLOOKUP($M345,Teams!$O$4:$Q$51,2,FALSE)),IF(ISNA(VLOOKUP($M345,Teams!$X$4:$Z$51,2,FALSE)),"",VLOOKUP($M345,Teams!$X$4:$Z$51,2,FALSE))))</f>
        <v>212212</v>
      </c>
      <c r="O345" s="47">
        <v>1</v>
      </c>
      <c r="P345" s="6" t="str">
        <f t="shared" si="30"/>
        <v>&lt;B1&gt;</v>
      </c>
      <c r="Q345" s="6" t="str">
        <f>IF($B345=1,IF(ISNA(VLOOKUP($P345,Teams!$F$4:$H$51,2,FALSE)),"",VLOOKUP($P345,Teams!$F$4:$H$51,2,FALSE)),IF($B345=2,IF(ISNA(VLOOKUP($P345,Teams!$O$4:$Q$51,2,FALSE)),"",VLOOKUP($P345,Teams!$O$4:$Q$51,2,FALSE)),IF(ISNA(VLOOKUP($P345,Teams!$X$4:$Z$51,2,FALSE)),"",VLOOKUP($P345,Teams!$X$4:$Z$51,2,FALSE))))</f>
        <v>212201</v>
      </c>
      <c r="R345" t="str">
        <f t="shared" si="34"/>
        <v>01/00/1900,:00,01/00/1900,:00,Week 22 - Match ,,Gym 1 - Court 1,,0,Game,,212212,,1,212201,,,0,,,1,,,,,,</v>
      </c>
    </row>
    <row r="346" spans="2:18" x14ac:dyDescent="0.2">
      <c r="B346" s="37">
        <v>2</v>
      </c>
      <c r="C346" s="9"/>
      <c r="D346" s="10"/>
      <c r="E346" s="10" t="s">
        <v>36</v>
      </c>
      <c r="F346" s="11" t="str">
        <f t="shared" si="32"/>
        <v/>
      </c>
      <c r="G346" s="11" t="str">
        <f t="shared" si="33"/>
        <v>00</v>
      </c>
      <c r="H346" s="2">
        <v>22</v>
      </c>
      <c r="I346" s="11" t="str">
        <f t="shared" si="35"/>
        <v/>
      </c>
      <c r="J346" s="2">
        <v>1</v>
      </c>
      <c r="K346" s="2">
        <v>2</v>
      </c>
      <c r="L346" s="45">
        <v>11</v>
      </c>
      <c r="M346" s="6" t="str">
        <f t="shared" si="31"/>
        <v>&lt;B11&gt;</v>
      </c>
      <c r="N346" s="6" t="str">
        <f>IF($B346=1,IF(ISNA(VLOOKUP($M346,Teams!$F$4:$H$51,2,FALSE)),"",VLOOKUP($M346,Teams!$F$4:$H$51,2,FALSE)),IF($B346=2,IF(ISNA(VLOOKUP($M346,Teams!$O$4:$Q$51,2,FALSE)),"",VLOOKUP($M346,Teams!$O$4:$Q$51,2,FALSE)),IF(ISNA(VLOOKUP($M346,Teams!$X$4:$Z$51,2,FALSE)),"",VLOOKUP($M346,Teams!$X$4:$Z$51,2,FALSE))))</f>
        <v>212211</v>
      </c>
      <c r="O346" s="47">
        <v>2</v>
      </c>
      <c r="P346" s="6" t="str">
        <f t="shared" si="30"/>
        <v>&lt;B2&gt;</v>
      </c>
      <c r="Q346" s="6" t="str">
        <f>IF($B346=1,IF(ISNA(VLOOKUP($P346,Teams!$F$4:$H$51,2,FALSE)),"",VLOOKUP($P346,Teams!$F$4:$H$51,2,FALSE)),IF($B346=2,IF(ISNA(VLOOKUP($P346,Teams!$O$4:$Q$51,2,FALSE)),"",VLOOKUP($P346,Teams!$O$4:$Q$51,2,FALSE)),IF(ISNA(VLOOKUP($P346,Teams!$X$4:$Z$51,2,FALSE)),"",VLOOKUP($P346,Teams!$X$4:$Z$51,2,FALSE))))</f>
        <v>212202</v>
      </c>
      <c r="R346" t="str">
        <f t="shared" si="34"/>
        <v>01/00/1900,:00,01/00/1900,:00,Week 22 - Match ,,Gym 1 - Court 2,,0,Game,,212211,,1,212202,,,0,,,1,,,,,,</v>
      </c>
    </row>
    <row r="347" spans="2:18" x14ac:dyDescent="0.2">
      <c r="B347" s="37">
        <v>2</v>
      </c>
      <c r="C347" s="9"/>
      <c r="D347" s="10"/>
      <c r="E347" s="10" t="s">
        <v>36</v>
      </c>
      <c r="F347" s="11" t="str">
        <f t="shared" si="32"/>
        <v/>
      </c>
      <c r="G347" s="11" t="str">
        <f t="shared" si="33"/>
        <v>00</v>
      </c>
      <c r="H347" s="2">
        <v>22</v>
      </c>
      <c r="I347" s="11" t="str">
        <f t="shared" si="35"/>
        <v/>
      </c>
      <c r="J347" s="2">
        <v>1</v>
      </c>
      <c r="K347" s="2">
        <v>3</v>
      </c>
      <c r="L347" s="45">
        <v>10</v>
      </c>
      <c r="M347" s="6" t="str">
        <f t="shared" si="31"/>
        <v>&lt;B10&gt;</v>
      </c>
      <c r="N347" s="6" t="str">
        <f>IF($B347=1,IF(ISNA(VLOOKUP($M347,Teams!$F$4:$H$51,2,FALSE)),"",VLOOKUP($M347,Teams!$F$4:$H$51,2,FALSE)),IF($B347=2,IF(ISNA(VLOOKUP($M347,Teams!$O$4:$Q$51,2,FALSE)),"",VLOOKUP($M347,Teams!$O$4:$Q$51,2,FALSE)),IF(ISNA(VLOOKUP($M347,Teams!$X$4:$Z$51,2,FALSE)),"",VLOOKUP($M347,Teams!$X$4:$Z$51,2,FALSE))))</f>
        <v>212210</v>
      </c>
      <c r="O347" s="47">
        <v>3</v>
      </c>
      <c r="P347" s="6" t="str">
        <f t="shared" si="30"/>
        <v>&lt;B3&gt;</v>
      </c>
      <c r="Q347" s="6" t="str">
        <f>IF($B347=1,IF(ISNA(VLOOKUP($P347,Teams!$F$4:$H$51,2,FALSE)),"",VLOOKUP($P347,Teams!$F$4:$H$51,2,FALSE)),IF($B347=2,IF(ISNA(VLOOKUP($P347,Teams!$O$4:$Q$51,2,FALSE)),"",VLOOKUP($P347,Teams!$O$4:$Q$51,2,FALSE)),IF(ISNA(VLOOKUP($P347,Teams!$X$4:$Z$51,2,FALSE)),"",VLOOKUP($P347,Teams!$X$4:$Z$51,2,FALSE))))</f>
        <v>212203</v>
      </c>
      <c r="R347" t="str">
        <f t="shared" si="34"/>
        <v>01/00/1900,:00,01/00/1900,:00,Week 22 - Match ,,Gym 1 - Court 3,,0,Game,,212210,,1,212203,,,0,,,1,,,,,,</v>
      </c>
    </row>
    <row r="348" spans="2:18" x14ac:dyDescent="0.2">
      <c r="B348" s="37">
        <v>2</v>
      </c>
      <c r="C348" s="9"/>
      <c r="D348" s="10"/>
      <c r="E348" s="10" t="s">
        <v>36</v>
      </c>
      <c r="F348" s="11" t="str">
        <f t="shared" si="32"/>
        <v/>
      </c>
      <c r="G348" s="11" t="str">
        <f t="shared" si="33"/>
        <v>00</v>
      </c>
      <c r="H348" s="2">
        <v>22</v>
      </c>
      <c r="I348" s="11" t="str">
        <f t="shared" si="35"/>
        <v/>
      </c>
      <c r="J348" s="2">
        <v>2</v>
      </c>
      <c r="K348" s="2">
        <v>1</v>
      </c>
      <c r="L348" s="45">
        <v>9</v>
      </c>
      <c r="M348" s="6" t="str">
        <f t="shared" si="31"/>
        <v>&lt;B9&gt;</v>
      </c>
      <c r="N348" s="6" t="str">
        <f>IF($B348=1,IF(ISNA(VLOOKUP($M348,Teams!$F$4:$H$51,2,FALSE)),"",VLOOKUP($M348,Teams!$F$4:$H$51,2,FALSE)),IF($B348=2,IF(ISNA(VLOOKUP($M348,Teams!$O$4:$Q$51,2,FALSE)),"",VLOOKUP($M348,Teams!$O$4:$Q$51,2,FALSE)),IF(ISNA(VLOOKUP($M348,Teams!$X$4:$Z$51,2,FALSE)),"",VLOOKUP($M348,Teams!$X$4:$Z$51,2,FALSE))))</f>
        <v>212209</v>
      </c>
      <c r="O348" s="47">
        <v>4</v>
      </c>
      <c r="P348" s="6" t="str">
        <f t="shared" si="30"/>
        <v>&lt;B4&gt;</v>
      </c>
      <c r="Q348" s="6" t="str">
        <f>IF($B348=1,IF(ISNA(VLOOKUP($P348,Teams!$F$4:$H$51,2,FALSE)),"",VLOOKUP($P348,Teams!$F$4:$H$51,2,FALSE)),IF($B348=2,IF(ISNA(VLOOKUP($P348,Teams!$O$4:$Q$51,2,FALSE)),"",VLOOKUP($P348,Teams!$O$4:$Q$51,2,FALSE)),IF(ISNA(VLOOKUP($P348,Teams!$X$4:$Z$51,2,FALSE)),"",VLOOKUP($P348,Teams!$X$4:$Z$51,2,FALSE))))</f>
        <v>212204</v>
      </c>
      <c r="R348" t="str">
        <f t="shared" si="34"/>
        <v>01/00/1900,:00,01/00/1900,:00,Week 22 - Match ,,Gym 2 - Court 1,,0,Game,,212209,,1,212204,,,0,,,1,,,,,,</v>
      </c>
    </row>
    <row r="349" spans="2:18" x14ac:dyDescent="0.2">
      <c r="B349" s="37">
        <v>2</v>
      </c>
      <c r="C349" s="9"/>
      <c r="D349" s="10"/>
      <c r="E349" s="10" t="s">
        <v>36</v>
      </c>
      <c r="F349" s="11" t="str">
        <f t="shared" si="32"/>
        <v/>
      </c>
      <c r="G349" s="11" t="str">
        <f t="shared" si="33"/>
        <v>00</v>
      </c>
      <c r="H349" s="2">
        <v>22</v>
      </c>
      <c r="I349" s="11" t="str">
        <f t="shared" si="35"/>
        <v/>
      </c>
      <c r="J349" s="2">
        <v>2</v>
      </c>
      <c r="K349" s="2">
        <v>2</v>
      </c>
      <c r="L349" s="45">
        <v>8</v>
      </c>
      <c r="M349" s="6" t="str">
        <f t="shared" si="31"/>
        <v>&lt;B8&gt;</v>
      </c>
      <c r="N349" s="6" t="str">
        <f>IF($B349=1,IF(ISNA(VLOOKUP($M349,Teams!$F$4:$H$51,2,FALSE)),"",VLOOKUP($M349,Teams!$F$4:$H$51,2,FALSE)),IF($B349=2,IF(ISNA(VLOOKUP($M349,Teams!$O$4:$Q$51,2,FALSE)),"",VLOOKUP($M349,Teams!$O$4:$Q$51,2,FALSE)),IF(ISNA(VLOOKUP($M349,Teams!$X$4:$Z$51,2,FALSE)),"",VLOOKUP($M349,Teams!$X$4:$Z$51,2,FALSE))))</f>
        <v>212208</v>
      </c>
      <c r="O349" s="47">
        <v>5</v>
      </c>
      <c r="P349" s="6" t="str">
        <f t="shared" si="30"/>
        <v>&lt;B5&gt;</v>
      </c>
      <c r="Q349" s="6" t="str">
        <f>IF($B349=1,IF(ISNA(VLOOKUP($P349,Teams!$F$4:$H$51,2,FALSE)),"",VLOOKUP($P349,Teams!$F$4:$H$51,2,FALSE)),IF($B349=2,IF(ISNA(VLOOKUP($P349,Teams!$O$4:$Q$51,2,FALSE)),"",VLOOKUP($P349,Teams!$O$4:$Q$51,2,FALSE)),IF(ISNA(VLOOKUP($P349,Teams!$X$4:$Z$51,2,FALSE)),"",VLOOKUP($P349,Teams!$X$4:$Z$51,2,FALSE))))</f>
        <v>212205</v>
      </c>
      <c r="R349" t="str">
        <f t="shared" si="34"/>
        <v>01/00/1900,:00,01/00/1900,:00,Week 22 - Match ,,Gym 2 - Court 2,,0,Game,,212208,,1,212205,,,0,,,1,,,,,,</v>
      </c>
    </row>
    <row r="350" spans="2:18" x14ac:dyDescent="0.2">
      <c r="B350" s="37">
        <v>2</v>
      </c>
      <c r="C350" s="9"/>
      <c r="D350" s="10"/>
      <c r="E350" s="10" t="s">
        <v>36</v>
      </c>
      <c r="F350" s="11" t="str">
        <f t="shared" si="32"/>
        <v/>
      </c>
      <c r="G350" s="11" t="str">
        <f t="shared" si="33"/>
        <v>00</v>
      </c>
      <c r="H350" s="2">
        <v>22</v>
      </c>
      <c r="I350" s="11" t="str">
        <f t="shared" si="35"/>
        <v/>
      </c>
      <c r="J350" s="2">
        <v>2</v>
      </c>
      <c r="K350" s="2">
        <v>3</v>
      </c>
      <c r="L350" s="45">
        <v>7</v>
      </c>
      <c r="M350" s="6" t="str">
        <f t="shared" si="31"/>
        <v>&lt;B7&gt;</v>
      </c>
      <c r="N350" s="6" t="str">
        <f>IF($B350=1,IF(ISNA(VLOOKUP($M350,Teams!$F$4:$H$51,2,FALSE)),"",VLOOKUP($M350,Teams!$F$4:$H$51,2,FALSE)),IF($B350=2,IF(ISNA(VLOOKUP($M350,Teams!$O$4:$Q$51,2,FALSE)),"",VLOOKUP($M350,Teams!$O$4:$Q$51,2,FALSE)),IF(ISNA(VLOOKUP($M350,Teams!$X$4:$Z$51,2,FALSE)),"",VLOOKUP($M350,Teams!$X$4:$Z$51,2,FALSE))))</f>
        <v>212207</v>
      </c>
      <c r="O350" s="47">
        <v>6</v>
      </c>
      <c r="P350" s="6" t="str">
        <f t="shared" si="30"/>
        <v>&lt;B6&gt;</v>
      </c>
      <c r="Q350" s="6" t="str">
        <f>IF($B350=1,IF(ISNA(VLOOKUP($P350,Teams!$F$4:$H$51,2,FALSE)),"",VLOOKUP($P350,Teams!$F$4:$H$51,2,FALSE)),IF($B350=2,IF(ISNA(VLOOKUP($P350,Teams!$O$4:$Q$51,2,FALSE)),"",VLOOKUP($P350,Teams!$O$4:$Q$51,2,FALSE)),IF(ISNA(VLOOKUP($P350,Teams!$X$4:$Z$51,2,FALSE)),"",VLOOKUP($P350,Teams!$X$4:$Z$51,2,FALSE))))</f>
        <v>212206</v>
      </c>
      <c r="R350" t="str">
        <f t="shared" si="34"/>
        <v>01/00/1900,:00,01/00/1900,:00,Week 22 - Match ,,Gym 2 - Court 3,,0,Game,,212207,,1,212206,,,0,,,1,,,,,,</v>
      </c>
    </row>
    <row r="351" spans="2:18" x14ac:dyDescent="0.2">
      <c r="B351" s="37">
        <v>2</v>
      </c>
      <c r="C351" s="9"/>
      <c r="D351" s="10"/>
      <c r="E351" s="10" t="s">
        <v>36</v>
      </c>
      <c r="F351" s="11" t="str">
        <f t="shared" si="32"/>
        <v/>
      </c>
      <c r="G351" s="11" t="str">
        <f t="shared" si="33"/>
        <v>00</v>
      </c>
      <c r="H351" s="2">
        <v>30</v>
      </c>
      <c r="I351" s="11" t="str">
        <f t="shared" si="35"/>
        <v/>
      </c>
      <c r="J351" s="2">
        <v>1</v>
      </c>
      <c r="K351" s="2">
        <v>1</v>
      </c>
      <c r="L351" s="45">
        <v>8</v>
      </c>
      <c r="M351" s="6" t="str">
        <f t="shared" si="31"/>
        <v>&lt;B8&gt;</v>
      </c>
      <c r="N351" s="6" t="str">
        <f>IF($B351=1,IF(ISNA(VLOOKUP($M351,Teams!$F$4:$H$51,2,FALSE)),"",VLOOKUP($M351,Teams!$F$4:$H$51,2,FALSE)),IF($B351=2,IF(ISNA(VLOOKUP($M351,Teams!$O$4:$Q$51,2,FALSE)),"",VLOOKUP($M351,Teams!$O$4:$Q$51,2,FALSE)),IF(ISNA(VLOOKUP($M351,Teams!$X$4:$Z$51,2,FALSE)),"",VLOOKUP($M351,Teams!$X$4:$Z$51,2,FALSE))))</f>
        <v>212208</v>
      </c>
      <c r="O351" s="47">
        <v>10</v>
      </c>
      <c r="P351" s="6" t="str">
        <f t="shared" si="30"/>
        <v>&lt;B10&gt;</v>
      </c>
      <c r="Q351" s="6" t="str">
        <f>IF($B351=1,IF(ISNA(VLOOKUP($P351,Teams!$F$4:$H$51,2,FALSE)),"",VLOOKUP($P351,Teams!$F$4:$H$51,2,FALSE)),IF($B351=2,IF(ISNA(VLOOKUP($P351,Teams!$O$4:$Q$51,2,FALSE)),"",VLOOKUP($P351,Teams!$O$4:$Q$51,2,FALSE)),IF(ISNA(VLOOKUP($P351,Teams!$X$4:$Z$51,2,FALSE)),"",VLOOKUP($P351,Teams!$X$4:$Z$51,2,FALSE))))</f>
        <v>212210</v>
      </c>
      <c r="R351" t="str">
        <f t="shared" si="34"/>
        <v>01/00/1900,:00,01/00/1900,:00,Week 30 - Match ,,Gym 1 - Court 1,,0,Game,,212208,,1,212210,,,0,,,1,,,,,,</v>
      </c>
    </row>
    <row r="352" spans="2:18" x14ac:dyDescent="0.2">
      <c r="B352" s="37">
        <v>2</v>
      </c>
      <c r="C352" s="9"/>
      <c r="D352" s="10"/>
      <c r="E352" s="10" t="s">
        <v>36</v>
      </c>
      <c r="F352" s="11" t="str">
        <f t="shared" si="32"/>
        <v/>
      </c>
      <c r="G352" s="11" t="str">
        <f t="shared" si="33"/>
        <v>00</v>
      </c>
      <c r="H352" s="2">
        <v>30</v>
      </c>
      <c r="I352" s="11" t="str">
        <f t="shared" si="35"/>
        <v/>
      </c>
      <c r="J352" s="2">
        <v>1</v>
      </c>
      <c r="K352" s="2">
        <v>2</v>
      </c>
      <c r="L352" s="45">
        <v>9</v>
      </c>
      <c r="M352" s="6" t="str">
        <f t="shared" si="31"/>
        <v>&lt;B9&gt;</v>
      </c>
      <c r="N352" s="6" t="str">
        <f>IF($B352=1,IF(ISNA(VLOOKUP($M352,Teams!$F$4:$H$51,2,FALSE)),"",VLOOKUP($M352,Teams!$F$4:$H$51,2,FALSE)),IF($B352=2,IF(ISNA(VLOOKUP($M352,Teams!$O$4:$Q$51,2,FALSE)),"",VLOOKUP($M352,Teams!$O$4:$Q$51,2,FALSE)),IF(ISNA(VLOOKUP($M352,Teams!$X$4:$Z$51,2,FALSE)),"",VLOOKUP($M352,Teams!$X$4:$Z$51,2,FALSE))))</f>
        <v>212209</v>
      </c>
      <c r="O352" s="47">
        <v>12</v>
      </c>
      <c r="P352" s="6" t="str">
        <f t="shared" si="30"/>
        <v>&lt;B12&gt;</v>
      </c>
      <c r="Q352" s="6" t="str">
        <f>IF($B352=1,IF(ISNA(VLOOKUP($P352,Teams!$F$4:$H$51,2,FALSE)),"",VLOOKUP($P352,Teams!$F$4:$H$51,2,FALSE)),IF($B352=2,IF(ISNA(VLOOKUP($P352,Teams!$O$4:$Q$51,2,FALSE)),"",VLOOKUP($P352,Teams!$O$4:$Q$51,2,FALSE)),IF(ISNA(VLOOKUP($P352,Teams!$X$4:$Z$51,2,FALSE)),"",VLOOKUP($P352,Teams!$X$4:$Z$51,2,FALSE))))</f>
        <v>212212</v>
      </c>
      <c r="R352" t="str">
        <f t="shared" si="34"/>
        <v>01/00/1900,:00,01/00/1900,:00,Week 30 - Match ,,Gym 1 - Court 2,,0,Game,,212209,,1,212212,,,0,,,1,,,,,,</v>
      </c>
    </row>
    <row r="353" spans="2:18" x14ac:dyDescent="0.2">
      <c r="B353" s="37">
        <v>2</v>
      </c>
      <c r="C353" s="9"/>
      <c r="D353" s="10"/>
      <c r="E353" s="10" t="s">
        <v>36</v>
      </c>
      <c r="F353" s="11" t="str">
        <f t="shared" si="32"/>
        <v/>
      </c>
      <c r="G353" s="11" t="str">
        <f t="shared" si="33"/>
        <v>00</v>
      </c>
      <c r="H353" s="2">
        <v>30</v>
      </c>
      <c r="I353" s="11" t="str">
        <f t="shared" si="35"/>
        <v/>
      </c>
      <c r="J353" s="2">
        <v>1</v>
      </c>
      <c r="K353" s="2">
        <v>3</v>
      </c>
      <c r="L353" s="45">
        <v>1</v>
      </c>
      <c r="M353" s="6" t="str">
        <f t="shared" si="31"/>
        <v>&lt;B1&gt;</v>
      </c>
      <c r="N353" s="6" t="str">
        <f>IF($B353=1,IF(ISNA(VLOOKUP($M353,Teams!$F$4:$H$51,2,FALSE)),"",VLOOKUP($M353,Teams!$F$4:$H$51,2,FALSE)),IF($B353=2,IF(ISNA(VLOOKUP($M353,Teams!$O$4:$Q$51,2,FALSE)),"",VLOOKUP($M353,Teams!$O$4:$Q$51,2,FALSE)),IF(ISNA(VLOOKUP($M353,Teams!$X$4:$Z$51,2,FALSE)),"",VLOOKUP($M353,Teams!$X$4:$Z$51,2,FALSE))))</f>
        <v>212201</v>
      </c>
      <c r="O353" s="47">
        <v>6</v>
      </c>
      <c r="P353" s="6" t="str">
        <f t="shared" si="30"/>
        <v>&lt;B6&gt;</v>
      </c>
      <c r="Q353" s="6" t="str">
        <f>IF($B353=1,IF(ISNA(VLOOKUP($P353,Teams!$F$4:$H$51,2,FALSE)),"",VLOOKUP($P353,Teams!$F$4:$H$51,2,FALSE)),IF($B353=2,IF(ISNA(VLOOKUP($P353,Teams!$O$4:$Q$51,2,FALSE)),"",VLOOKUP($P353,Teams!$O$4:$Q$51,2,FALSE)),IF(ISNA(VLOOKUP($P353,Teams!$X$4:$Z$51,2,FALSE)),"",VLOOKUP($P353,Teams!$X$4:$Z$51,2,FALSE))))</f>
        <v>212206</v>
      </c>
      <c r="R353" t="str">
        <f t="shared" si="34"/>
        <v>01/00/1900,:00,01/00/1900,:00,Week 30 - Match ,,Gym 1 - Court 3,,0,Game,,212201,,1,212206,,,0,,,1,,,,,,</v>
      </c>
    </row>
    <row r="354" spans="2:18" x14ac:dyDescent="0.2">
      <c r="B354" s="37">
        <v>2</v>
      </c>
      <c r="C354" s="9"/>
      <c r="D354" s="10"/>
      <c r="E354" s="10" t="s">
        <v>36</v>
      </c>
      <c r="F354" s="11" t="str">
        <f t="shared" si="32"/>
        <v/>
      </c>
      <c r="G354" s="11" t="str">
        <f t="shared" si="33"/>
        <v>00</v>
      </c>
      <c r="H354" s="2">
        <v>30</v>
      </c>
      <c r="I354" s="11" t="str">
        <f t="shared" si="35"/>
        <v/>
      </c>
      <c r="J354" s="2">
        <v>2</v>
      </c>
      <c r="K354" s="2">
        <v>1</v>
      </c>
      <c r="L354" s="45">
        <v>2</v>
      </c>
      <c r="M354" s="6" t="str">
        <f t="shared" si="31"/>
        <v>&lt;B2&gt;</v>
      </c>
      <c r="N354" s="6" t="str">
        <f>IF($B354=1,IF(ISNA(VLOOKUP($M354,Teams!$F$4:$H$51,2,FALSE)),"",VLOOKUP($M354,Teams!$F$4:$H$51,2,FALSE)),IF($B354=2,IF(ISNA(VLOOKUP($M354,Teams!$O$4:$Q$51,2,FALSE)),"",VLOOKUP($M354,Teams!$O$4:$Q$51,2,FALSE)),IF(ISNA(VLOOKUP($M354,Teams!$X$4:$Z$51,2,FALSE)),"",VLOOKUP($M354,Teams!$X$4:$Z$51,2,FALSE))))</f>
        <v>212202</v>
      </c>
      <c r="O354" s="47">
        <v>5</v>
      </c>
      <c r="P354" s="6" t="str">
        <f t="shared" si="30"/>
        <v>&lt;B5&gt;</v>
      </c>
      <c r="Q354" s="6" t="str">
        <f>IF($B354=1,IF(ISNA(VLOOKUP($P354,Teams!$F$4:$H$51,2,FALSE)),"",VLOOKUP($P354,Teams!$F$4:$H$51,2,FALSE)),IF($B354=2,IF(ISNA(VLOOKUP($P354,Teams!$O$4:$Q$51,2,FALSE)),"",VLOOKUP($P354,Teams!$O$4:$Q$51,2,FALSE)),IF(ISNA(VLOOKUP($P354,Teams!$X$4:$Z$51,2,FALSE)),"",VLOOKUP($P354,Teams!$X$4:$Z$51,2,FALSE))))</f>
        <v>212205</v>
      </c>
      <c r="R354" t="str">
        <f t="shared" si="34"/>
        <v>01/00/1900,:00,01/00/1900,:00,Week 30 - Match ,,Gym 2 - Court 1,,0,Game,,212202,,1,212205,,,0,,,1,,,,,,</v>
      </c>
    </row>
    <row r="355" spans="2:18" x14ac:dyDescent="0.2">
      <c r="B355" s="37">
        <v>2</v>
      </c>
      <c r="C355" s="9"/>
      <c r="D355" s="10"/>
      <c r="E355" s="10" t="s">
        <v>36</v>
      </c>
      <c r="F355" s="11" t="str">
        <f t="shared" si="32"/>
        <v/>
      </c>
      <c r="G355" s="11" t="str">
        <f t="shared" si="33"/>
        <v>00</v>
      </c>
      <c r="H355" s="2">
        <v>30</v>
      </c>
      <c r="I355" s="11" t="str">
        <f t="shared" si="35"/>
        <v/>
      </c>
      <c r="J355" s="2">
        <v>2</v>
      </c>
      <c r="K355" s="2">
        <v>2</v>
      </c>
      <c r="L355" s="45">
        <v>3</v>
      </c>
      <c r="M355" s="6" t="str">
        <f t="shared" si="31"/>
        <v>&lt;B3&gt;</v>
      </c>
      <c r="N355" s="6" t="str">
        <f>IF($B355=1,IF(ISNA(VLOOKUP($M355,Teams!$F$4:$H$51,2,FALSE)),"",VLOOKUP($M355,Teams!$F$4:$H$51,2,FALSE)),IF($B355=2,IF(ISNA(VLOOKUP($M355,Teams!$O$4:$Q$51,2,FALSE)),"",VLOOKUP($M355,Teams!$O$4:$Q$51,2,FALSE)),IF(ISNA(VLOOKUP($M355,Teams!$X$4:$Z$51,2,FALSE)),"",VLOOKUP($M355,Teams!$X$4:$Z$51,2,FALSE))))</f>
        <v>212203</v>
      </c>
      <c r="O355" s="47">
        <v>4</v>
      </c>
      <c r="P355" s="6" t="str">
        <f t="shared" si="30"/>
        <v>&lt;B4&gt;</v>
      </c>
      <c r="Q355" s="6" t="str">
        <f>IF($B355=1,IF(ISNA(VLOOKUP($P355,Teams!$F$4:$H$51,2,FALSE)),"",VLOOKUP($P355,Teams!$F$4:$H$51,2,FALSE)),IF($B355=2,IF(ISNA(VLOOKUP($P355,Teams!$O$4:$Q$51,2,FALSE)),"",VLOOKUP($P355,Teams!$O$4:$Q$51,2,FALSE)),IF(ISNA(VLOOKUP($P355,Teams!$X$4:$Z$51,2,FALSE)),"",VLOOKUP($P355,Teams!$X$4:$Z$51,2,FALSE))))</f>
        <v>212204</v>
      </c>
      <c r="R355" t="str">
        <f t="shared" si="34"/>
        <v>01/00/1900,:00,01/00/1900,:00,Week 30 - Match ,,Gym 2 - Court 2,,0,Game,,212203,,1,212204,,,0,,,1,,,,,,</v>
      </c>
    </row>
    <row r="356" spans="2:18" x14ac:dyDescent="0.2">
      <c r="B356" s="37">
        <v>2</v>
      </c>
      <c r="C356" s="9"/>
      <c r="D356" s="10"/>
      <c r="E356" s="10" t="s">
        <v>36</v>
      </c>
      <c r="F356" s="11" t="str">
        <f t="shared" si="32"/>
        <v/>
      </c>
      <c r="G356" s="11" t="str">
        <f t="shared" si="33"/>
        <v>00</v>
      </c>
      <c r="H356" s="2">
        <v>30</v>
      </c>
      <c r="I356" s="11" t="str">
        <f t="shared" si="35"/>
        <v/>
      </c>
      <c r="J356" s="2">
        <v>2</v>
      </c>
      <c r="K356" s="2">
        <v>3</v>
      </c>
      <c r="L356" s="45">
        <v>7</v>
      </c>
      <c r="M356" s="6" t="str">
        <f t="shared" si="31"/>
        <v>&lt;B7&gt;</v>
      </c>
      <c r="N356" s="6" t="str">
        <f>IF($B356=1,IF(ISNA(VLOOKUP($M356,Teams!$F$4:$H$51,2,FALSE)),"",VLOOKUP($M356,Teams!$F$4:$H$51,2,FALSE)),IF($B356=2,IF(ISNA(VLOOKUP($M356,Teams!$O$4:$Q$51,2,FALSE)),"",VLOOKUP($M356,Teams!$O$4:$Q$51,2,FALSE)),IF(ISNA(VLOOKUP($M356,Teams!$X$4:$Z$51,2,FALSE)),"",VLOOKUP($M356,Teams!$X$4:$Z$51,2,FALSE))))</f>
        <v>212207</v>
      </c>
      <c r="O356" s="47">
        <v>11</v>
      </c>
      <c r="P356" s="6" t="str">
        <f t="shared" si="30"/>
        <v>&lt;B11&gt;</v>
      </c>
      <c r="Q356" s="6" t="str">
        <f>IF($B356=1,IF(ISNA(VLOOKUP($P356,Teams!$F$4:$H$51,2,FALSE)),"",VLOOKUP($P356,Teams!$F$4:$H$51,2,FALSE)),IF($B356=2,IF(ISNA(VLOOKUP($P356,Teams!$O$4:$Q$51,2,FALSE)),"",VLOOKUP($P356,Teams!$O$4:$Q$51,2,FALSE)),IF(ISNA(VLOOKUP($P356,Teams!$X$4:$Z$51,2,FALSE)),"",VLOOKUP($P356,Teams!$X$4:$Z$51,2,FALSE))))</f>
        <v>212211</v>
      </c>
      <c r="R356" t="str">
        <f t="shared" si="34"/>
        <v>01/00/1900,:00,01/00/1900,:00,Week 30 - Match ,,Gym 2 - Court 3,,0,Game,,212207,,1,212211,,,0,,,1,,,,,,</v>
      </c>
    </row>
    <row r="357" spans="2:18" x14ac:dyDescent="0.2">
      <c r="B357" s="37">
        <v>2</v>
      </c>
      <c r="C357" s="9"/>
      <c r="D357" s="10"/>
      <c r="E357" s="10" t="s">
        <v>36</v>
      </c>
      <c r="F357" s="11" t="str">
        <f t="shared" si="32"/>
        <v/>
      </c>
      <c r="G357" s="11" t="str">
        <f t="shared" si="33"/>
        <v>00</v>
      </c>
      <c r="H357" s="2">
        <v>30</v>
      </c>
      <c r="I357" s="11" t="str">
        <f t="shared" si="35"/>
        <v/>
      </c>
      <c r="J357" s="2">
        <v>1</v>
      </c>
      <c r="K357" s="2">
        <v>1</v>
      </c>
      <c r="L357" s="45">
        <v>10</v>
      </c>
      <c r="M357" s="6" t="str">
        <f t="shared" si="31"/>
        <v>&lt;B10&gt;</v>
      </c>
      <c r="N357" s="6" t="str">
        <f>IF($B357=1,IF(ISNA(VLOOKUP($M357,Teams!$F$4:$H$51,2,FALSE)),"",VLOOKUP($M357,Teams!$F$4:$H$51,2,FALSE)),IF($B357=2,IF(ISNA(VLOOKUP($M357,Teams!$O$4:$Q$51,2,FALSE)),"",VLOOKUP($M357,Teams!$O$4:$Q$51,2,FALSE)),IF(ISNA(VLOOKUP($M357,Teams!$X$4:$Z$51,2,FALSE)),"",VLOOKUP($M357,Teams!$X$4:$Z$51,2,FALSE))))</f>
        <v>212210</v>
      </c>
      <c r="O357" s="47">
        <v>12</v>
      </c>
      <c r="P357" s="6" t="str">
        <f t="shared" si="30"/>
        <v>&lt;B12&gt;</v>
      </c>
      <c r="Q357" s="6" t="str">
        <f>IF($B357=1,IF(ISNA(VLOOKUP($P357,Teams!$F$4:$H$51,2,FALSE)),"",VLOOKUP($P357,Teams!$F$4:$H$51,2,FALSE)),IF($B357=2,IF(ISNA(VLOOKUP($P357,Teams!$O$4:$Q$51,2,FALSE)),"",VLOOKUP($P357,Teams!$O$4:$Q$51,2,FALSE)),IF(ISNA(VLOOKUP($P357,Teams!$X$4:$Z$51,2,FALSE)),"",VLOOKUP($P357,Teams!$X$4:$Z$51,2,FALSE))))</f>
        <v>212212</v>
      </c>
      <c r="R357" t="str">
        <f t="shared" si="34"/>
        <v>01/00/1900,:00,01/00/1900,:00,Week 30 - Match ,,Gym 1 - Court 1,,0,Game,,212210,,1,212212,,,0,,,1,,,,,,</v>
      </c>
    </row>
    <row r="358" spans="2:18" x14ac:dyDescent="0.2">
      <c r="B358" s="37">
        <v>2</v>
      </c>
      <c r="C358" s="9"/>
      <c r="D358" s="10"/>
      <c r="E358" s="10" t="s">
        <v>36</v>
      </c>
      <c r="F358" s="11" t="str">
        <f t="shared" si="32"/>
        <v/>
      </c>
      <c r="G358" s="11" t="str">
        <f t="shared" si="33"/>
        <v>00</v>
      </c>
      <c r="H358" s="2">
        <v>30</v>
      </c>
      <c r="I358" s="11" t="str">
        <f t="shared" si="35"/>
        <v/>
      </c>
      <c r="J358" s="2">
        <v>1</v>
      </c>
      <c r="K358" s="2">
        <v>2</v>
      </c>
      <c r="L358" s="45">
        <v>2</v>
      </c>
      <c r="M358" s="6" t="str">
        <f t="shared" si="31"/>
        <v>&lt;B2&gt;</v>
      </c>
      <c r="N358" s="6" t="str">
        <f>IF($B358=1,IF(ISNA(VLOOKUP($M358,Teams!$F$4:$H$51,2,FALSE)),"",VLOOKUP($M358,Teams!$F$4:$H$51,2,FALSE)),IF($B358=2,IF(ISNA(VLOOKUP($M358,Teams!$O$4:$Q$51,2,FALSE)),"",VLOOKUP($M358,Teams!$O$4:$Q$51,2,FALSE)),IF(ISNA(VLOOKUP($M358,Teams!$X$4:$Z$51,2,FALSE)),"",VLOOKUP($M358,Teams!$X$4:$Z$51,2,FALSE))))</f>
        <v>212202</v>
      </c>
      <c r="O358" s="47">
        <v>7</v>
      </c>
      <c r="P358" s="6" t="str">
        <f t="shared" si="30"/>
        <v>&lt;B7&gt;</v>
      </c>
      <c r="Q358" s="6" t="str">
        <f>IF($B358=1,IF(ISNA(VLOOKUP($P358,Teams!$F$4:$H$51,2,FALSE)),"",VLOOKUP($P358,Teams!$F$4:$H$51,2,FALSE)),IF($B358=2,IF(ISNA(VLOOKUP($P358,Teams!$O$4:$Q$51,2,FALSE)),"",VLOOKUP($P358,Teams!$O$4:$Q$51,2,FALSE)),IF(ISNA(VLOOKUP($P358,Teams!$X$4:$Z$51,2,FALSE)),"",VLOOKUP($P358,Teams!$X$4:$Z$51,2,FALSE))))</f>
        <v>212207</v>
      </c>
      <c r="R358" t="str">
        <f t="shared" si="34"/>
        <v>01/00/1900,:00,01/00/1900,:00,Week 30 - Match ,,Gym 1 - Court 2,,0,Game,,212202,,1,212207,,,0,,,1,,,,,,</v>
      </c>
    </row>
    <row r="359" spans="2:18" x14ac:dyDescent="0.2">
      <c r="B359" s="37">
        <v>2</v>
      </c>
      <c r="C359" s="9"/>
      <c r="D359" s="10"/>
      <c r="E359" s="10" t="s">
        <v>36</v>
      </c>
      <c r="F359" s="11" t="str">
        <f t="shared" si="32"/>
        <v/>
      </c>
      <c r="G359" s="11" t="str">
        <f t="shared" si="33"/>
        <v>00</v>
      </c>
      <c r="H359" s="2">
        <v>30</v>
      </c>
      <c r="I359" s="11" t="str">
        <f t="shared" si="35"/>
        <v/>
      </c>
      <c r="J359" s="2">
        <v>1</v>
      </c>
      <c r="K359" s="2">
        <v>3</v>
      </c>
      <c r="L359" s="45">
        <v>1</v>
      </c>
      <c r="M359" s="6" t="str">
        <f t="shared" si="31"/>
        <v>&lt;B1&gt;</v>
      </c>
      <c r="N359" s="6" t="str">
        <f>IF($B359=1,IF(ISNA(VLOOKUP($M359,Teams!$F$4:$H$51,2,FALSE)),"",VLOOKUP($M359,Teams!$F$4:$H$51,2,FALSE)),IF($B359=2,IF(ISNA(VLOOKUP($M359,Teams!$O$4:$Q$51,2,FALSE)),"",VLOOKUP($M359,Teams!$O$4:$Q$51,2,FALSE)),IF(ISNA(VLOOKUP($M359,Teams!$X$4:$Z$51,2,FALSE)),"",VLOOKUP($M359,Teams!$X$4:$Z$51,2,FALSE))))</f>
        <v>212201</v>
      </c>
      <c r="O359" s="47">
        <v>8</v>
      </c>
      <c r="P359" s="6" t="str">
        <f t="shared" si="30"/>
        <v>&lt;B8&gt;</v>
      </c>
      <c r="Q359" s="6" t="str">
        <f>IF($B359=1,IF(ISNA(VLOOKUP($P359,Teams!$F$4:$H$51,2,FALSE)),"",VLOOKUP($P359,Teams!$F$4:$H$51,2,FALSE)),IF($B359=2,IF(ISNA(VLOOKUP($P359,Teams!$O$4:$Q$51,2,FALSE)),"",VLOOKUP($P359,Teams!$O$4:$Q$51,2,FALSE)),IF(ISNA(VLOOKUP($P359,Teams!$X$4:$Z$51,2,FALSE)),"",VLOOKUP($P359,Teams!$X$4:$Z$51,2,FALSE))))</f>
        <v>212208</v>
      </c>
      <c r="R359" t="str">
        <f t="shared" si="34"/>
        <v>01/00/1900,:00,01/00/1900,:00,Week 30 - Match ,,Gym 1 - Court 3,,0,Game,,212201,,1,212208,,,0,,,1,,,,,,</v>
      </c>
    </row>
    <row r="360" spans="2:18" x14ac:dyDescent="0.2">
      <c r="B360" s="37">
        <v>2</v>
      </c>
      <c r="C360" s="9"/>
      <c r="D360" s="10"/>
      <c r="E360" s="10" t="s">
        <v>36</v>
      </c>
      <c r="F360" s="11" t="str">
        <f t="shared" si="32"/>
        <v/>
      </c>
      <c r="G360" s="11" t="str">
        <f t="shared" si="33"/>
        <v>00</v>
      </c>
      <c r="H360" s="2">
        <v>30</v>
      </c>
      <c r="I360" s="11" t="str">
        <f t="shared" si="35"/>
        <v/>
      </c>
      <c r="J360" s="2">
        <v>2</v>
      </c>
      <c r="K360" s="2">
        <v>1</v>
      </c>
      <c r="L360" s="45">
        <v>3</v>
      </c>
      <c r="M360" s="6" t="str">
        <f t="shared" si="31"/>
        <v>&lt;B3&gt;</v>
      </c>
      <c r="N360" s="6" t="str">
        <f>IF($B360=1,IF(ISNA(VLOOKUP($M360,Teams!$F$4:$H$51,2,FALSE)),"",VLOOKUP($M360,Teams!$F$4:$H$51,2,FALSE)),IF($B360=2,IF(ISNA(VLOOKUP($M360,Teams!$O$4:$Q$51,2,FALSE)),"",VLOOKUP($M360,Teams!$O$4:$Q$51,2,FALSE)),IF(ISNA(VLOOKUP($M360,Teams!$X$4:$Z$51,2,FALSE)),"",VLOOKUP($M360,Teams!$X$4:$Z$51,2,FALSE))))</f>
        <v>212203</v>
      </c>
      <c r="O360" s="47">
        <v>6</v>
      </c>
      <c r="P360" s="6" t="str">
        <f t="shared" si="30"/>
        <v>&lt;B6&gt;</v>
      </c>
      <c r="Q360" s="6" t="str">
        <f>IF($B360=1,IF(ISNA(VLOOKUP($P360,Teams!$F$4:$H$51,2,FALSE)),"",VLOOKUP($P360,Teams!$F$4:$H$51,2,FALSE)),IF($B360=2,IF(ISNA(VLOOKUP($P360,Teams!$O$4:$Q$51,2,FALSE)),"",VLOOKUP($P360,Teams!$O$4:$Q$51,2,FALSE)),IF(ISNA(VLOOKUP($P360,Teams!$X$4:$Z$51,2,FALSE)),"",VLOOKUP($P360,Teams!$X$4:$Z$51,2,FALSE))))</f>
        <v>212206</v>
      </c>
      <c r="R360" t="str">
        <f t="shared" si="34"/>
        <v>01/00/1900,:00,01/00/1900,:00,Week 30 - Match ,,Gym 2 - Court 1,,0,Game,,212203,,1,212206,,,0,,,1,,,,,,</v>
      </c>
    </row>
    <row r="361" spans="2:18" x14ac:dyDescent="0.2">
      <c r="B361" s="37">
        <v>2</v>
      </c>
      <c r="C361" s="9"/>
      <c r="D361" s="10"/>
      <c r="E361" s="10" t="s">
        <v>36</v>
      </c>
      <c r="F361" s="11" t="str">
        <f t="shared" si="32"/>
        <v/>
      </c>
      <c r="G361" s="11" t="str">
        <f t="shared" si="33"/>
        <v>00</v>
      </c>
      <c r="H361" s="2">
        <v>30</v>
      </c>
      <c r="I361" s="11" t="str">
        <f t="shared" si="35"/>
        <v/>
      </c>
      <c r="J361" s="2">
        <v>2</v>
      </c>
      <c r="K361" s="2">
        <v>2</v>
      </c>
      <c r="L361" s="45">
        <v>4</v>
      </c>
      <c r="M361" s="6" t="str">
        <f t="shared" si="31"/>
        <v>&lt;B4&gt;</v>
      </c>
      <c r="N361" s="6" t="str">
        <f>IF($B361=1,IF(ISNA(VLOOKUP($M361,Teams!$F$4:$H$51,2,FALSE)),"",VLOOKUP($M361,Teams!$F$4:$H$51,2,FALSE)),IF($B361=2,IF(ISNA(VLOOKUP($M361,Teams!$O$4:$Q$51,2,FALSE)),"",VLOOKUP($M361,Teams!$O$4:$Q$51,2,FALSE)),IF(ISNA(VLOOKUP($M361,Teams!$X$4:$Z$51,2,FALSE)),"",VLOOKUP($M361,Teams!$X$4:$Z$51,2,FALSE))))</f>
        <v>212204</v>
      </c>
      <c r="O361" s="47">
        <v>5</v>
      </c>
      <c r="P361" s="6" t="str">
        <f t="shared" si="30"/>
        <v>&lt;B5&gt;</v>
      </c>
      <c r="Q361" s="6" t="str">
        <f>IF($B361=1,IF(ISNA(VLOOKUP($P361,Teams!$F$4:$H$51,2,FALSE)),"",VLOOKUP($P361,Teams!$F$4:$H$51,2,FALSE)),IF($B361=2,IF(ISNA(VLOOKUP($P361,Teams!$O$4:$Q$51,2,FALSE)),"",VLOOKUP($P361,Teams!$O$4:$Q$51,2,FALSE)),IF(ISNA(VLOOKUP($P361,Teams!$X$4:$Z$51,2,FALSE)),"",VLOOKUP($P361,Teams!$X$4:$Z$51,2,FALSE))))</f>
        <v>212205</v>
      </c>
      <c r="R361" t="str">
        <f t="shared" si="34"/>
        <v>01/00/1900,:00,01/00/1900,:00,Week 30 - Match ,,Gym 2 - Court 2,,0,Game,,212204,,1,212205,,,0,,,1,,,,,,</v>
      </c>
    </row>
    <row r="362" spans="2:18" x14ac:dyDescent="0.2">
      <c r="B362" s="37">
        <v>2</v>
      </c>
      <c r="C362" s="9"/>
      <c r="D362" s="10"/>
      <c r="E362" s="10" t="s">
        <v>36</v>
      </c>
      <c r="F362" s="11" t="str">
        <f t="shared" si="32"/>
        <v/>
      </c>
      <c r="G362" s="11" t="str">
        <f t="shared" si="33"/>
        <v>00</v>
      </c>
      <c r="H362" s="2">
        <v>30</v>
      </c>
      <c r="I362" s="11" t="str">
        <f t="shared" si="35"/>
        <v/>
      </c>
      <c r="J362" s="2">
        <v>2</v>
      </c>
      <c r="K362" s="2">
        <v>3</v>
      </c>
      <c r="L362" s="45">
        <v>9</v>
      </c>
      <c r="M362" s="6" t="str">
        <f t="shared" si="31"/>
        <v>&lt;B9&gt;</v>
      </c>
      <c r="N362" s="6" t="str">
        <f>IF($B362=1,IF(ISNA(VLOOKUP($M362,Teams!$F$4:$H$51,2,FALSE)),"",VLOOKUP($M362,Teams!$F$4:$H$51,2,FALSE)),IF($B362=2,IF(ISNA(VLOOKUP($M362,Teams!$O$4:$Q$51,2,FALSE)),"",VLOOKUP($M362,Teams!$O$4:$Q$51,2,FALSE)),IF(ISNA(VLOOKUP($M362,Teams!$X$4:$Z$51,2,FALSE)),"",VLOOKUP($M362,Teams!$X$4:$Z$51,2,FALSE))))</f>
        <v>212209</v>
      </c>
      <c r="O362" s="47">
        <v>11</v>
      </c>
      <c r="P362" s="6" t="str">
        <f t="shared" si="30"/>
        <v>&lt;B11&gt;</v>
      </c>
      <c r="Q362" s="6" t="str">
        <f>IF($B362=1,IF(ISNA(VLOOKUP($P362,Teams!$F$4:$H$51,2,FALSE)),"",VLOOKUP($P362,Teams!$F$4:$H$51,2,FALSE)),IF($B362=2,IF(ISNA(VLOOKUP($P362,Teams!$O$4:$Q$51,2,FALSE)),"",VLOOKUP($P362,Teams!$O$4:$Q$51,2,FALSE)),IF(ISNA(VLOOKUP($P362,Teams!$X$4:$Z$51,2,FALSE)),"",VLOOKUP($P362,Teams!$X$4:$Z$51,2,FALSE))))</f>
        <v>212211</v>
      </c>
      <c r="R362" t="str">
        <f t="shared" si="34"/>
        <v>01/00/1900,:00,01/00/1900,:00,Week 30 - Match ,,Gym 2 - Court 3,,0,Game,,212209,,1,212211,,,0,,,1,,,,,,</v>
      </c>
    </row>
    <row r="363" spans="2:18" x14ac:dyDescent="0.2">
      <c r="B363" s="37">
        <v>2</v>
      </c>
      <c r="C363" s="9"/>
      <c r="D363" s="10"/>
      <c r="E363" s="10" t="s">
        <v>36</v>
      </c>
      <c r="F363" s="11" t="str">
        <f t="shared" si="32"/>
        <v/>
      </c>
      <c r="G363" s="11" t="str">
        <f t="shared" si="33"/>
        <v>00</v>
      </c>
      <c r="H363" s="2">
        <v>31</v>
      </c>
      <c r="I363" s="11" t="str">
        <f t="shared" si="35"/>
        <v/>
      </c>
      <c r="J363" s="2">
        <v>1</v>
      </c>
      <c r="K363" s="2">
        <v>1</v>
      </c>
      <c r="L363" s="45">
        <v>1</v>
      </c>
      <c r="M363" s="6" t="str">
        <f t="shared" si="31"/>
        <v>&lt;B1&gt;</v>
      </c>
      <c r="N363" s="6" t="str">
        <f>IF($B363=1,IF(ISNA(VLOOKUP($M363,Teams!$F$4:$H$51,2,FALSE)),"",VLOOKUP($M363,Teams!$F$4:$H$51,2,FALSE)),IF($B363=2,IF(ISNA(VLOOKUP($M363,Teams!$O$4:$Q$51,2,FALSE)),"",VLOOKUP($M363,Teams!$O$4:$Q$51,2,FALSE)),IF(ISNA(VLOOKUP($M363,Teams!$X$4:$Z$51,2,FALSE)),"",VLOOKUP($M363,Teams!$X$4:$Z$51,2,FALSE))))</f>
        <v>212201</v>
      </c>
      <c r="O363" s="47">
        <v>5</v>
      </c>
      <c r="P363" s="6" t="str">
        <f t="shared" si="30"/>
        <v>&lt;B5&gt;</v>
      </c>
      <c r="Q363" s="6" t="str">
        <f>IF($B363=1,IF(ISNA(VLOOKUP($P363,Teams!$F$4:$H$51,2,FALSE)),"",VLOOKUP($P363,Teams!$F$4:$H$51,2,FALSE)),IF($B363=2,IF(ISNA(VLOOKUP($P363,Teams!$O$4:$Q$51,2,FALSE)),"",VLOOKUP($P363,Teams!$O$4:$Q$51,2,FALSE)),IF(ISNA(VLOOKUP($P363,Teams!$X$4:$Z$51,2,FALSE)),"",VLOOKUP($P363,Teams!$X$4:$Z$51,2,FALSE))))</f>
        <v>212205</v>
      </c>
      <c r="R363" t="str">
        <f t="shared" si="34"/>
        <v>01/00/1900,:00,01/00/1900,:00,Week 31 - Match ,,Gym 1 - Court 1,,0,Game,,212201,,1,212205,,,0,,,1,,,,,,</v>
      </c>
    </row>
    <row r="364" spans="2:18" x14ac:dyDescent="0.2">
      <c r="B364" s="37">
        <v>2</v>
      </c>
      <c r="C364" s="9"/>
      <c r="D364" s="10"/>
      <c r="E364" s="10" t="s">
        <v>36</v>
      </c>
      <c r="F364" s="11" t="str">
        <f t="shared" si="32"/>
        <v/>
      </c>
      <c r="G364" s="11" t="str">
        <f t="shared" si="33"/>
        <v>00</v>
      </c>
      <c r="H364" s="2">
        <v>31</v>
      </c>
      <c r="I364" s="11" t="str">
        <f t="shared" si="35"/>
        <v/>
      </c>
      <c r="J364" s="2">
        <v>1</v>
      </c>
      <c r="K364" s="2">
        <v>2</v>
      </c>
      <c r="L364" s="45">
        <v>2</v>
      </c>
      <c r="M364" s="6" t="str">
        <f t="shared" si="31"/>
        <v>&lt;B2&gt;</v>
      </c>
      <c r="N364" s="6" t="str">
        <f>IF($B364=1,IF(ISNA(VLOOKUP($M364,Teams!$F$4:$H$51,2,FALSE)),"",VLOOKUP($M364,Teams!$F$4:$H$51,2,FALSE)),IF($B364=2,IF(ISNA(VLOOKUP($M364,Teams!$O$4:$Q$51,2,FALSE)),"",VLOOKUP($M364,Teams!$O$4:$Q$51,2,FALSE)),IF(ISNA(VLOOKUP($M364,Teams!$X$4:$Z$51,2,FALSE)),"",VLOOKUP($M364,Teams!$X$4:$Z$51,2,FALSE))))</f>
        <v>212202</v>
      </c>
      <c r="O364" s="47">
        <v>4</v>
      </c>
      <c r="P364" s="6" t="str">
        <f t="shared" si="30"/>
        <v>&lt;B4&gt;</v>
      </c>
      <c r="Q364" s="6" t="str">
        <f>IF($B364=1,IF(ISNA(VLOOKUP($P364,Teams!$F$4:$H$51,2,FALSE)),"",VLOOKUP($P364,Teams!$F$4:$H$51,2,FALSE)),IF($B364=2,IF(ISNA(VLOOKUP($P364,Teams!$O$4:$Q$51,2,FALSE)),"",VLOOKUP($P364,Teams!$O$4:$Q$51,2,FALSE)),IF(ISNA(VLOOKUP($P364,Teams!$X$4:$Z$51,2,FALSE)),"",VLOOKUP($P364,Teams!$X$4:$Z$51,2,FALSE))))</f>
        <v>212204</v>
      </c>
      <c r="R364" t="str">
        <f t="shared" si="34"/>
        <v>01/00/1900,:00,01/00/1900,:00,Week 31 - Match ,,Gym 1 - Court 2,,0,Game,,212202,,1,212204,,,0,,,1,,,,,,</v>
      </c>
    </row>
    <row r="365" spans="2:18" x14ac:dyDescent="0.2">
      <c r="B365" s="37">
        <v>2</v>
      </c>
      <c r="C365" s="9"/>
      <c r="D365" s="10"/>
      <c r="E365" s="10" t="s">
        <v>36</v>
      </c>
      <c r="F365" s="11" t="str">
        <f t="shared" si="32"/>
        <v/>
      </c>
      <c r="G365" s="11" t="str">
        <f t="shared" si="33"/>
        <v>00</v>
      </c>
      <c r="H365" s="2">
        <v>31</v>
      </c>
      <c r="I365" s="11" t="str">
        <f t="shared" si="35"/>
        <v/>
      </c>
      <c r="J365" s="2">
        <v>1</v>
      </c>
      <c r="K365" s="2">
        <v>3</v>
      </c>
      <c r="L365" s="45">
        <v>3</v>
      </c>
      <c r="M365" s="6" t="str">
        <f t="shared" si="31"/>
        <v>&lt;B3&gt;</v>
      </c>
      <c r="N365" s="6" t="str">
        <f>IF($B365=1,IF(ISNA(VLOOKUP($M365,Teams!$F$4:$H$51,2,FALSE)),"",VLOOKUP($M365,Teams!$F$4:$H$51,2,FALSE)),IF($B365=2,IF(ISNA(VLOOKUP($M365,Teams!$O$4:$Q$51,2,FALSE)),"",VLOOKUP($M365,Teams!$O$4:$Q$51,2,FALSE)),IF(ISNA(VLOOKUP($M365,Teams!$X$4:$Z$51,2,FALSE)),"",VLOOKUP($M365,Teams!$X$4:$Z$51,2,FALSE))))</f>
        <v>212203</v>
      </c>
      <c r="O365" s="47">
        <v>12</v>
      </c>
      <c r="P365" s="6" t="str">
        <f t="shared" si="30"/>
        <v>&lt;B12&gt;</v>
      </c>
      <c r="Q365" s="6" t="str">
        <f>IF($B365=1,IF(ISNA(VLOOKUP($P365,Teams!$F$4:$H$51,2,FALSE)),"",VLOOKUP($P365,Teams!$F$4:$H$51,2,FALSE)),IF($B365=2,IF(ISNA(VLOOKUP($P365,Teams!$O$4:$Q$51,2,FALSE)),"",VLOOKUP($P365,Teams!$O$4:$Q$51,2,FALSE)),IF(ISNA(VLOOKUP($P365,Teams!$X$4:$Z$51,2,FALSE)),"",VLOOKUP($P365,Teams!$X$4:$Z$51,2,FALSE))))</f>
        <v>212212</v>
      </c>
      <c r="R365" t="str">
        <f t="shared" si="34"/>
        <v>01/00/1900,:00,01/00/1900,:00,Week 31 - Match ,,Gym 1 - Court 3,,0,Game,,212203,,1,212212,,,0,,,1,,,,,,</v>
      </c>
    </row>
    <row r="366" spans="2:18" x14ac:dyDescent="0.2">
      <c r="B366" s="37">
        <v>2</v>
      </c>
      <c r="C366" s="9"/>
      <c r="D366" s="10"/>
      <c r="E366" s="10" t="s">
        <v>36</v>
      </c>
      <c r="F366" s="11" t="str">
        <f t="shared" si="32"/>
        <v/>
      </c>
      <c r="G366" s="11" t="str">
        <f t="shared" si="33"/>
        <v>00</v>
      </c>
      <c r="H366" s="2">
        <v>31</v>
      </c>
      <c r="I366" s="11" t="str">
        <f t="shared" si="35"/>
        <v/>
      </c>
      <c r="J366" s="2">
        <v>2</v>
      </c>
      <c r="K366" s="2">
        <v>1</v>
      </c>
      <c r="L366" s="45">
        <v>6</v>
      </c>
      <c r="M366" s="6" t="str">
        <f t="shared" si="31"/>
        <v>&lt;B6&gt;</v>
      </c>
      <c r="N366" s="6" t="str">
        <f>IF($B366=1,IF(ISNA(VLOOKUP($M366,Teams!$F$4:$H$51,2,FALSE)),"",VLOOKUP($M366,Teams!$F$4:$H$51,2,FALSE)),IF($B366=2,IF(ISNA(VLOOKUP($M366,Teams!$O$4:$Q$51,2,FALSE)),"",VLOOKUP($M366,Teams!$O$4:$Q$51,2,FALSE)),IF(ISNA(VLOOKUP($M366,Teams!$X$4:$Z$51,2,FALSE)),"",VLOOKUP($M366,Teams!$X$4:$Z$51,2,FALSE))))</f>
        <v>212206</v>
      </c>
      <c r="O366" s="47">
        <v>11</v>
      </c>
      <c r="P366" s="6" t="str">
        <f t="shared" si="30"/>
        <v>&lt;B11&gt;</v>
      </c>
      <c r="Q366" s="6" t="str">
        <f>IF($B366=1,IF(ISNA(VLOOKUP($P366,Teams!$F$4:$H$51,2,FALSE)),"",VLOOKUP($P366,Teams!$F$4:$H$51,2,FALSE)),IF($B366=2,IF(ISNA(VLOOKUP($P366,Teams!$O$4:$Q$51,2,FALSE)),"",VLOOKUP($P366,Teams!$O$4:$Q$51,2,FALSE)),IF(ISNA(VLOOKUP($P366,Teams!$X$4:$Z$51,2,FALSE)),"",VLOOKUP($P366,Teams!$X$4:$Z$51,2,FALSE))))</f>
        <v>212211</v>
      </c>
      <c r="R366" t="str">
        <f t="shared" si="34"/>
        <v>01/00/1900,:00,01/00/1900,:00,Week 31 - Match ,,Gym 2 - Court 1,,0,Game,,212206,,1,212211,,,0,,,1,,,,,,</v>
      </c>
    </row>
    <row r="367" spans="2:18" x14ac:dyDescent="0.2">
      <c r="B367" s="37">
        <v>2</v>
      </c>
      <c r="C367" s="9"/>
      <c r="D367" s="10"/>
      <c r="E367" s="10" t="s">
        <v>36</v>
      </c>
      <c r="F367" s="11" t="str">
        <f t="shared" si="32"/>
        <v/>
      </c>
      <c r="G367" s="11" t="str">
        <f t="shared" si="33"/>
        <v>00</v>
      </c>
      <c r="H367" s="2">
        <v>31</v>
      </c>
      <c r="I367" s="11" t="str">
        <f t="shared" si="35"/>
        <v/>
      </c>
      <c r="J367" s="2">
        <v>2</v>
      </c>
      <c r="K367" s="2">
        <v>2</v>
      </c>
      <c r="L367" s="45">
        <v>7</v>
      </c>
      <c r="M367" s="6" t="str">
        <f t="shared" si="31"/>
        <v>&lt;B7&gt;</v>
      </c>
      <c r="N367" s="6" t="str">
        <f>IF($B367=1,IF(ISNA(VLOOKUP($M367,Teams!$F$4:$H$51,2,FALSE)),"",VLOOKUP($M367,Teams!$F$4:$H$51,2,FALSE)),IF($B367=2,IF(ISNA(VLOOKUP($M367,Teams!$O$4:$Q$51,2,FALSE)),"",VLOOKUP($M367,Teams!$O$4:$Q$51,2,FALSE)),IF(ISNA(VLOOKUP($M367,Teams!$X$4:$Z$51,2,FALSE)),"",VLOOKUP($M367,Teams!$X$4:$Z$51,2,FALSE))))</f>
        <v>212207</v>
      </c>
      <c r="O367" s="47">
        <v>10</v>
      </c>
      <c r="P367" s="6" t="str">
        <f t="shared" si="30"/>
        <v>&lt;B10&gt;</v>
      </c>
      <c r="Q367" s="6" t="str">
        <f>IF($B367=1,IF(ISNA(VLOOKUP($P367,Teams!$F$4:$H$51,2,FALSE)),"",VLOOKUP($P367,Teams!$F$4:$H$51,2,FALSE)),IF($B367=2,IF(ISNA(VLOOKUP($P367,Teams!$O$4:$Q$51,2,FALSE)),"",VLOOKUP($P367,Teams!$O$4:$Q$51,2,FALSE)),IF(ISNA(VLOOKUP($P367,Teams!$X$4:$Z$51,2,FALSE)),"",VLOOKUP($P367,Teams!$X$4:$Z$51,2,FALSE))))</f>
        <v>212210</v>
      </c>
      <c r="R367" t="str">
        <f t="shared" si="34"/>
        <v>01/00/1900,:00,01/00/1900,:00,Week 31 - Match ,,Gym 2 - Court 2,,0,Game,,212207,,1,212210,,,0,,,1,,,,,,</v>
      </c>
    </row>
    <row r="368" spans="2:18" x14ac:dyDescent="0.2">
      <c r="B368" s="37">
        <v>2</v>
      </c>
      <c r="C368" s="9"/>
      <c r="D368" s="10"/>
      <c r="E368" s="10" t="s">
        <v>36</v>
      </c>
      <c r="F368" s="11" t="str">
        <f t="shared" si="32"/>
        <v/>
      </c>
      <c r="G368" s="11" t="str">
        <f t="shared" si="33"/>
        <v>00</v>
      </c>
      <c r="H368" s="2">
        <v>31</v>
      </c>
      <c r="I368" s="11" t="str">
        <f t="shared" si="35"/>
        <v/>
      </c>
      <c r="J368" s="2">
        <v>2</v>
      </c>
      <c r="K368" s="2">
        <v>3</v>
      </c>
      <c r="L368" s="45">
        <v>8</v>
      </c>
      <c r="M368" s="6" t="str">
        <f t="shared" si="31"/>
        <v>&lt;B8&gt;</v>
      </c>
      <c r="N368" s="6" t="str">
        <f>IF($B368=1,IF(ISNA(VLOOKUP($M368,Teams!$F$4:$H$51,2,FALSE)),"",VLOOKUP($M368,Teams!$F$4:$H$51,2,FALSE)),IF($B368=2,IF(ISNA(VLOOKUP($M368,Teams!$O$4:$Q$51,2,FALSE)),"",VLOOKUP($M368,Teams!$O$4:$Q$51,2,FALSE)),IF(ISNA(VLOOKUP($M368,Teams!$X$4:$Z$51,2,FALSE)),"",VLOOKUP($M368,Teams!$X$4:$Z$51,2,FALSE))))</f>
        <v>212208</v>
      </c>
      <c r="O368" s="47">
        <v>9</v>
      </c>
      <c r="P368" s="6" t="str">
        <f t="shared" si="30"/>
        <v>&lt;B9&gt;</v>
      </c>
      <c r="Q368" s="6" t="str">
        <f>IF($B368=1,IF(ISNA(VLOOKUP($P368,Teams!$F$4:$H$51,2,FALSE)),"",VLOOKUP($P368,Teams!$F$4:$H$51,2,FALSE)),IF($B368=2,IF(ISNA(VLOOKUP($P368,Teams!$O$4:$Q$51,2,FALSE)),"",VLOOKUP($P368,Teams!$O$4:$Q$51,2,FALSE)),IF(ISNA(VLOOKUP($P368,Teams!$X$4:$Z$51,2,FALSE)),"",VLOOKUP($P368,Teams!$X$4:$Z$51,2,FALSE))))</f>
        <v>212209</v>
      </c>
      <c r="R368" t="str">
        <f t="shared" si="34"/>
        <v>01/00/1900,:00,01/00/1900,:00,Week 31 - Match ,,Gym 2 - Court 3,,0,Game,,212208,,1,212209,,,0,,,1,,,,,,</v>
      </c>
    </row>
    <row r="369" spans="2:18" x14ac:dyDescent="0.2">
      <c r="B369" s="37">
        <v>2</v>
      </c>
      <c r="C369" s="9"/>
      <c r="D369" s="10"/>
      <c r="E369" s="10" t="s">
        <v>36</v>
      </c>
      <c r="F369" s="11" t="str">
        <f t="shared" si="32"/>
        <v/>
      </c>
      <c r="G369" s="11" t="str">
        <f t="shared" si="33"/>
        <v>00</v>
      </c>
      <c r="H369" s="2">
        <v>31</v>
      </c>
      <c r="I369" s="11" t="str">
        <f t="shared" si="35"/>
        <v/>
      </c>
      <c r="J369" s="2">
        <v>1</v>
      </c>
      <c r="K369" s="2">
        <v>1</v>
      </c>
      <c r="L369" s="45">
        <v>3</v>
      </c>
      <c r="M369" s="6" t="str">
        <f t="shared" si="31"/>
        <v>&lt;B3&gt;</v>
      </c>
      <c r="N369" s="6" t="str">
        <f>IF($B369=1,IF(ISNA(VLOOKUP($M369,Teams!$F$4:$H$51,2,FALSE)),"",VLOOKUP($M369,Teams!$F$4:$H$51,2,FALSE)),IF($B369=2,IF(ISNA(VLOOKUP($M369,Teams!$O$4:$Q$51,2,FALSE)),"",VLOOKUP($M369,Teams!$O$4:$Q$51,2,FALSE)),IF(ISNA(VLOOKUP($M369,Teams!$X$4:$Z$51,2,FALSE)),"",VLOOKUP($M369,Teams!$X$4:$Z$51,2,FALSE))))</f>
        <v>212203</v>
      </c>
      <c r="O369" s="47">
        <v>5</v>
      </c>
      <c r="P369" s="6" t="str">
        <f t="shared" si="30"/>
        <v>&lt;B5&gt;</v>
      </c>
      <c r="Q369" s="6" t="str">
        <f>IF($B369=1,IF(ISNA(VLOOKUP($P369,Teams!$F$4:$H$51,2,FALSE)),"",VLOOKUP($P369,Teams!$F$4:$H$51,2,FALSE)),IF($B369=2,IF(ISNA(VLOOKUP($P369,Teams!$O$4:$Q$51,2,FALSE)),"",VLOOKUP($P369,Teams!$O$4:$Q$51,2,FALSE)),IF(ISNA(VLOOKUP($P369,Teams!$X$4:$Z$51,2,FALSE)),"",VLOOKUP($P369,Teams!$X$4:$Z$51,2,FALSE))))</f>
        <v>212205</v>
      </c>
      <c r="R369" t="str">
        <f t="shared" si="34"/>
        <v>01/00/1900,:00,01/00/1900,:00,Week 31 - Match ,,Gym 1 - Court 1,,0,Game,,212203,,1,212205,,,0,,,1,,,,,,</v>
      </c>
    </row>
    <row r="370" spans="2:18" x14ac:dyDescent="0.2">
      <c r="B370" s="37">
        <v>2</v>
      </c>
      <c r="C370" s="9"/>
      <c r="D370" s="10"/>
      <c r="E370" s="10" t="s">
        <v>36</v>
      </c>
      <c r="F370" s="11" t="str">
        <f t="shared" si="32"/>
        <v/>
      </c>
      <c r="G370" s="11" t="str">
        <f t="shared" si="33"/>
        <v>00</v>
      </c>
      <c r="H370" s="2">
        <v>31</v>
      </c>
      <c r="I370" s="11" t="str">
        <f t="shared" si="35"/>
        <v/>
      </c>
      <c r="J370" s="2">
        <v>1</v>
      </c>
      <c r="K370" s="2">
        <v>2</v>
      </c>
      <c r="L370" s="45">
        <v>2</v>
      </c>
      <c r="M370" s="6" t="str">
        <f t="shared" si="31"/>
        <v>&lt;B2&gt;</v>
      </c>
      <c r="N370" s="6" t="str">
        <f>IF($B370=1,IF(ISNA(VLOOKUP($M370,Teams!$F$4:$H$51,2,FALSE)),"",VLOOKUP($M370,Teams!$F$4:$H$51,2,FALSE)),IF($B370=2,IF(ISNA(VLOOKUP($M370,Teams!$O$4:$Q$51,2,FALSE)),"",VLOOKUP($M370,Teams!$O$4:$Q$51,2,FALSE)),IF(ISNA(VLOOKUP($M370,Teams!$X$4:$Z$51,2,FALSE)),"",VLOOKUP($M370,Teams!$X$4:$Z$51,2,FALSE))))</f>
        <v>212202</v>
      </c>
      <c r="O370" s="47">
        <v>6</v>
      </c>
      <c r="P370" s="6" t="str">
        <f t="shared" si="30"/>
        <v>&lt;B6&gt;</v>
      </c>
      <c r="Q370" s="6" t="str">
        <f>IF($B370=1,IF(ISNA(VLOOKUP($P370,Teams!$F$4:$H$51,2,FALSE)),"",VLOOKUP($P370,Teams!$F$4:$H$51,2,FALSE)),IF($B370=2,IF(ISNA(VLOOKUP($P370,Teams!$O$4:$Q$51,2,FALSE)),"",VLOOKUP($P370,Teams!$O$4:$Q$51,2,FALSE)),IF(ISNA(VLOOKUP($P370,Teams!$X$4:$Z$51,2,FALSE)),"",VLOOKUP($P370,Teams!$X$4:$Z$51,2,FALSE))))</f>
        <v>212206</v>
      </c>
      <c r="R370" t="str">
        <f t="shared" si="34"/>
        <v>01/00/1900,:00,01/00/1900,:00,Week 31 - Match ,,Gym 1 - Court 2,,0,Game,,212202,,1,212206,,,0,,,1,,,,,,</v>
      </c>
    </row>
    <row r="371" spans="2:18" x14ac:dyDescent="0.2">
      <c r="B371" s="37">
        <v>2</v>
      </c>
      <c r="C371" s="9"/>
      <c r="D371" s="10"/>
      <c r="E371" s="10" t="s">
        <v>36</v>
      </c>
      <c r="F371" s="11" t="str">
        <f t="shared" si="32"/>
        <v/>
      </c>
      <c r="G371" s="11" t="str">
        <f t="shared" si="33"/>
        <v>00</v>
      </c>
      <c r="H371" s="2">
        <v>31</v>
      </c>
      <c r="I371" s="11" t="str">
        <f t="shared" si="35"/>
        <v/>
      </c>
      <c r="J371" s="2">
        <v>1</v>
      </c>
      <c r="K371" s="2">
        <v>3</v>
      </c>
      <c r="L371" s="45">
        <v>4</v>
      </c>
      <c r="M371" s="6" t="str">
        <f t="shared" si="31"/>
        <v>&lt;B4&gt;</v>
      </c>
      <c r="N371" s="6" t="str">
        <f>IF($B371=1,IF(ISNA(VLOOKUP($M371,Teams!$F$4:$H$51,2,FALSE)),"",VLOOKUP($M371,Teams!$F$4:$H$51,2,FALSE)),IF($B371=2,IF(ISNA(VLOOKUP($M371,Teams!$O$4:$Q$51,2,FALSE)),"",VLOOKUP($M371,Teams!$O$4:$Q$51,2,FALSE)),IF(ISNA(VLOOKUP($M371,Teams!$X$4:$Z$51,2,FALSE)),"",VLOOKUP($M371,Teams!$X$4:$Z$51,2,FALSE))))</f>
        <v>212204</v>
      </c>
      <c r="O371" s="47">
        <v>12</v>
      </c>
      <c r="P371" s="6" t="str">
        <f t="shared" si="30"/>
        <v>&lt;B12&gt;</v>
      </c>
      <c r="Q371" s="6" t="str">
        <f>IF($B371=1,IF(ISNA(VLOOKUP($P371,Teams!$F$4:$H$51,2,FALSE)),"",VLOOKUP($P371,Teams!$F$4:$H$51,2,FALSE)),IF($B371=2,IF(ISNA(VLOOKUP($P371,Teams!$O$4:$Q$51,2,FALSE)),"",VLOOKUP($P371,Teams!$O$4:$Q$51,2,FALSE)),IF(ISNA(VLOOKUP($P371,Teams!$X$4:$Z$51,2,FALSE)),"",VLOOKUP($P371,Teams!$X$4:$Z$51,2,FALSE))))</f>
        <v>212212</v>
      </c>
      <c r="R371" t="str">
        <f t="shared" si="34"/>
        <v>01/00/1900,:00,01/00/1900,:00,Week 31 - Match ,,Gym 1 - Court 3,,0,Game,,212204,,1,212212,,,0,,,1,,,,,,</v>
      </c>
    </row>
    <row r="372" spans="2:18" x14ac:dyDescent="0.2">
      <c r="B372" s="37">
        <v>2</v>
      </c>
      <c r="C372" s="9"/>
      <c r="D372" s="10"/>
      <c r="E372" s="10" t="s">
        <v>36</v>
      </c>
      <c r="F372" s="11" t="str">
        <f t="shared" si="32"/>
        <v/>
      </c>
      <c r="G372" s="11" t="str">
        <f t="shared" si="33"/>
        <v>00</v>
      </c>
      <c r="H372" s="2">
        <v>31</v>
      </c>
      <c r="I372" s="11" t="str">
        <f t="shared" si="35"/>
        <v/>
      </c>
      <c r="J372" s="2">
        <v>2</v>
      </c>
      <c r="K372" s="2">
        <v>1</v>
      </c>
      <c r="L372" s="45">
        <v>8</v>
      </c>
      <c r="M372" s="6" t="str">
        <f t="shared" si="31"/>
        <v>&lt;B8&gt;</v>
      </c>
      <c r="N372" s="6" t="str">
        <f>IF($B372=1,IF(ISNA(VLOOKUP($M372,Teams!$F$4:$H$51,2,FALSE)),"",VLOOKUP($M372,Teams!$F$4:$H$51,2,FALSE)),IF($B372=2,IF(ISNA(VLOOKUP($M372,Teams!$O$4:$Q$51,2,FALSE)),"",VLOOKUP($M372,Teams!$O$4:$Q$51,2,FALSE)),IF(ISNA(VLOOKUP($M372,Teams!$X$4:$Z$51,2,FALSE)),"",VLOOKUP($M372,Teams!$X$4:$Z$51,2,FALSE))))</f>
        <v>212208</v>
      </c>
      <c r="O372" s="47">
        <v>11</v>
      </c>
      <c r="P372" s="6" t="str">
        <f t="shared" si="30"/>
        <v>&lt;B11&gt;</v>
      </c>
      <c r="Q372" s="6" t="str">
        <f>IF($B372=1,IF(ISNA(VLOOKUP($P372,Teams!$F$4:$H$51,2,FALSE)),"",VLOOKUP($P372,Teams!$F$4:$H$51,2,FALSE)),IF($B372=2,IF(ISNA(VLOOKUP($P372,Teams!$O$4:$Q$51,2,FALSE)),"",VLOOKUP($P372,Teams!$O$4:$Q$51,2,FALSE)),IF(ISNA(VLOOKUP($P372,Teams!$X$4:$Z$51,2,FALSE)),"",VLOOKUP($P372,Teams!$X$4:$Z$51,2,FALSE))))</f>
        <v>212211</v>
      </c>
      <c r="R372" t="str">
        <f t="shared" si="34"/>
        <v>01/00/1900,:00,01/00/1900,:00,Week 31 - Match ,,Gym 2 - Court 1,,0,Game,,212208,,1,212211,,,0,,,1,,,,,,</v>
      </c>
    </row>
    <row r="373" spans="2:18" x14ac:dyDescent="0.2">
      <c r="B373" s="37">
        <v>2</v>
      </c>
      <c r="C373" s="9"/>
      <c r="D373" s="10"/>
      <c r="E373" s="10" t="s">
        <v>36</v>
      </c>
      <c r="F373" s="11" t="str">
        <f t="shared" si="32"/>
        <v/>
      </c>
      <c r="G373" s="11" t="str">
        <f t="shared" si="33"/>
        <v>00</v>
      </c>
      <c r="H373" s="2">
        <v>31</v>
      </c>
      <c r="I373" s="11" t="str">
        <f t="shared" si="35"/>
        <v/>
      </c>
      <c r="J373" s="2">
        <v>2</v>
      </c>
      <c r="K373" s="2">
        <v>2</v>
      </c>
      <c r="L373" s="45">
        <v>9</v>
      </c>
      <c r="M373" s="6" t="str">
        <f t="shared" si="31"/>
        <v>&lt;B9&gt;</v>
      </c>
      <c r="N373" s="6" t="str">
        <f>IF($B373=1,IF(ISNA(VLOOKUP($M373,Teams!$F$4:$H$51,2,FALSE)),"",VLOOKUP($M373,Teams!$F$4:$H$51,2,FALSE)),IF($B373=2,IF(ISNA(VLOOKUP($M373,Teams!$O$4:$Q$51,2,FALSE)),"",VLOOKUP($M373,Teams!$O$4:$Q$51,2,FALSE)),IF(ISNA(VLOOKUP($M373,Teams!$X$4:$Z$51,2,FALSE)),"",VLOOKUP($M373,Teams!$X$4:$Z$51,2,FALSE))))</f>
        <v>212209</v>
      </c>
      <c r="O373" s="47">
        <v>10</v>
      </c>
      <c r="P373" s="6" t="str">
        <f t="shared" si="30"/>
        <v>&lt;B10&gt;</v>
      </c>
      <c r="Q373" s="6" t="str">
        <f>IF($B373=1,IF(ISNA(VLOOKUP($P373,Teams!$F$4:$H$51,2,FALSE)),"",VLOOKUP($P373,Teams!$F$4:$H$51,2,FALSE)),IF($B373=2,IF(ISNA(VLOOKUP($P373,Teams!$O$4:$Q$51,2,FALSE)),"",VLOOKUP($P373,Teams!$O$4:$Q$51,2,FALSE)),IF(ISNA(VLOOKUP($P373,Teams!$X$4:$Z$51,2,FALSE)),"",VLOOKUP($P373,Teams!$X$4:$Z$51,2,FALSE))))</f>
        <v>212210</v>
      </c>
      <c r="R373" t="str">
        <f t="shared" si="34"/>
        <v>01/00/1900,:00,01/00/1900,:00,Week 31 - Match ,,Gym 2 - Court 2,,0,Game,,212209,,1,212210,,,0,,,1,,,,,,</v>
      </c>
    </row>
    <row r="374" spans="2:18" x14ac:dyDescent="0.2">
      <c r="B374" s="37">
        <v>2</v>
      </c>
      <c r="C374" s="9"/>
      <c r="D374" s="10"/>
      <c r="E374" s="10" t="s">
        <v>36</v>
      </c>
      <c r="F374" s="11" t="str">
        <f t="shared" si="32"/>
        <v/>
      </c>
      <c r="G374" s="11" t="str">
        <f t="shared" si="33"/>
        <v>00</v>
      </c>
      <c r="H374" s="2">
        <v>31</v>
      </c>
      <c r="I374" s="11" t="str">
        <f t="shared" si="35"/>
        <v/>
      </c>
      <c r="J374" s="2">
        <v>2</v>
      </c>
      <c r="K374" s="2">
        <v>3</v>
      </c>
      <c r="L374" s="45">
        <v>1</v>
      </c>
      <c r="M374" s="6" t="str">
        <f t="shared" si="31"/>
        <v>&lt;B1&gt;</v>
      </c>
      <c r="N374" s="6" t="str">
        <f>IF($B374=1,IF(ISNA(VLOOKUP($M374,Teams!$F$4:$H$51,2,FALSE)),"",VLOOKUP($M374,Teams!$F$4:$H$51,2,FALSE)),IF($B374=2,IF(ISNA(VLOOKUP($M374,Teams!$O$4:$Q$51,2,FALSE)),"",VLOOKUP($M374,Teams!$O$4:$Q$51,2,FALSE)),IF(ISNA(VLOOKUP($M374,Teams!$X$4:$Z$51,2,FALSE)),"",VLOOKUP($M374,Teams!$X$4:$Z$51,2,FALSE))))</f>
        <v>212201</v>
      </c>
      <c r="O374" s="47">
        <v>7</v>
      </c>
      <c r="P374" s="6" t="str">
        <f t="shared" si="30"/>
        <v>&lt;B7&gt;</v>
      </c>
      <c r="Q374" s="6" t="str">
        <f>IF($B374=1,IF(ISNA(VLOOKUP($P374,Teams!$F$4:$H$51,2,FALSE)),"",VLOOKUP($P374,Teams!$F$4:$H$51,2,FALSE)),IF($B374=2,IF(ISNA(VLOOKUP($P374,Teams!$O$4:$Q$51,2,FALSE)),"",VLOOKUP($P374,Teams!$O$4:$Q$51,2,FALSE)),IF(ISNA(VLOOKUP($P374,Teams!$X$4:$Z$51,2,FALSE)),"",VLOOKUP($P374,Teams!$X$4:$Z$51,2,FALSE))))</f>
        <v>212207</v>
      </c>
      <c r="R374" t="str">
        <f t="shared" si="34"/>
        <v>01/00/1900,:00,01/00/1900,:00,Week 31 - Match ,,Gym 2 - Court 3,,0,Game,,212201,,1,212207,,,0,,,1,,,,,,</v>
      </c>
    </row>
    <row r="375" spans="2:18" x14ac:dyDescent="0.2">
      <c r="B375" s="37">
        <v>2</v>
      </c>
      <c r="C375" s="9"/>
      <c r="D375" s="10"/>
      <c r="E375" s="10" t="s">
        <v>36</v>
      </c>
      <c r="F375" s="11" t="str">
        <f t="shared" si="32"/>
        <v/>
      </c>
      <c r="G375" s="11" t="str">
        <f t="shared" si="33"/>
        <v>00</v>
      </c>
      <c r="H375" s="2">
        <v>32</v>
      </c>
      <c r="I375" s="11" t="str">
        <f t="shared" si="35"/>
        <v/>
      </c>
      <c r="J375" s="2">
        <v>1</v>
      </c>
      <c r="K375" s="2">
        <v>1</v>
      </c>
      <c r="L375" s="45">
        <v>6</v>
      </c>
      <c r="M375" s="6" t="str">
        <f t="shared" si="31"/>
        <v>&lt;B6&gt;</v>
      </c>
      <c r="N375" s="6" t="str">
        <f>IF($B375=1,IF(ISNA(VLOOKUP($M375,Teams!$F$4:$H$51,2,FALSE)),"",VLOOKUP($M375,Teams!$F$4:$H$51,2,FALSE)),IF($B375=2,IF(ISNA(VLOOKUP($M375,Teams!$O$4:$Q$51,2,FALSE)),"",VLOOKUP($M375,Teams!$O$4:$Q$51,2,FALSE)),IF(ISNA(VLOOKUP($M375,Teams!$X$4:$Z$51,2,FALSE)),"",VLOOKUP($M375,Teams!$X$4:$Z$51,2,FALSE))))</f>
        <v>212206</v>
      </c>
      <c r="O375" s="47">
        <v>10</v>
      </c>
      <c r="P375" s="6" t="str">
        <f t="shared" si="30"/>
        <v>&lt;B10&gt;</v>
      </c>
      <c r="Q375" s="6" t="str">
        <f>IF($B375=1,IF(ISNA(VLOOKUP($P375,Teams!$F$4:$H$51,2,FALSE)),"",VLOOKUP($P375,Teams!$F$4:$H$51,2,FALSE)),IF($B375=2,IF(ISNA(VLOOKUP($P375,Teams!$O$4:$Q$51,2,FALSE)),"",VLOOKUP($P375,Teams!$O$4:$Q$51,2,FALSE)),IF(ISNA(VLOOKUP($P375,Teams!$X$4:$Z$51,2,FALSE)),"",VLOOKUP($P375,Teams!$X$4:$Z$51,2,FALSE))))</f>
        <v>212210</v>
      </c>
      <c r="R375" t="str">
        <f t="shared" si="34"/>
        <v>01/00/1900,:00,01/00/1900,:00,Week 32 - Match ,,Gym 1 - Court 1,,0,Game,,212206,,1,212210,,,0,,,1,,,,,,</v>
      </c>
    </row>
    <row r="376" spans="2:18" x14ac:dyDescent="0.2">
      <c r="B376" s="37">
        <v>2</v>
      </c>
      <c r="C376" s="9"/>
      <c r="D376" s="10"/>
      <c r="E376" s="10" t="s">
        <v>36</v>
      </c>
      <c r="F376" s="11" t="str">
        <f t="shared" si="32"/>
        <v/>
      </c>
      <c r="G376" s="11" t="str">
        <f t="shared" si="33"/>
        <v>00</v>
      </c>
      <c r="H376" s="2">
        <v>32</v>
      </c>
      <c r="I376" s="11" t="str">
        <f t="shared" si="35"/>
        <v/>
      </c>
      <c r="J376" s="2">
        <v>1</v>
      </c>
      <c r="K376" s="2">
        <v>2</v>
      </c>
      <c r="L376" s="45">
        <v>7</v>
      </c>
      <c r="M376" s="6" t="str">
        <f t="shared" si="31"/>
        <v>&lt;B7&gt;</v>
      </c>
      <c r="N376" s="6" t="str">
        <f>IF($B376=1,IF(ISNA(VLOOKUP($M376,Teams!$F$4:$H$51,2,FALSE)),"",VLOOKUP($M376,Teams!$F$4:$H$51,2,FALSE)),IF($B376=2,IF(ISNA(VLOOKUP($M376,Teams!$O$4:$Q$51,2,FALSE)),"",VLOOKUP($M376,Teams!$O$4:$Q$51,2,FALSE)),IF(ISNA(VLOOKUP($M376,Teams!$X$4:$Z$51,2,FALSE)),"",VLOOKUP($M376,Teams!$X$4:$Z$51,2,FALSE))))</f>
        <v>212207</v>
      </c>
      <c r="O376" s="47">
        <v>9</v>
      </c>
      <c r="P376" s="6" t="str">
        <f t="shared" si="30"/>
        <v>&lt;B9&gt;</v>
      </c>
      <c r="Q376" s="6" t="str">
        <f>IF($B376=1,IF(ISNA(VLOOKUP($P376,Teams!$F$4:$H$51,2,FALSE)),"",VLOOKUP($P376,Teams!$F$4:$H$51,2,FALSE)),IF($B376=2,IF(ISNA(VLOOKUP($P376,Teams!$O$4:$Q$51,2,FALSE)),"",VLOOKUP($P376,Teams!$O$4:$Q$51,2,FALSE)),IF(ISNA(VLOOKUP($P376,Teams!$X$4:$Z$51,2,FALSE)),"",VLOOKUP($P376,Teams!$X$4:$Z$51,2,FALSE))))</f>
        <v>212209</v>
      </c>
      <c r="R376" t="str">
        <f t="shared" si="34"/>
        <v>01/00/1900,:00,01/00/1900,:00,Week 32 - Match ,,Gym 1 - Court 2,,0,Game,,212207,,1,212209,,,0,,,1,,,,,,</v>
      </c>
    </row>
    <row r="377" spans="2:18" x14ac:dyDescent="0.2">
      <c r="B377" s="37">
        <v>2</v>
      </c>
      <c r="C377" s="9"/>
      <c r="D377" s="10"/>
      <c r="E377" s="10" t="s">
        <v>36</v>
      </c>
      <c r="F377" s="11" t="str">
        <f t="shared" si="32"/>
        <v/>
      </c>
      <c r="G377" s="11" t="str">
        <f t="shared" si="33"/>
        <v>00</v>
      </c>
      <c r="H377" s="2">
        <v>32</v>
      </c>
      <c r="I377" s="11" t="str">
        <f t="shared" si="35"/>
        <v/>
      </c>
      <c r="J377" s="2">
        <v>1</v>
      </c>
      <c r="K377" s="2">
        <v>3</v>
      </c>
      <c r="L377" s="45">
        <v>8</v>
      </c>
      <c r="M377" s="6" t="str">
        <f t="shared" si="31"/>
        <v>&lt;B8&gt;</v>
      </c>
      <c r="N377" s="6" t="str">
        <f>IF($B377=1,IF(ISNA(VLOOKUP($M377,Teams!$F$4:$H$51,2,FALSE)),"",VLOOKUP($M377,Teams!$F$4:$H$51,2,FALSE)),IF($B377=2,IF(ISNA(VLOOKUP($M377,Teams!$O$4:$Q$51,2,FALSE)),"",VLOOKUP($M377,Teams!$O$4:$Q$51,2,FALSE)),IF(ISNA(VLOOKUP($M377,Teams!$X$4:$Z$51,2,FALSE)),"",VLOOKUP($M377,Teams!$X$4:$Z$51,2,FALSE))))</f>
        <v>212208</v>
      </c>
      <c r="O377" s="47">
        <v>12</v>
      </c>
      <c r="P377" s="6" t="str">
        <f t="shared" si="30"/>
        <v>&lt;B12&gt;</v>
      </c>
      <c r="Q377" s="6" t="str">
        <f>IF($B377=1,IF(ISNA(VLOOKUP($P377,Teams!$F$4:$H$51,2,FALSE)),"",VLOOKUP($P377,Teams!$F$4:$H$51,2,FALSE)),IF($B377=2,IF(ISNA(VLOOKUP($P377,Teams!$O$4:$Q$51,2,FALSE)),"",VLOOKUP($P377,Teams!$O$4:$Q$51,2,FALSE)),IF(ISNA(VLOOKUP($P377,Teams!$X$4:$Z$51,2,FALSE)),"",VLOOKUP($P377,Teams!$X$4:$Z$51,2,FALSE))))</f>
        <v>212212</v>
      </c>
      <c r="R377" t="str">
        <f t="shared" si="34"/>
        <v>01/00/1900,:00,01/00/1900,:00,Week 32 - Match ,,Gym 1 - Court 3,,0,Game,,212208,,1,212212,,,0,,,1,,,,,,</v>
      </c>
    </row>
    <row r="378" spans="2:18" x14ac:dyDescent="0.2">
      <c r="B378" s="37">
        <v>2</v>
      </c>
      <c r="C378" s="9"/>
      <c r="D378" s="10"/>
      <c r="E378" s="10" t="s">
        <v>36</v>
      </c>
      <c r="F378" s="11" t="str">
        <f t="shared" si="32"/>
        <v/>
      </c>
      <c r="G378" s="11" t="str">
        <f t="shared" si="33"/>
        <v>00</v>
      </c>
      <c r="H378" s="2">
        <v>32</v>
      </c>
      <c r="I378" s="11" t="str">
        <f t="shared" si="35"/>
        <v/>
      </c>
      <c r="J378" s="2">
        <v>2</v>
      </c>
      <c r="K378" s="2">
        <v>1</v>
      </c>
      <c r="L378" s="45">
        <v>1</v>
      </c>
      <c r="M378" s="6" t="str">
        <f t="shared" si="31"/>
        <v>&lt;B1&gt;</v>
      </c>
      <c r="N378" s="6" t="str">
        <f>IF($B378=1,IF(ISNA(VLOOKUP($M378,Teams!$F$4:$H$51,2,FALSE)),"",VLOOKUP($M378,Teams!$F$4:$H$51,2,FALSE)),IF($B378=2,IF(ISNA(VLOOKUP($M378,Teams!$O$4:$Q$51,2,FALSE)),"",VLOOKUP($M378,Teams!$O$4:$Q$51,2,FALSE)),IF(ISNA(VLOOKUP($M378,Teams!$X$4:$Z$51,2,FALSE)),"",VLOOKUP($M378,Teams!$X$4:$Z$51,2,FALSE))))</f>
        <v>212201</v>
      </c>
      <c r="O378" s="47">
        <v>4</v>
      </c>
      <c r="P378" s="6" t="str">
        <f t="shared" si="30"/>
        <v>&lt;B4&gt;</v>
      </c>
      <c r="Q378" s="6" t="str">
        <f>IF($B378=1,IF(ISNA(VLOOKUP($P378,Teams!$F$4:$H$51,2,FALSE)),"",VLOOKUP($P378,Teams!$F$4:$H$51,2,FALSE)),IF($B378=2,IF(ISNA(VLOOKUP($P378,Teams!$O$4:$Q$51,2,FALSE)),"",VLOOKUP($P378,Teams!$O$4:$Q$51,2,FALSE)),IF(ISNA(VLOOKUP($P378,Teams!$X$4:$Z$51,2,FALSE)),"",VLOOKUP($P378,Teams!$X$4:$Z$51,2,FALSE))))</f>
        <v>212204</v>
      </c>
      <c r="R378" t="str">
        <f t="shared" si="34"/>
        <v>01/00/1900,:00,01/00/1900,:00,Week 32 - Match ,,Gym 2 - Court 1,,0,Game,,212201,,1,212204,,,0,,,1,,,,,,</v>
      </c>
    </row>
    <row r="379" spans="2:18" x14ac:dyDescent="0.2">
      <c r="B379" s="37">
        <v>2</v>
      </c>
      <c r="C379" s="9"/>
      <c r="D379" s="10"/>
      <c r="E379" s="10" t="s">
        <v>36</v>
      </c>
      <c r="F379" s="11" t="str">
        <f t="shared" si="32"/>
        <v/>
      </c>
      <c r="G379" s="11" t="str">
        <f t="shared" si="33"/>
        <v>00</v>
      </c>
      <c r="H379" s="2">
        <v>32</v>
      </c>
      <c r="I379" s="11" t="str">
        <f t="shared" si="35"/>
        <v/>
      </c>
      <c r="J379" s="2">
        <v>2</v>
      </c>
      <c r="K379" s="2">
        <v>2</v>
      </c>
      <c r="L379" s="45">
        <v>2</v>
      </c>
      <c r="M379" s="6" t="str">
        <f t="shared" si="31"/>
        <v>&lt;B2&gt;</v>
      </c>
      <c r="N379" s="6" t="str">
        <f>IF($B379=1,IF(ISNA(VLOOKUP($M379,Teams!$F$4:$H$51,2,FALSE)),"",VLOOKUP($M379,Teams!$F$4:$H$51,2,FALSE)),IF($B379=2,IF(ISNA(VLOOKUP($M379,Teams!$O$4:$Q$51,2,FALSE)),"",VLOOKUP($M379,Teams!$O$4:$Q$51,2,FALSE)),IF(ISNA(VLOOKUP($M379,Teams!$X$4:$Z$51,2,FALSE)),"",VLOOKUP($M379,Teams!$X$4:$Z$51,2,FALSE))))</f>
        <v>212202</v>
      </c>
      <c r="O379" s="47">
        <v>3</v>
      </c>
      <c r="P379" s="6" t="str">
        <f t="shared" si="30"/>
        <v>&lt;B3&gt;</v>
      </c>
      <c r="Q379" s="6" t="str">
        <f>IF($B379=1,IF(ISNA(VLOOKUP($P379,Teams!$F$4:$H$51,2,FALSE)),"",VLOOKUP($P379,Teams!$F$4:$H$51,2,FALSE)),IF($B379=2,IF(ISNA(VLOOKUP($P379,Teams!$O$4:$Q$51,2,FALSE)),"",VLOOKUP($P379,Teams!$O$4:$Q$51,2,FALSE)),IF(ISNA(VLOOKUP($P379,Teams!$X$4:$Z$51,2,FALSE)),"",VLOOKUP($P379,Teams!$X$4:$Z$51,2,FALSE))))</f>
        <v>212203</v>
      </c>
      <c r="R379" t="str">
        <f t="shared" si="34"/>
        <v>01/00/1900,:00,01/00/1900,:00,Week 32 - Match ,,Gym 2 - Court 2,,0,Game,,212202,,1,212203,,,0,,,1,,,,,,</v>
      </c>
    </row>
    <row r="380" spans="2:18" x14ac:dyDescent="0.2">
      <c r="B380" s="37">
        <v>2</v>
      </c>
      <c r="C380" s="9"/>
      <c r="D380" s="10"/>
      <c r="E380" s="10" t="s">
        <v>36</v>
      </c>
      <c r="F380" s="11" t="str">
        <f t="shared" si="32"/>
        <v/>
      </c>
      <c r="G380" s="11" t="str">
        <f t="shared" si="33"/>
        <v>00</v>
      </c>
      <c r="H380" s="2">
        <v>32</v>
      </c>
      <c r="I380" s="11" t="str">
        <f t="shared" si="35"/>
        <v/>
      </c>
      <c r="J380" s="2">
        <v>2</v>
      </c>
      <c r="K380" s="2">
        <v>3</v>
      </c>
      <c r="L380" s="45">
        <v>5</v>
      </c>
      <c r="M380" s="6" t="str">
        <f t="shared" si="31"/>
        <v>&lt;B5&gt;</v>
      </c>
      <c r="N380" s="6" t="str">
        <f>IF($B380=1,IF(ISNA(VLOOKUP($M380,Teams!$F$4:$H$51,2,FALSE)),"",VLOOKUP($M380,Teams!$F$4:$H$51,2,FALSE)),IF($B380=2,IF(ISNA(VLOOKUP($M380,Teams!$O$4:$Q$51,2,FALSE)),"",VLOOKUP($M380,Teams!$O$4:$Q$51,2,FALSE)),IF(ISNA(VLOOKUP($M380,Teams!$X$4:$Z$51,2,FALSE)),"",VLOOKUP($M380,Teams!$X$4:$Z$51,2,FALSE))))</f>
        <v>212205</v>
      </c>
      <c r="O380" s="47">
        <v>11</v>
      </c>
      <c r="P380" s="6" t="str">
        <f t="shared" si="30"/>
        <v>&lt;B11&gt;</v>
      </c>
      <c r="Q380" s="6" t="str">
        <f>IF($B380=1,IF(ISNA(VLOOKUP($P380,Teams!$F$4:$H$51,2,FALSE)),"",VLOOKUP($P380,Teams!$F$4:$H$51,2,FALSE)),IF($B380=2,IF(ISNA(VLOOKUP($P380,Teams!$O$4:$Q$51,2,FALSE)),"",VLOOKUP($P380,Teams!$O$4:$Q$51,2,FALSE)),IF(ISNA(VLOOKUP($P380,Teams!$X$4:$Z$51,2,FALSE)),"",VLOOKUP($P380,Teams!$X$4:$Z$51,2,FALSE))))</f>
        <v>212211</v>
      </c>
      <c r="R380" t="str">
        <f t="shared" si="34"/>
        <v>01/00/1900,:00,01/00/1900,:00,Week 32 - Match ,,Gym 2 - Court 3,,0,Game,,212205,,1,212211,,,0,,,1,,,,,,</v>
      </c>
    </row>
    <row r="381" spans="2:18" x14ac:dyDescent="0.2">
      <c r="B381" s="37">
        <v>2</v>
      </c>
      <c r="C381" s="9"/>
      <c r="D381" s="10"/>
      <c r="E381" s="10" t="s">
        <v>36</v>
      </c>
      <c r="F381" s="11" t="str">
        <f t="shared" si="32"/>
        <v/>
      </c>
      <c r="G381" s="11" t="str">
        <f t="shared" si="33"/>
        <v>00</v>
      </c>
      <c r="H381" s="2">
        <v>32</v>
      </c>
      <c r="I381" s="11" t="str">
        <f t="shared" si="35"/>
        <v/>
      </c>
      <c r="J381" s="2">
        <v>1</v>
      </c>
      <c r="K381" s="2">
        <v>1</v>
      </c>
      <c r="L381" s="45">
        <v>4</v>
      </c>
      <c r="M381" s="6" t="str">
        <f t="shared" si="31"/>
        <v>&lt;B4&gt;</v>
      </c>
      <c r="N381" s="6" t="str">
        <f>IF($B381=1,IF(ISNA(VLOOKUP($M381,Teams!$F$4:$H$51,2,FALSE)),"",VLOOKUP($M381,Teams!$F$4:$H$51,2,FALSE)),IF($B381=2,IF(ISNA(VLOOKUP($M381,Teams!$O$4:$Q$51,2,FALSE)),"",VLOOKUP($M381,Teams!$O$4:$Q$51,2,FALSE)),IF(ISNA(VLOOKUP($M381,Teams!$X$4:$Z$51,2,FALSE)),"",VLOOKUP($M381,Teams!$X$4:$Z$51,2,FALSE))))</f>
        <v>212204</v>
      </c>
      <c r="O381" s="47">
        <v>10</v>
      </c>
      <c r="P381" s="6" t="str">
        <f t="shared" si="30"/>
        <v>&lt;B10&gt;</v>
      </c>
      <c r="Q381" s="6" t="str">
        <f>IF($B381=1,IF(ISNA(VLOOKUP($P381,Teams!$F$4:$H$51,2,FALSE)),"",VLOOKUP($P381,Teams!$F$4:$H$51,2,FALSE)),IF($B381=2,IF(ISNA(VLOOKUP($P381,Teams!$O$4:$Q$51,2,FALSE)),"",VLOOKUP($P381,Teams!$O$4:$Q$51,2,FALSE)),IF(ISNA(VLOOKUP($P381,Teams!$X$4:$Z$51,2,FALSE)),"",VLOOKUP($P381,Teams!$X$4:$Z$51,2,FALSE))))</f>
        <v>212210</v>
      </c>
      <c r="R381" t="str">
        <f t="shared" si="34"/>
        <v>01/00/1900,:00,01/00/1900,:00,Week 32 - Match ,,Gym 1 - Court 1,,0,Game,,212204,,1,212210,,,0,,,1,,,,,,</v>
      </c>
    </row>
    <row r="382" spans="2:18" x14ac:dyDescent="0.2">
      <c r="B382" s="37">
        <v>2</v>
      </c>
      <c r="C382" s="9"/>
      <c r="D382" s="10"/>
      <c r="E382" s="10" t="s">
        <v>36</v>
      </c>
      <c r="F382" s="11" t="str">
        <f t="shared" si="32"/>
        <v/>
      </c>
      <c r="G382" s="11" t="str">
        <f t="shared" si="33"/>
        <v>00</v>
      </c>
      <c r="H382" s="2">
        <v>32</v>
      </c>
      <c r="I382" s="11" t="str">
        <f t="shared" si="35"/>
        <v/>
      </c>
      <c r="J382" s="2">
        <v>1</v>
      </c>
      <c r="K382" s="2">
        <v>2</v>
      </c>
      <c r="L382" s="45">
        <v>5</v>
      </c>
      <c r="M382" s="6" t="str">
        <f t="shared" si="31"/>
        <v>&lt;B5&gt;</v>
      </c>
      <c r="N382" s="6" t="str">
        <f>IF($B382=1,IF(ISNA(VLOOKUP($M382,Teams!$F$4:$H$51,2,FALSE)),"",VLOOKUP($M382,Teams!$F$4:$H$51,2,FALSE)),IF($B382=2,IF(ISNA(VLOOKUP($M382,Teams!$O$4:$Q$51,2,FALSE)),"",VLOOKUP($M382,Teams!$O$4:$Q$51,2,FALSE)),IF(ISNA(VLOOKUP($M382,Teams!$X$4:$Z$51,2,FALSE)),"",VLOOKUP($M382,Teams!$X$4:$Z$51,2,FALSE))))</f>
        <v>212205</v>
      </c>
      <c r="O382" s="47">
        <v>9</v>
      </c>
      <c r="P382" s="6" t="str">
        <f t="shared" si="30"/>
        <v>&lt;B9&gt;</v>
      </c>
      <c r="Q382" s="6" t="str">
        <f>IF($B382=1,IF(ISNA(VLOOKUP($P382,Teams!$F$4:$H$51,2,FALSE)),"",VLOOKUP($P382,Teams!$F$4:$H$51,2,FALSE)),IF($B382=2,IF(ISNA(VLOOKUP($P382,Teams!$O$4:$Q$51,2,FALSE)),"",VLOOKUP($P382,Teams!$O$4:$Q$51,2,FALSE)),IF(ISNA(VLOOKUP($P382,Teams!$X$4:$Z$51,2,FALSE)),"",VLOOKUP($P382,Teams!$X$4:$Z$51,2,FALSE))))</f>
        <v>212209</v>
      </c>
      <c r="R382" t="str">
        <f t="shared" si="34"/>
        <v>01/00/1900,:00,01/00/1900,:00,Week 32 - Match ,,Gym 1 - Court 2,,0,Game,,212205,,1,212209,,,0,,,1,,,,,,</v>
      </c>
    </row>
    <row r="383" spans="2:18" x14ac:dyDescent="0.2">
      <c r="B383" s="37">
        <v>2</v>
      </c>
      <c r="C383" s="9"/>
      <c r="D383" s="10"/>
      <c r="E383" s="10" t="s">
        <v>36</v>
      </c>
      <c r="F383" s="11" t="str">
        <f t="shared" si="32"/>
        <v/>
      </c>
      <c r="G383" s="11" t="str">
        <f t="shared" si="33"/>
        <v>00</v>
      </c>
      <c r="H383" s="2">
        <v>32</v>
      </c>
      <c r="I383" s="11" t="str">
        <f t="shared" si="35"/>
        <v/>
      </c>
      <c r="J383" s="2">
        <v>1</v>
      </c>
      <c r="K383" s="2">
        <v>3</v>
      </c>
      <c r="L383" s="45">
        <v>6</v>
      </c>
      <c r="M383" s="6" t="str">
        <f t="shared" si="31"/>
        <v>&lt;B6&gt;</v>
      </c>
      <c r="N383" s="6" t="str">
        <f>IF($B383=1,IF(ISNA(VLOOKUP($M383,Teams!$F$4:$H$51,2,FALSE)),"",VLOOKUP($M383,Teams!$F$4:$H$51,2,FALSE)),IF($B383=2,IF(ISNA(VLOOKUP($M383,Teams!$O$4:$Q$51,2,FALSE)),"",VLOOKUP($M383,Teams!$O$4:$Q$51,2,FALSE)),IF(ISNA(VLOOKUP($M383,Teams!$X$4:$Z$51,2,FALSE)),"",VLOOKUP($M383,Teams!$X$4:$Z$51,2,FALSE))))</f>
        <v>212206</v>
      </c>
      <c r="O383" s="47">
        <v>8</v>
      </c>
      <c r="P383" s="6" t="str">
        <f t="shared" si="30"/>
        <v>&lt;B8&gt;</v>
      </c>
      <c r="Q383" s="6" t="str">
        <f>IF($B383=1,IF(ISNA(VLOOKUP($P383,Teams!$F$4:$H$51,2,FALSE)),"",VLOOKUP($P383,Teams!$F$4:$H$51,2,FALSE)),IF($B383=2,IF(ISNA(VLOOKUP($P383,Teams!$O$4:$Q$51,2,FALSE)),"",VLOOKUP($P383,Teams!$O$4:$Q$51,2,FALSE)),IF(ISNA(VLOOKUP($P383,Teams!$X$4:$Z$51,2,FALSE)),"",VLOOKUP($P383,Teams!$X$4:$Z$51,2,FALSE))))</f>
        <v>212208</v>
      </c>
      <c r="R383" t="str">
        <f t="shared" si="34"/>
        <v>01/00/1900,:00,01/00/1900,:00,Week 32 - Match ,,Gym 1 - Court 3,,0,Game,,212206,,1,212208,,,0,,,1,,,,,,</v>
      </c>
    </row>
    <row r="384" spans="2:18" x14ac:dyDescent="0.2">
      <c r="B384" s="37">
        <v>2</v>
      </c>
      <c r="C384" s="9"/>
      <c r="D384" s="10"/>
      <c r="E384" s="10" t="s">
        <v>36</v>
      </c>
      <c r="F384" s="11" t="str">
        <f t="shared" si="32"/>
        <v/>
      </c>
      <c r="G384" s="11" t="str">
        <f t="shared" si="33"/>
        <v>00</v>
      </c>
      <c r="H384" s="2">
        <v>32</v>
      </c>
      <c r="I384" s="11" t="str">
        <f t="shared" si="35"/>
        <v/>
      </c>
      <c r="J384" s="2">
        <v>2</v>
      </c>
      <c r="K384" s="2">
        <v>1</v>
      </c>
      <c r="L384" s="45">
        <v>1</v>
      </c>
      <c r="M384" s="6" t="str">
        <f t="shared" si="31"/>
        <v>&lt;B1&gt;</v>
      </c>
      <c r="N384" s="6" t="str">
        <f>IF($B384=1,IF(ISNA(VLOOKUP($M384,Teams!$F$4:$H$51,2,FALSE)),"",VLOOKUP($M384,Teams!$F$4:$H$51,2,FALSE)),IF($B384=2,IF(ISNA(VLOOKUP($M384,Teams!$O$4:$Q$51,2,FALSE)),"",VLOOKUP($M384,Teams!$O$4:$Q$51,2,FALSE)),IF(ISNA(VLOOKUP($M384,Teams!$X$4:$Z$51,2,FALSE)),"",VLOOKUP($M384,Teams!$X$4:$Z$51,2,FALSE))))</f>
        <v>212201</v>
      </c>
      <c r="O384" s="47">
        <v>2</v>
      </c>
      <c r="P384" s="6" t="str">
        <f t="shared" ref="P384:P447" si="36">"&lt;"&amp;$A$3&amp;O384&amp;"&gt;"</f>
        <v>&lt;B2&gt;</v>
      </c>
      <c r="Q384" s="6" t="str">
        <f>IF($B384=1,IF(ISNA(VLOOKUP($P384,Teams!$F$4:$H$51,2,FALSE)),"",VLOOKUP($P384,Teams!$F$4:$H$51,2,FALSE)),IF($B384=2,IF(ISNA(VLOOKUP($P384,Teams!$O$4:$Q$51,2,FALSE)),"",VLOOKUP($P384,Teams!$O$4:$Q$51,2,FALSE)),IF(ISNA(VLOOKUP($P384,Teams!$X$4:$Z$51,2,FALSE)),"",VLOOKUP($P384,Teams!$X$4:$Z$51,2,FALSE))))</f>
        <v>212202</v>
      </c>
      <c r="R384" t="str">
        <f t="shared" si="34"/>
        <v>01/00/1900,:00,01/00/1900,:00,Week 32 - Match ,,Gym 2 - Court 1,,0,Game,,212201,,1,212202,,,0,,,1,,,,,,</v>
      </c>
    </row>
    <row r="385" spans="2:18" x14ac:dyDescent="0.2">
      <c r="B385" s="37">
        <v>2</v>
      </c>
      <c r="C385" s="9"/>
      <c r="D385" s="10"/>
      <c r="E385" s="10" t="s">
        <v>36</v>
      </c>
      <c r="F385" s="11" t="str">
        <f t="shared" si="32"/>
        <v/>
      </c>
      <c r="G385" s="11" t="str">
        <f t="shared" si="33"/>
        <v>00</v>
      </c>
      <c r="H385" s="2">
        <v>32</v>
      </c>
      <c r="I385" s="11" t="str">
        <f t="shared" si="35"/>
        <v/>
      </c>
      <c r="J385" s="2">
        <v>2</v>
      </c>
      <c r="K385" s="2">
        <v>2</v>
      </c>
      <c r="L385" s="45">
        <v>7</v>
      </c>
      <c r="M385" s="6" t="str">
        <f t="shared" si="31"/>
        <v>&lt;B7&gt;</v>
      </c>
      <c r="N385" s="6" t="str">
        <f>IF($B385=1,IF(ISNA(VLOOKUP($M385,Teams!$F$4:$H$51,2,FALSE)),"",VLOOKUP($M385,Teams!$F$4:$H$51,2,FALSE)),IF($B385=2,IF(ISNA(VLOOKUP($M385,Teams!$O$4:$Q$51,2,FALSE)),"",VLOOKUP($M385,Teams!$O$4:$Q$51,2,FALSE)),IF(ISNA(VLOOKUP($M385,Teams!$X$4:$Z$51,2,FALSE)),"",VLOOKUP($M385,Teams!$X$4:$Z$51,2,FALSE))))</f>
        <v>212207</v>
      </c>
      <c r="O385" s="47">
        <v>12</v>
      </c>
      <c r="P385" s="6" t="str">
        <f t="shared" si="36"/>
        <v>&lt;B12&gt;</v>
      </c>
      <c r="Q385" s="6" t="str">
        <f>IF($B385=1,IF(ISNA(VLOOKUP($P385,Teams!$F$4:$H$51,2,FALSE)),"",VLOOKUP($P385,Teams!$F$4:$H$51,2,FALSE)),IF($B385=2,IF(ISNA(VLOOKUP($P385,Teams!$O$4:$Q$51,2,FALSE)),"",VLOOKUP($P385,Teams!$O$4:$Q$51,2,FALSE)),IF(ISNA(VLOOKUP($P385,Teams!$X$4:$Z$51,2,FALSE)),"",VLOOKUP($P385,Teams!$X$4:$Z$51,2,FALSE))))</f>
        <v>212212</v>
      </c>
      <c r="R385" t="str">
        <f t="shared" si="34"/>
        <v>01/00/1900,:00,01/00/1900,:00,Week 32 - Match ,,Gym 2 - Court 2,,0,Game,,212207,,1,212212,,,0,,,1,,,,,,</v>
      </c>
    </row>
    <row r="386" spans="2:18" x14ac:dyDescent="0.2">
      <c r="B386" s="37">
        <v>2</v>
      </c>
      <c r="C386" s="9"/>
      <c r="D386" s="10"/>
      <c r="E386" s="10" t="s">
        <v>36</v>
      </c>
      <c r="F386" s="11" t="str">
        <f t="shared" si="32"/>
        <v/>
      </c>
      <c r="G386" s="11" t="str">
        <f t="shared" si="33"/>
        <v>00</v>
      </c>
      <c r="H386" s="2">
        <v>32</v>
      </c>
      <c r="I386" s="11" t="str">
        <f t="shared" si="35"/>
        <v/>
      </c>
      <c r="J386" s="2">
        <v>2</v>
      </c>
      <c r="K386" s="2">
        <v>3</v>
      </c>
      <c r="L386" s="45">
        <v>3</v>
      </c>
      <c r="M386" s="6" t="str">
        <f t="shared" si="31"/>
        <v>&lt;B3&gt;</v>
      </c>
      <c r="N386" s="6" t="str">
        <f>IF($B386=1,IF(ISNA(VLOOKUP($M386,Teams!$F$4:$H$51,2,FALSE)),"",VLOOKUP($M386,Teams!$F$4:$H$51,2,FALSE)),IF($B386=2,IF(ISNA(VLOOKUP($M386,Teams!$O$4:$Q$51,2,FALSE)),"",VLOOKUP($M386,Teams!$O$4:$Q$51,2,FALSE)),IF(ISNA(VLOOKUP($M386,Teams!$X$4:$Z$51,2,FALSE)),"",VLOOKUP($M386,Teams!$X$4:$Z$51,2,FALSE))))</f>
        <v>212203</v>
      </c>
      <c r="O386" s="47">
        <v>11</v>
      </c>
      <c r="P386" s="6" t="str">
        <f t="shared" si="36"/>
        <v>&lt;B11&gt;</v>
      </c>
      <c r="Q386" s="6" t="str">
        <f>IF($B386=1,IF(ISNA(VLOOKUP($P386,Teams!$F$4:$H$51,2,FALSE)),"",VLOOKUP($P386,Teams!$F$4:$H$51,2,FALSE)),IF($B386=2,IF(ISNA(VLOOKUP($P386,Teams!$O$4:$Q$51,2,FALSE)),"",VLOOKUP($P386,Teams!$O$4:$Q$51,2,FALSE)),IF(ISNA(VLOOKUP($P386,Teams!$X$4:$Z$51,2,FALSE)),"",VLOOKUP($P386,Teams!$X$4:$Z$51,2,FALSE))))</f>
        <v>212211</v>
      </c>
      <c r="R386" t="str">
        <f t="shared" si="34"/>
        <v>01/00/1900,:00,01/00/1900,:00,Week 32 - Match ,,Gym 2 - Court 3,,0,Game,,212203,,1,212211,,,0,,,1,,,,,,</v>
      </c>
    </row>
    <row r="387" spans="2:18" x14ac:dyDescent="0.2">
      <c r="B387" s="37">
        <v>2</v>
      </c>
      <c r="C387" s="9"/>
      <c r="D387" s="10"/>
      <c r="E387" s="10" t="s">
        <v>36</v>
      </c>
      <c r="F387" s="11" t="str">
        <f t="shared" si="32"/>
        <v/>
      </c>
      <c r="G387" s="11" t="str">
        <f t="shared" si="33"/>
        <v>00</v>
      </c>
      <c r="H387" s="2">
        <v>33</v>
      </c>
      <c r="I387" s="11" t="str">
        <f t="shared" si="35"/>
        <v/>
      </c>
      <c r="J387" s="2">
        <v>1</v>
      </c>
      <c r="K387" s="2">
        <v>1</v>
      </c>
      <c r="L387" s="45">
        <v>5</v>
      </c>
      <c r="M387" s="6" t="str">
        <f t="shared" si="31"/>
        <v>&lt;B5&gt;</v>
      </c>
      <c r="N387" s="6" t="str">
        <f>IF($B387=1,IF(ISNA(VLOOKUP($M387,Teams!$F$4:$H$51,2,FALSE)),"",VLOOKUP($M387,Teams!$F$4:$H$51,2,FALSE)),IF($B387=2,IF(ISNA(VLOOKUP($M387,Teams!$O$4:$Q$51,2,FALSE)),"",VLOOKUP($M387,Teams!$O$4:$Q$51,2,FALSE)),IF(ISNA(VLOOKUP($M387,Teams!$X$4:$Z$51,2,FALSE)),"",VLOOKUP($M387,Teams!$X$4:$Z$51,2,FALSE))))</f>
        <v>212205</v>
      </c>
      <c r="O387" s="47">
        <v>6</v>
      </c>
      <c r="P387" s="6" t="str">
        <f t="shared" si="36"/>
        <v>&lt;B6&gt;</v>
      </c>
      <c r="Q387" s="6" t="str">
        <f>IF($B387=1,IF(ISNA(VLOOKUP($P387,Teams!$F$4:$H$51,2,FALSE)),"",VLOOKUP($P387,Teams!$F$4:$H$51,2,FALSE)),IF($B387=2,IF(ISNA(VLOOKUP($P387,Teams!$O$4:$Q$51,2,FALSE)),"",VLOOKUP($P387,Teams!$O$4:$Q$51,2,FALSE)),IF(ISNA(VLOOKUP($P387,Teams!$X$4:$Z$51,2,FALSE)),"",VLOOKUP($P387,Teams!$X$4:$Z$51,2,FALSE))))</f>
        <v>212206</v>
      </c>
      <c r="R387" t="str">
        <f t="shared" si="34"/>
        <v>01/00/1900,:00,01/00/1900,:00,Week 33 - Match ,,Gym 1 - Court 1,,0,Game,,212205,,1,212206,,,0,,,1,,,,,,</v>
      </c>
    </row>
    <row r="388" spans="2:18" x14ac:dyDescent="0.2">
      <c r="B388" s="37">
        <v>2</v>
      </c>
      <c r="C388" s="9"/>
      <c r="D388" s="10"/>
      <c r="E388" s="10" t="s">
        <v>36</v>
      </c>
      <c r="F388" s="11" t="str">
        <f t="shared" ref="F388:F451" si="37">IF(NOT(ISBLANK(D388)),D388+1,"")</f>
        <v/>
      </c>
      <c r="G388" s="11" t="str">
        <f t="shared" ref="G388:G434" si="38">IF(ISBLANK(E388),"",E388)</f>
        <v>00</v>
      </c>
      <c r="H388" s="2">
        <v>33</v>
      </c>
      <c r="I388" s="11" t="str">
        <f t="shared" si="35"/>
        <v/>
      </c>
      <c r="J388" s="2">
        <v>1</v>
      </c>
      <c r="K388" s="2">
        <v>2</v>
      </c>
      <c r="L388" s="45">
        <v>11</v>
      </c>
      <c r="M388" s="6" t="str">
        <f t="shared" ref="M388:M451" si="39">"&lt;"&amp;$A$3&amp;L388&amp;"&gt;"</f>
        <v>&lt;B11&gt;</v>
      </c>
      <c r="N388" s="6" t="str">
        <f>IF($B388=1,IF(ISNA(VLOOKUP($M388,Teams!$F$4:$H$51,2,FALSE)),"",VLOOKUP($M388,Teams!$F$4:$H$51,2,FALSE)),IF($B388=2,IF(ISNA(VLOOKUP($M388,Teams!$O$4:$Q$51,2,FALSE)),"",VLOOKUP($M388,Teams!$O$4:$Q$51,2,FALSE)),IF(ISNA(VLOOKUP($M388,Teams!$X$4:$Z$51,2,FALSE)),"",VLOOKUP($M388,Teams!$X$4:$Z$51,2,FALSE))))</f>
        <v>212211</v>
      </c>
      <c r="O388" s="47">
        <v>12</v>
      </c>
      <c r="P388" s="6" t="str">
        <f t="shared" si="36"/>
        <v>&lt;B12&gt;</v>
      </c>
      <c r="Q388" s="6" t="str">
        <f>IF($B388=1,IF(ISNA(VLOOKUP($P388,Teams!$F$4:$H$51,2,FALSE)),"",VLOOKUP($P388,Teams!$F$4:$H$51,2,FALSE)),IF($B388=2,IF(ISNA(VLOOKUP($P388,Teams!$O$4:$Q$51,2,FALSE)),"",VLOOKUP($P388,Teams!$O$4:$Q$51,2,FALSE)),IF(ISNA(VLOOKUP($P388,Teams!$X$4:$Z$51,2,FALSE)),"",VLOOKUP($P388,Teams!$X$4:$Z$51,2,FALSE))))</f>
        <v>212212</v>
      </c>
      <c r="R388" t="str">
        <f t="shared" ref="R388:R451" si="40">TEXT(C388,"mm/dd/yyyy")&amp;","&amp;D388&amp;":"&amp;E388&amp;","&amp;TEXT(C388,"mm/dd/yyyy")&amp;","&amp;F388&amp;":"&amp;G388&amp;",Week "&amp;H388&amp;" - Match "&amp;I388&amp;",,Gym "&amp;J388&amp;" - Court "&amp;K388&amp;",,0,Game,,"&amp;N388&amp;",,1,"&amp;Q388&amp;",,,0,,"&amp;I388&amp;",1,,,,,,"</f>
        <v>01/00/1900,:00,01/00/1900,:00,Week 33 - Match ,,Gym 1 - Court 2,,0,Game,,212211,,1,212212,,,0,,,1,,,,,,</v>
      </c>
    </row>
    <row r="389" spans="2:18" x14ac:dyDescent="0.2">
      <c r="B389" s="37">
        <v>2</v>
      </c>
      <c r="C389" s="9"/>
      <c r="D389" s="10"/>
      <c r="E389" s="10" t="s">
        <v>36</v>
      </c>
      <c r="F389" s="11" t="str">
        <f t="shared" si="37"/>
        <v/>
      </c>
      <c r="G389" s="11" t="str">
        <f t="shared" si="38"/>
        <v>00</v>
      </c>
      <c r="H389" s="2">
        <v>33</v>
      </c>
      <c r="I389" s="11" t="str">
        <f t="shared" si="35"/>
        <v/>
      </c>
      <c r="J389" s="2">
        <v>1</v>
      </c>
      <c r="K389" s="2">
        <v>3</v>
      </c>
      <c r="L389" s="45">
        <v>1</v>
      </c>
      <c r="M389" s="6" t="str">
        <f t="shared" si="39"/>
        <v>&lt;B1&gt;</v>
      </c>
      <c r="N389" s="6" t="str">
        <f>IF($B389=1,IF(ISNA(VLOOKUP($M389,Teams!$F$4:$H$51,2,FALSE)),"",VLOOKUP($M389,Teams!$F$4:$H$51,2,FALSE)),IF($B389=2,IF(ISNA(VLOOKUP($M389,Teams!$O$4:$Q$51,2,FALSE)),"",VLOOKUP($M389,Teams!$O$4:$Q$51,2,FALSE)),IF(ISNA(VLOOKUP($M389,Teams!$X$4:$Z$51,2,FALSE)),"",VLOOKUP($M389,Teams!$X$4:$Z$51,2,FALSE))))</f>
        <v>212201</v>
      </c>
      <c r="O389" s="47">
        <v>10</v>
      </c>
      <c r="P389" s="6" t="str">
        <f t="shared" si="36"/>
        <v>&lt;B10&gt;</v>
      </c>
      <c r="Q389" s="6" t="str">
        <f>IF($B389=1,IF(ISNA(VLOOKUP($P389,Teams!$F$4:$H$51,2,FALSE)),"",VLOOKUP($P389,Teams!$F$4:$H$51,2,FALSE)),IF($B389=2,IF(ISNA(VLOOKUP($P389,Teams!$O$4:$Q$51,2,FALSE)),"",VLOOKUP($P389,Teams!$O$4:$Q$51,2,FALSE)),IF(ISNA(VLOOKUP($P389,Teams!$X$4:$Z$51,2,FALSE)),"",VLOOKUP($P389,Teams!$X$4:$Z$51,2,FALSE))))</f>
        <v>212210</v>
      </c>
      <c r="R389" t="str">
        <f t="shared" si="40"/>
        <v>01/00/1900,:00,01/00/1900,:00,Week 33 - Match ,,Gym 1 - Court 3,,0,Game,,212201,,1,212210,,,0,,,1,,,,,,</v>
      </c>
    </row>
    <row r="390" spans="2:18" x14ac:dyDescent="0.2">
      <c r="B390" s="37">
        <v>2</v>
      </c>
      <c r="C390" s="9"/>
      <c r="D390" s="10"/>
      <c r="E390" s="10" t="s">
        <v>36</v>
      </c>
      <c r="F390" s="11" t="str">
        <f t="shared" si="37"/>
        <v/>
      </c>
      <c r="G390" s="11" t="str">
        <f t="shared" si="38"/>
        <v>00</v>
      </c>
      <c r="H390" s="2">
        <v>33</v>
      </c>
      <c r="I390" s="11" t="str">
        <f t="shared" si="35"/>
        <v/>
      </c>
      <c r="J390" s="2">
        <v>2</v>
      </c>
      <c r="K390" s="2">
        <v>1</v>
      </c>
      <c r="L390" s="45">
        <v>2</v>
      </c>
      <c r="M390" s="6" t="str">
        <f t="shared" si="39"/>
        <v>&lt;B2&gt;</v>
      </c>
      <c r="N390" s="6" t="str">
        <f>IF($B390=1,IF(ISNA(VLOOKUP($M390,Teams!$F$4:$H$51,2,FALSE)),"",VLOOKUP($M390,Teams!$F$4:$H$51,2,FALSE)),IF($B390=2,IF(ISNA(VLOOKUP($M390,Teams!$O$4:$Q$51,2,FALSE)),"",VLOOKUP($M390,Teams!$O$4:$Q$51,2,FALSE)),IF(ISNA(VLOOKUP($M390,Teams!$X$4:$Z$51,2,FALSE)),"",VLOOKUP($M390,Teams!$X$4:$Z$51,2,FALSE))))</f>
        <v>212202</v>
      </c>
      <c r="O390" s="47">
        <v>9</v>
      </c>
      <c r="P390" s="6" t="str">
        <f t="shared" si="36"/>
        <v>&lt;B9&gt;</v>
      </c>
      <c r="Q390" s="6" t="str">
        <f>IF($B390=1,IF(ISNA(VLOOKUP($P390,Teams!$F$4:$H$51,2,FALSE)),"",VLOOKUP($P390,Teams!$F$4:$H$51,2,FALSE)),IF($B390=2,IF(ISNA(VLOOKUP($P390,Teams!$O$4:$Q$51,2,FALSE)),"",VLOOKUP($P390,Teams!$O$4:$Q$51,2,FALSE)),IF(ISNA(VLOOKUP($P390,Teams!$X$4:$Z$51,2,FALSE)),"",VLOOKUP($P390,Teams!$X$4:$Z$51,2,FALSE))))</f>
        <v>212209</v>
      </c>
      <c r="R390" t="str">
        <f t="shared" si="40"/>
        <v>01/00/1900,:00,01/00/1900,:00,Week 33 - Match ,,Gym 2 - Court 1,,0,Game,,212202,,1,212209,,,0,,,1,,,,,,</v>
      </c>
    </row>
    <row r="391" spans="2:18" x14ac:dyDescent="0.2">
      <c r="B391" s="37">
        <v>2</v>
      </c>
      <c r="C391" s="9"/>
      <c r="D391" s="10"/>
      <c r="E391" s="10" t="s">
        <v>36</v>
      </c>
      <c r="F391" s="11" t="str">
        <f t="shared" si="37"/>
        <v/>
      </c>
      <c r="G391" s="11" t="str">
        <f t="shared" si="38"/>
        <v>00</v>
      </c>
      <c r="H391" s="2">
        <v>33</v>
      </c>
      <c r="I391" s="11" t="str">
        <f t="shared" ref="I391:I434" si="41">IF(ISBLANK(D391),"",H391&amp;D391&amp;J391&amp;K391)</f>
        <v/>
      </c>
      <c r="J391" s="2">
        <v>2</v>
      </c>
      <c r="K391" s="2">
        <v>2</v>
      </c>
      <c r="L391" s="45">
        <v>3</v>
      </c>
      <c r="M391" s="6" t="str">
        <f t="shared" si="39"/>
        <v>&lt;B3&gt;</v>
      </c>
      <c r="N391" s="6" t="str">
        <f>IF($B391=1,IF(ISNA(VLOOKUP($M391,Teams!$F$4:$H$51,2,FALSE)),"",VLOOKUP($M391,Teams!$F$4:$H$51,2,FALSE)),IF($B391=2,IF(ISNA(VLOOKUP($M391,Teams!$O$4:$Q$51,2,FALSE)),"",VLOOKUP($M391,Teams!$O$4:$Q$51,2,FALSE)),IF(ISNA(VLOOKUP($M391,Teams!$X$4:$Z$51,2,FALSE)),"",VLOOKUP($M391,Teams!$X$4:$Z$51,2,FALSE))))</f>
        <v>212203</v>
      </c>
      <c r="O391" s="47">
        <v>8</v>
      </c>
      <c r="P391" s="6" t="str">
        <f t="shared" si="36"/>
        <v>&lt;B8&gt;</v>
      </c>
      <c r="Q391" s="6" t="str">
        <f>IF($B391=1,IF(ISNA(VLOOKUP($P391,Teams!$F$4:$H$51,2,FALSE)),"",VLOOKUP($P391,Teams!$F$4:$H$51,2,FALSE)),IF($B391=2,IF(ISNA(VLOOKUP($P391,Teams!$O$4:$Q$51,2,FALSE)),"",VLOOKUP($P391,Teams!$O$4:$Q$51,2,FALSE)),IF(ISNA(VLOOKUP($P391,Teams!$X$4:$Z$51,2,FALSE)),"",VLOOKUP($P391,Teams!$X$4:$Z$51,2,FALSE))))</f>
        <v>212208</v>
      </c>
      <c r="R391" t="str">
        <f t="shared" si="40"/>
        <v>01/00/1900,:00,01/00/1900,:00,Week 33 - Match ,,Gym 2 - Court 2,,0,Game,,212203,,1,212208,,,0,,,1,,,,,,</v>
      </c>
    </row>
    <row r="392" spans="2:18" x14ac:dyDescent="0.2">
      <c r="B392" s="37">
        <v>2</v>
      </c>
      <c r="C392" s="9"/>
      <c r="D392" s="10"/>
      <c r="E392" s="10" t="s">
        <v>36</v>
      </c>
      <c r="F392" s="11" t="str">
        <f t="shared" si="37"/>
        <v/>
      </c>
      <c r="G392" s="11" t="str">
        <f t="shared" si="38"/>
        <v>00</v>
      </c>
      <c r="H392" s="2">
        <v>33</v>
      </c>
      <c r="I392" s="11" t="str">
        <f t="shared" si="41"/>
        <v/>
      </c>
      <c r="J392" s="2">
        <v>2</v>
      </c>
      <c r="K392" s="2">
        <v>3</v>
      </c>
      <c r="L392" s="45">
        <v>4</v>
      </c>
      <c r="M392" s="6" t="str">
        <f t="shared" si="39"/>
        <v>&lt;B4&gt;</v>
      </c>
      <c r="N392" s="6" t="str">
        <f>IF($B392=1,IF(ISNA(VLOOKUP($M392,Teams!$F$4:$H$51,2,FALSE)),"",VLOOKUP($M392,Teams!$F$4:$H$51,2,FALSE)),IF($B392=2,IF(ISNA(VLOOKUP($M392,Teams!$O$4:$Q$51,2,FALSE)),"",VLOOKUP($M392,Teams!$O$4:$Q$51,2,FALSE)),IF(ISNA(VLOOKUP($M392,Teams!$X$4:$Z$51,2,FALSE)),"",VLOOKUP($M392,Teams!$X$4:$Z$51,2,FALSE))))</f>
        <v>212204</v>
      </c>
      <c r="O392" s="47">
        <v>7</v>
      </c>
      <c r="P392" s="6" t="str">
        <f t="shared" si="36"/>
        <v>&lt;B7&gt;</v>
      </c>
      <c r="Q392" s="6" t="str">
        <f>IF($B392=1,IF(ISNA(VLOOKUP($P392,Teams!$F$4:$H$51,2,FALSE)),"",VLOOKUP($P392,Teams!$F$4:$H$51,2,FALSE)),IF($B392=2,IF(ISNA(VLOOKUP($P392,Teams!$O$4:$Q$51,2,FALSE)),"",VLOOKUP($P392,Teams!$O$4:$Q$51,2,FALSE)),IF(ISNA(VLOOKUP($P392,Teams!$X$4:$Z$51,2,FALSE)),"",VLOOKUP($P392,Teams!$X$4:$Z$51,2,FALSE))))</f>
        <v>212207</v>
      </c>
      <c r="R392" t="str">
        <f t="shared" si="40"/>
        <v>01/00/1900,:00,01/00/1900,:00,Week 33 - Match ,,Gym 2 - Court 3,,0,Game,,212204,,1,212207,,,0,,,1,,,,,,</v>
      </c>
    </row>
    <row r="393" spans="2:18" x14ac:dyDescent="0.2">
      <c r="B393" s="37">
        <v>2</v>
      </c>
      <c r="C393" s="9"/>
      <c r="D393" s="10"/>
      <c r="E393" s="10" t="s">
        <v>36</v>
      </c>
      <c r="F393" s="11" t="str">
        <f t="shared" si="37"/>
        <v/>
      </c>
      <c r="G393" s="11" t="str">
        <f t="shared" si="38"/>
        <v>00</v>
      </c>
      <c r="H393" s="2">
        <v>33</v>
      </c>
      <c r="I393" s="11" t="str">
        <f t="shared" si="41"/>
        <v/>
      </c>
      <c r="J393" s="2">
        <v>1</v>
      </c>
      <c r="K393" s="2">
        <v>1</v>
      </c>
      <c r="L393" s="45">
        <v>4</v>
      </c>
      <c r="M393" s="6" t="str">
        <f t="shared" si="39"/>
        <v>&lt;B4&gt;</v>
      </c>
      <c r="N393" s="6" t="str">
        <f>IF($B393=1,IF(ISNA(VLOOKUP($M393,Teams!$F$4:$H$51,2,FALSE)),"",VLOOKUP($M393,Teams!$F$4:$H$51,2,FALSE)),IF($B393=2,IF(ISNA(VLOOKUP($M393,Teams!$O$4:$Q$51,2,FALSE)),"",VLOOKUP($M393,Teams!$O$4:$Q$51,2,FALSE)),IF(ISNA(VLOOKUP($M393,Teams!$X$4:$Z$51,2,FALSE)),"",VLOOKUP($M393,Teams!$X$4:$Z$51,2,FALSE))))</f>
        <v>212204</v>
      </c>
      <c r="O393" s="47">
        <v>6</v>
      </c>
      <c r="P393" s="6" t="str">
        <f t="shared" si="36"/>
        <v>&lt;B6&gt;</v>
      </c>
      <c r="Q393" s="6" t="str">
        <f>IF($B393=1,IF(ISNA(VLOOKUP($P393,Teams!$F$4:$H$51,2,FALSE)),"",VLOOKUP($P393,Teams!$F$4:$H$51,2,FALSE)),IF($B393=2,IF(ISNA(VLOOKUP($P393,Teams!$O$4:$Q$51,2,FALSE)),"",VLOOKUP($P393,Teams!$O$4:$Q$51,2,FALSE)),IF(ISNA(VLOOKUP($P393,Teams!$X$4:$Z$51,2,FALSE)),"",VLOOKUP($P393,Teams!$X$4:$Z$51,2,FALSE))))</f>
        <v>212206</v>
      </c>
      <c r="R393" t="str">
        <f t="shared" si="40"/>
        <v>01/00/1900,:00,01/00/1900,:00,Week 33 - Match ,,Gym 1 - Court 1,,0,Game,,212204,,1,212206,,,0,,,1,,,,,,</v>
      </c>
    </row>
    <row r="394" spans="2:18" x14ac:dyDescent="0.2">
      <c r="B394" s="37">
        <v>2</v>
      </c>
      <c r="C394" s="9"/>
      <c r="D394" s="10"/>
      <c r="E394" s="10" t="s">
        <v>36</v>
      </c>
      <c r="F394" s="11" t="str">
        <f t="shared" si="37"/>
        <v/>
      </c>
      <c r="G394" s="11" t="str">
        <f t="shared" si="38"/>
        <v>00</v>
      </c>
      <c r="H394" s="2">
        <v>33</v>
      </c>
      <c r="I394" s="11" t="str">
        <f t="shared" si="41"/>
        <v/>
      </c>
      <c r="J394" s="2">
        <v>1</v>
      </c>
      <c r="K394" s="2">
        <v>2</v>
      </c>
      <c r="L394" s="45">
        <v>5</v>
      </c>
      <c r="M394" s="6" t="str">
        <f t="shared" si="39"/>
        <v>&lt;B5&gt;</v>
      </c>
      <c r="N394" s="6" t="str">
        <f>IF($B394=1,IF(ISNA(VLOOKUP($M394,Teams!$F$4:$H$51,2,FALSE)),"",VLOOKUP($M394,Teams!$F$4:$H$51,2,FALSE)),IF($B394=2,IF(ISNA(VLOOKUP($M394,Teams!$O$4:$Q$51,2,FALSE)),"",VLOOKUP($M394,Teams!$O$4:$Q$51,2,FALSE)),IF(ISNA(VLOOKUP($M394,Teams!$X$4:$Z$51,2,FALSE)),"",VLOOKUP($M394,Teams!$X$4:$Z$51,2,FALSE))))</f>
        <v>212205</v>
      </c>
      <c r="O394" s="47">
        <v>12</v>
      </c>
      <c r="P394" s="6" t="str">
        <f t="shared" si="36"/>
        <v>&lt;B12&gt;</v>
      </c>
      <c r="Q394" s="6" t="str">
        <f>IF($B394=1,IF(ISNA(VLOOKUP($P394,Teams!$F$4:$H$51,2,FALSE)),"",VLOOKUP($P394,Teams!$F$4:$H$51,2,FALSE)),IF($B394=2,IF(ISNA(VLOOKUP($P394,Teams!$O$4:$Q$51,2,FALSE)),"",VLOOKUP($P394,Teams!$O$4:$Q$51,2,FALSE)),IF(ISNA(VLOOKUP($P394,Teams!$X$4:$Z$51,2,FALSE)),"",VLOOKUP($P394,Teams!$X$4:$Z$51,2,FALSE))))</f>
        <v>212212</v>
      </c>
      <c r="R394" t="str">
        <f t="shared" si="40"/>
        <v>01/00/1900,:00,01/00/1900,:00,Week 33 - Match ,,Gym 1 - Court 2,,0,Game,,212205,,1,212212,,,0,,,1,,,,,,</v>
      </c>
    </row>
    <row r="395" spans="2:18" x14ac:dyDescent="0.2">
      <c r="B395" s="37">
        <v>2</v>
      </c>
      <c r="C395" s="9"/>
      <c r="D395" s="10"/>
      <c r="E395" s="10" t="s">
        <v>36</v>
      </c>
      <c r="F395" s="11" t="str">
        <f t="shared" si="37"/>
        <v/>
      </c>
      <c r="G395" s="11" t="str">
        <f t="shared" si="38"/>
        <v>00</v>
      </c>
      <c r="H395" s="2">
        <v>33</v>
      </c>
      <c r="I395" s="11" t="str">
        <f t="shared" si="41"/>
        <v/>
      </c>
      <c r="J395" s="2">
        <v>1</v>
      </c>
      <c r="K395" s="2">
        <v>3</v>
      </c>
      <c r="L395" s="45">
        <v>10</v>
      </c>
      <c r="M395" s="6" t="str">
        <f t="shared" si="39"/>
        <v>&lt;B10&gt;</v>
      </c>
      <c r="N395" s="6" t="str">
        <f>IF($B395=1,IF(ISNA(VLOOKUP($M395,Teams!$F$4:$H$51,2,FALSE)),"",VLOOKUP($M395,Teams!$F$4:$H$51,2,FALSE)),IF($B395=2,IF(ISNA(VLOOKUP($M395,Teams!$O$4:$Q$51,2,FALSE)),"",VLOOKUP($M395,Teams!$O$4:$Q$51,2,FALSE)),IF(ISNA(VLOOKUP($M395,Teams!$X$4:$Z$51,2,FALSE)),"",VLOOKUP($M395,Teams!$X$4:$Z$51,2,FALSE))))</f>
        <v>212210</v>
      </c>
      <c r="O395" s="47">
        <v>11</v>
      </c>
      <c r="P395" s="6" t="str">
        <f t="shared" si="36"/>
        <v>&lt;B11&gt;</v>
      </c>
      <c r="Q395" s="6" t="str">
        <f>IF($B395=1,IF(ISNA(VLOOKUP($P395,Teams!$F$4:$H$51,2,FALSE)),"",VLOOKUP($P395,Teams!$F$4:$H$51,2,FALSE)),IF($B395=2,IF(ISNA(VLOOKUP($P395,Teams!$O$4:$Q$51,2,FALSE)),"",VLOOKUP($P395,Teams!$O$4:$Q$51,2,FALSE)),IF(ISNA(VLOOKUP($P395,Teams!$X$4:$Z$51,2,FALSE)),"",VLOOKUP($P395,Teams!$X$4:$Z$51,2,FALSE))))</f>
        <v>212211</v>
      </c>
      <c r="R395" t="str">
        <f t="shared" si="40"/>
        <v>01/00/1900,:00,01/00/1900,:00,Week 33 - Match ,,Gym 1 - Court 3,,0,Game,,212210,,1,212211,,,0,,,1,,,,,,</v>
      </c>
    </row>
    <row r="396" spans="2:18" x14ac:dyDescent="0.2">
      <c r="B396" s="37">
        <v>2</v>
      </c>
      <c r="C396" s="9"/>
      <c r="D396" s="10"/>
      <c r="E396" s="10" t="s">
        <v>36</v>
      </c>
      <c r="F396" s="11" t="str">
        <f t="shared" si="37"/>
        <v/>
      </c>
      <c r="G396" s="11" t="str">
        <f t="shared" si="38"/>
        <v>00</v>
      </c>
      <c r="H396" s="2">
        <v>33</v>
      </c>
      <c r="I396" s="11" t="str">
        <f t="shared" si="41"/>
        <v/>
      </c>
      <c r="J396" s="2">
        <v>2</v>
      </c>
      <c r="K396" s="2">
        <v>1</v>
      </c>
      <c r="L396" s="45">
        <v>1</v>
      </c>
      <c r="M396" s="6" t="str">
        <f t="shared" si="39"/>
        <v>&lt;B1&gt;</v>
      </c>
      <c r="N396" s="6" t="str">
        <f>IF($B396=1,IF(ISNA(VLOOKUP($M396,Teams!$F$4:$H$51,2,FALSE)),"",VLOOKUP($M396,Teams!$F$4:$H$51,2,FALSE)),IF($B396=2,IF(ISNA(VLOOKUP($M396,Teams!$O$4:$Q$51,2,FALSE)),"",VLOOKUP($M396,Teams!$O$4:$Q$51,2,FALSE)),IF(ISNA(VLOOKUP($M396,Teams!$X$4:$Z$51,2,FALSE)),"",VLOOKUP($M396,Teams!$X$4:$Z$51,2,FALSE))))</f>
        <v>212201</v>
      </c>
      <c r="O396" s="47">
        <v>9</v>
      </c>
      <c r="P396" s="6" t="str">
        <f t="shared" si="36"/>
        <v>&lt;B9&gt;</v>
      </c>
      <c r="Q396" s="6" t="str">
        <f>IF($B396=1,IF(ISNA(VLOOKUP($P396,Teams!$F$4:$H$51,2,FALSE)),"",VLOOKUP($P396,Teams!$F$4:$H$51,2,FALSE)),IF($B396=2,IF(ISNA(VLOOKUP($P396,Teams!$O$4:$Q$51,2,FALSE)),"",VLOOKUP($P396,Teams!$O$4:$Q$51,2,FALSE)),IF(ISNA(VLOOKUP($P396,Teams!$X$4:$Z$51,2,FALSE)),"",VLOOKUP($P396,Teams!$X$4:$Z$51,2,FALSE))))</f>
        <v>212209</v>
      </c>
      <c r="R396" t="str">
        <f t="shared" si="40"/>
        <v>01/00/1900,:00,01/00/1900,:00,Week 33 - Match ,,Gym 2 - Court 1,,0,Game,,212201,,1,212209,,,0,,,1,,,,,,</v>
      </c>
    </row>
    <row r="397" spans="2:18" x14ac:dyDescent="0.2">
      <c r="B397" s="37">
        <v>2</v>
      </c>
      <c r="C397" s="9"/>
      <c r="D397" s="10"/>
      <c r="E397" s="10" t="s">
        <v>36</v>
      </c>
      <c r="F397" s="11" t="str">
        <f t="shared" si="37"/>
        <v/>
      </c>
      <c r="G397" s="11" t="str">
        <f t="shared" si="38"/>
        <v>00</v>
      </c>
      <c r="H397" s="2">
        <v>33</v>
      </c>
      <c r="I397" s="11" t="str">
        <f t="shared" si="41"/>
        <v/>
      </c>
      <c r="J397" s="2">
        <v>2</v>
      </c>
      <c r="K397" s="2">
        <v>2</v>
      </c>
      <c r="L397" s="45">
        <v>2</v>
      </c>
      <c r="M397" s="6" t="str">
        <f t="shared" si="39"/>
        <v>&lt;B2&gt;</v>
      </c>
      <c r="N397" s="6" t="str">
        <f>IF($B397=1,IF(ISNA(VLOOKUP($M397,Teams!$F$4:$H$51,2,FALSE)),"",VLOOKUP($M397,Teams!$F$4:$H$51,2,FALSE)),IF($B397=2,IF(ISNA(VLOOKUP($M397,Teams!$O$4:$Q$51,2,FALSE)),"",VLOOKUP($M397,Teams!$O$4:$Q$51,2,FALSE)),IF(ISNA(VLOOKUP($M397,Teams!$X$4:$Z$51,2,FALSE)),"",VLOOKUP($M397,Teams!$X$4:$Z$51,2,FALSE))))</f>
        <v>212202</v>
      </c>
      <c r="O397" s="47">
        <v>8</v>
      </c>
      <c r="P397" s="6" t="str">
        <f t="shared" si="36"/>
        <v>&lt;B8&gt;</v>
      </c>
      <c r="Q397" s="6" t="str">
        <f>IF($B397=1,IF(ISNA(VLOOKUP($P397,Teams!$F$4:$H$51,2,FALSE)),"",VLOOKUP($P397,Teams!$F$4:$H$51,2,FALSE)),IF($B397=2,IF(ISNA(VLOOKUP($P397,Teams!$O$4:$Q$51,2,FALSE)),"",VLOOKUP($P397,Teams!$O$4:$Q$51,2,FALSE)),IF(ISNA(VLOOKUP($P397,Teams!$X$4:$Z$51,2,FALSE)),"",VLOOKUP($P397,Teams!$X$4:$Z$51,2,FALSE))))</f>
        <v>212208</v>
      </c>
      <c r="R397" t="str">
        <f t="shared" si="40"/>
        <v>01/00/1900,:00,01/00/1900,:00,Week 33 - Match ,,Gym 2 - Court 2,,0,Game,,212202,,1,212208,,,0,,,1,,,,,,</v>
      </c>
    </row>
    <row r="398" spans="2:18" x14ac:dyDescent="0.2">
      <c r="B398" s="37">
        <v>2</v>
      </c>
      <c r="C398" s="9"/>
      <c r="D398" s="10"/>
      <c r="E398" s="10" t="s">
        <v>36</v>
      </c>
      <c r="F398" s="11" t="str">
        <f t="shared" si="37"/>
        <v/>
      </c>
      <c r="G398" s="11" t="str">
        <f t="shared" si="38"/>
        <v>00</v>
      </c>
      <c r="H398" s="2">
        <v>33</v>
      </c>
      <c r="I398" s="11" t="str">
        <f t="shared" si="41"/>
        <v/>
      </c>
      <c r="J398" s="2">
        <v>2</v>
      </c>
      <c r="K398" s="2">
        <v>3</v>
      </c>
      <c r="L398" s="45">
        <v>3</v>
      </c>
      <c r="M398" s="6" t="str">
        <f t="shared" si="39"/>
        <v>&lt;B3&gt;</v>
      </c>
      <c r="N398" s="6" t="str">
        <f>IF($B398=1,IF(ISNA(VLOOKUP($M398,Teams!$F$4:$H$51,2,FALSE)),"",VLOOKUP($M398,Teams!$F$4:$H$51,2,FALSE)),IF($B398=2,IF(ISNA(VLOOKUP($M398,Teams!$O$4:$Q$51,2,FALSE)),"",VLOOKUP($M398,Teams!$O$4:$Q$51,2,FALSE)),IF(ISNA(VLOOKUP($M398,Teams!$X$4:$Z$51,2,FALSE)),"",VLOOKUP($M398,Teams!$X$4:$Z$51,2,FALSE))))</f>
        <v>212203</v>
      </c>
      <c r="O398" s="47">
        <v>7</v>
      </c>
      <c r="P398" s="6" t="str">
        <f t="shared" si="36"/>
        <v>&lt;B7&gt;</v>
      </c>
      <c r="Q398" s="6" t="str">
        <f>IF($B398=1,IF(ISNA(VLOOKUP($P398,Teams!$F$4:$H$51,2,FALSE)),"",VLOOKUP($P398,Teams!$F$4:$H$51,2,FALSE)),IF($B398=2,IF(ISNA(VLOOKUP($P398,Teams!$O$4:$Q$51,2,FALSE)),"",VLOOKUP($P398,Teams!$O$4:$Q$51,2,FALSE)),IF(ISNA(VLOOKUP($P398,Teams!$X$4:$Z$51,2,FALSE)),"",VLOOKUP($P398,Teams!$X$4:$Z$51,2,FALSE))))</f>
        <v>212207</v>
      </c>
      <c r="R398" t="str">
        <f t="shared" si="40"/>
        <v>01/00/1900,:00,01/00/1900,:00,Week 33 - Match ,,Gym 2 - Court 3,,0,Game,,212203,,1,212207,,,0,,,1,,,,,,</v>
      </c>
    </row>
    <row r="399" spans="2:18" x14ac:dyDescent="0.2">
      <c r="B399" s="37">
        <v>2</v>
      </c>
      <c r="C399" s="9"/>
      <c r="D399" s="10"/>
      <c r="E399" s="10" t="s">
        <v>36</v>
      </c>
      <c r="F399" s="11" t="str">
        <f t="shared" si="37"/>
        <v/>
      </c>
      <c r="G399" s="11" t="str">
        <f t="shared" si="38"/>
        <v>00</v>
      </c>
      <c r="H399" s="2">
        <v>34</v>
      </c>
      <c r="I399" s="11" t="str">
        <f t="shared" si="41"/>
        <v/>
      </c>
      <c r="J399" s="2">
        <v>1</v>
      </c>
      <c r="K399" s="2">
        <v>1</v>
      </c>
      <c r="L399" s="45">
        <v>2</v>
      </c>
      <c r="M399" s="6" t="str">
        <f t="shared" si="39"/>
        <v>&lt;B2&gt;</v>
      </c>
      <c r="N399" s="6" t="str">
        <f>IF($B399=1,IF(ISNA(VLOOKUP($M399,Teams!$F$4:$H$51,2,FALSE)),"",VLOOKUP($M399,Teams!$F$4:$H$51,2,FALSE)),IF($B399=2,IF(ISNA(VLOOKUP($M399,Teams!$O$4:$Q$51,2,FALSE)),"",VLOOKUP($M399,Teams!$O$4:$Q$51,2,FALSE)),IF(ISNA(VLOOKUP($M399,Teams!$X$4:$Z$51,2,FALSE)),"",VLOOKUP($M399,Teams!$X$4:$Z$51,2,FALSE))))</f>
        <v>212202</v>
      </c>
      <c r="O399" s="47">
        <v>12</v>
      </c>
      <c r="P399" s="6" t="str">
        <f t="shared" si="36"/>
        <v>&lt;B12&gt;</v>
      </c>
      <c r="Q399" s="6" t="str">
        <f>IF($B399=1,IF(ISNA(VLOOKUP($P399,Teams!$F$4:$H$51,2,FALSE)),"",VLOOKUP($P399,Teams!$F$4:$H$51,2,FALSE)),IF($B399=2,IF(ISNA(VLOOKUP($P399,Teams!$O$4:$Q$51,2,FALSE)),"",VLOOKUP($P399,Teams!$O$4:$Q$51,2,FALSE)),IF(ISNA(VLOOKUP($P399,Teams!$X$4:$Z$51,2,FALSE)),"",VLOOKUP($P399,Teams!$X$4:$Z$51,2,FALSE))))</f>
        <v>212212</v>
      </c>
      <c r="R399" t="str">
        <f t="shared" si="40"/>
        <v>01/00/1900,:00,01/00/1900,:00,Week 34 - Match ,,Gym 1 - Court 1,,0,Game,,212202,,1,212212,,,0,,,1,,,,,,</v>
      </c>
    </row>
    <row r="400" spans="2:18" x14ac:dyDescent="0.2">
      <c r="B400" s="37">
        <v>2</v>
      </c>
      <c r="C400" s="9"/>
      <c r="D400" s="10"/>
      <c r="E400" s="10" t="s">
        <v>36</v>
      </c>
      <c r="F400" s="11" t="str">
        <f t="shared" si="37"/>
        <v/>
      </c>
      <c r="G400" s="11" t="str">
        <f t="shared" si="38"/>
        <v>00</v>
      </c>
      <c r="H400" s="2">
        <v>34</v>
      </c>
      <c r="I400" s="11" t="str">
        <f t="shared" si="41"/>
        <v/>
      </c>
      <c r="J400" s="2">
        <v>1</v>
      </c>
      <c r="K400" s="2">
        <v>2</v>
      </c>
      <c r="L400" s="45">
        <v>4</v>
      </c>
      <c r="M400" s="6" t="str">
        <f t="shared" si="39"/>
        <v>&lt;B4&gt;</v>
      </c>
      <c r="N400" s="6" t="str">
        <f>IF($B400=1,IF(ISNA(VLOOKUP($M400,Teams!$F$4:$H$51,2,FALSE)),"",VLOOKUP($M400,Teams!$F$4:$H$51,2,FALSE)),IF($B400=2,IF(ISNA(VLOOKUP($M400,Teams!$O$4:$Q$51,2,FALSE)),"",VLOOKUP($M400,Teams!$O$4:$Q$51,2,FALSE)),IF(ISNA(VLOOKUP($M400,Teams!$X$4:$Z$51,2,FALSE)),"",VLOOKUP($M400,Teams!$X$4:$Z$51,2,FALSE))))</f>
        <v>212204</v>
      </c>
      <c r="O400" s="47">
        <v>11</v>
      </c>
      <c r="P400" s="6" t="str">
        <f t="shared" si="36"/>
        <v>&lt;B11&gt;</v>
      </c>
      <c r="Q400" s="6" t="str">
        <f>IF($B400=1,IF(ISNA(VLOOKUP($P400,Teams!$F$4:$H$51,2,FALSE)),"",VLOOKUP($P400,Teams!$F$4:$H$51,2,FALSE)),IF($B400=2,IF(ISNA(VLOOKUP($P400,Teams!$O$4:$Q$51,2,FALSE)),"",VLOOKUP($P400,Teams!$O$4:$Q$51,2,FALSE)),IF(ISNA(VLOOKUP($P400,Teams!$X$4:$Z$51,2,FALSE)),"",VLOOKUP($P400,Teams!$X$4:$Z$51,2,FALSE))))</f>
        <v>212211</v>
      </c>
      <c r="R400" t="str">
        <f t="shared" si="40"/>
        <v>01/00/1900,:00,01/00/1900,:00,Week 34 - Match ,,Gym 1 - Court 2,,0,Game,,212204,,1,212211,,,0,,,1,,,,,,</v>
      </c>
    </row>
    <row r="401" spans="2:18" x14ac:dyDescent="0.2">
      <c r="B401" s="37">
        <v>2</v>
      </c>
      <c r="C401" s="9"/>
      <c r="D401" s="10"/>
      <c r="E401" s="10" t="s">
        <v>36</v>
      </c>
      <c r="F401" s="11" t="str">
        <f t="shared" si="37"/>
        <v/>
      </c>
      <c r="G401" s="11" t="str">
        <f t="shared" si="38"/>
        <v>00</v>
      </c>
      <c r="H401" s="2">
        <v>34</v>
      </c>
      <c r="I401" s="11" t="str">
        <f t="shared" si="41"/>
        <v/>
      </c>
      <c r="J401" s="2">
        <v>1</v>
      </c>
      <c r="K401" s="2">
        <v>3</v>
      </c>
      <c r="L401" s="45">
        <v>5</v>
      </c>
      <c r="M401" s="6" t="str">
        <f t="shared" si="39"/>
        <v>&lt;B5&gt;</v>
      </c>
      <c r="N401" s="6" t="str">
        <f>IF($B401=1,IF(ISNA(VLOOKUP($M401,Teams!$F$4:$H$51,2,FALSE)),"",VLOOKUP($M401,Teams!$F$4:$H$51,2,FALSE)),IF($B401=2,IF(ISNA(VLOOKUP($M401,Teams!$O$4:$Q$51,2,FALSE)),"",VLOOKUP($M401,Teams!$O$4:$Q$51,2,FALSE)),IF(ISNA(VLOOKUP($M401,Teams!$X$4:$Z$51,2,FALSE)),"",VLOOKUP($M401,Teams!$X$4:$Z$51,2,FALSE))))</f>
        <v>212205</v>
      </c>
      <c r="O401" s="47">
        <v>10</v>
      </c>
      <c r="P401" s="6" t="str">
        <f t="shared" si="36"/>
        <v>&lt;B10&gt;</v>
      </c>
      <c r="Q401" s="6" t="str">
        <f>IF($B401=1,IF(ISNA(VLOOKUP($P401,Teams!$F$4:$H$51,2,FALSE)),"",VLOOKUP($P401,Teams!$F$4:$H$51,2,FALSE)),IF($B401=2,IF(ISNA(VLOOKUP($P401,Teams!$O$4:$Q$51,2,FALSE)),"",VLOOKUP($P401,Teams!$O$4:$Q$51,2,FALSE)),IF(ISNA(VLOOKUP($P401,Teams!$X$4:$Z$51,2,FALSE)),"",VLOOKUP($P401,Teams!$X$4:$Z$51,2,FALSE))))</f>
        <v>212210</v>
      </c>
      <c r="R401" t="str">
        <f t="shared" si="40"/>
        <v>01/00/1900,:00,01/00/1900,:00,Week 34 - Match ,,Gym 1 - Court 3,,0,Game,,212205,,1,212210,,,0,,,1,,,,,,</v>
      </c>
    </row>
    <row r="402" spans="2:18" x14ac:dyDescent="0.2">
      <c r="B402" s="37">
        <v>2</v>
      </c>
      <c r="C402" s="9"/>
      <c r="D402" s="10"/>
      <c r="E402" s="10" t="s">
        <v>36</v>
      </c>
      <c r="F402" s="11" t="str">
        <f t="shared" si="37"/>
        <v/>
      </c>
      <c r="G402" s="11" t="str">
        <f t="shared" si="38"/>
        <v>00</v>
      </c>
      <c r="H402" s="2">
        <v>34</v>
      </c>
      <c r="I402" s="11" t="str">
        <f t="shared" si="41"/>
        <v/>
      </c>
      <c r="J402" s="2">
        <v>2</v>
      </c>
      <c r="K402" s="2">
        <v>1</v>
      </c>
      <c r="L402" s="45">
        <v>6</v>
      </c>
      <c r="M402" s="6" t="str">
        <f t="shared" si="39"/>
        <v>&lt;B6&gt;</v>
      </c>
      <c r="N402" s="6" t="str">
        <f>IF($B402=1,IF(ISNA(VLOOKUP($M402,Teams!$F$4:$H$51,2,FALSE)),"",VLOOKUP($M402,Teams!$F$4:$H$51,2,FALSE)),IF($B402=2,IF(ISNA(VLOOKUP($M402,Teams!$O$4:$Q$51,2,FALSE)),"",VLOOKUP($M402,Teams!$O$4:$Q$51,2,FALSE)),IF(ISNA(VLOOKUP($M402,Teams!$X$4:$Z$51,2,FALSE)),"",VLOOKUP($M402,Teams!$X$4:$Z$51,2,FALSE))))</f>
        <v>212206</v>
      </c>
      <c r="O402" s="47">
        <v>9</v>
      </c>
      <c r="P402" s="6" t="str">
        <f t="shared" si="36"/>
        <v>&lt;B9&gt;</v>
      </c>
      <c r="Q402" s="6" t="str">
        <f>IF($B402=1,IF(ISNA(VLOOKUP($P402,Teams!$F$4:$H$51,2,FALSE)),"",VLOOKUP($P402,Teams!$F$4:$H$51,2,FALSE)),IF($B402=2,IF(ISNA(VLOOKUP($P402,Teams!$O$4:$Q$51,2,FALSE)),"",VLOOKUP($P402,Teams!$O$4:$Q$51,2,FALSE)),IF(ISNA(VLOOKUP($P402,Teams!$X$4:$Z$51,2,FALSE)),"",VLOOKUP($P402,Teams!$X$4:$Z$51,2,FALSE))))</f>
        <v>212209</v>
      </c>
      <c r="R402" t="str">
        <f t="shared" si="40"/>
        <v>01/00/1900,:00,01/00/1900,:00,Week 34 - Match ,,Gym 2 - Court 1,,0,Game,,212206,,1,212209,,,0,,,1,,,,,,</v>
      </c>
    </row>
    <row r="403" spans="2:18" x14ac:dyDescent="0.2">
      <c r="B403" s="37">
        <v>2</v>
      </c>
      <c r="C403" s="9"/>
      <c r="D403" s="10"/>
      <c r="E403" s="10" t="s">
        <v>36</v>
      </c>
      <c r="F403" s="11" t="str">
        <f t="shared" si="37"/>
        <v/>
      </c>
      <c r="G403" s="11" t="str">
        <f t="shared" si="38"/>
        <v>00</v>
      </c>
      <c r="H403" s="2">
        <v>34</v>
      </c>
      <c r="I403" s="11" t="str">
        <f t="shared" si="41"/>
        <v/>
      </c>
      <c r="J403" s="2">
        <v>2</v>
      </c>
      <c r="K403" s="2">
        <v>2</v>
      </c>
      <c r="L403" s="45">
        <v>7</v>
      </c>
      <c r="M403" s="6" t="str">
        <f t="shared" si="39"/>
        <v>&lt;B7&gt;</v>
      </c>
      <c r="N403" s="6" t="str">
        <f>IF($B403=1,IF(ISNA(VLOOKUP($M403,Teams!$F$4:$H$51,2,FALSE)),"",VLOOKUP($M403,Teams!$F$4:$H$51,2,FALSE)),IF($B403=2,IF(ISNA(VLOOKUP($M403,Teams!$O$4:$Q$51,2,FALSE)),"",VLOOKUP($M403,Teams!$O$4:$Q$51,2,FALSE)),IF(ISNA(VLOOKUP($M403,Teams!$X$4:$Z$51,2,FALSE)),"",VLOOKUP($M403,Teams!$X$4:$Z$51,2,FALSE))))</f>
        <v>212207</v>
      </c>
      <c r="O403" s="47">
        <v>8</v>
      </c>
      <c r="P403" s="6" t="str">
        <f t="shared" si="36"/>
        <v>&lt;B8&gt;</v>
      </c>
      <c r="Q403" s="6" t="str">
        <f>IF($B403=1,IF(ISNA(VLOOKUP($P403,Teams!$F$4:$H$51,2,FALSE)),"",VLOOKUP($P403,Teams!$F$4:$H$51,2,FALSE)),IF($B403=2,IF(ISNA(VLOOKUP($P403,Teams!$O$4:$Q$51,2,FALSE)),"",VLOOKUP($P403,Teams!$O$4:$Q$51,2,FALSE)),IF(ISNA(VLOOKUP($P403,Teams!$X$4:$Z$51,2,FALSE)),"",VLOOKUP($P403,Teams!$X$4:$Z$51,2,FALSE))))</f>
        <v>212208</v>
      </c>
      <c r="R403" t="str">
        <f t="shared" si="40"/>
        <v>01/00/1900,:00,01/00/1900,:00,Week 34 - Match ,,Gym 2 - Court 2,,0,Game,,212207,,1,212208,,,0,,,1,,,,,,</v>
      </c>
    </row>
    <row r="404" spans="2:18" x14ac:dyDescent="0.2">
      <c r="B404" s="37">
        <v>2</v>
      </c>
      <c r="C404" s="9"/>
      <c r="D404" s="10"/>
      <c r="E404" s="10" t="s">
        <v>36</v>
      </c>
      <c r="F404" s="11" t="str">
        <f t="shared" si="37"/>
        <v/>
      </c>
      <c r="G404" s="11" t="str">
        <f t="shared" si="38"/>
        <v>00</v>
      </c>
      <c r="H404" s="2">
        <v>34</v>
      </c>
      <c r="I404" s="11" t="str">
        <f t="shared" si="41"/>
        <v/>
      </c>
      <c r="J404" s="2">
        <v>2</v>
      </c>
      <c r="K404" s="2">
        <v>3</v>
      </c>
      <c r="L404" s="45">
        <v>1</v>
      </c>
      <c r="M404" s="6" t="str">
        <f t="shared" si="39"/>
        <v>&lt;B1&gt;</v>
      </c>
      <c r="N404" s="6" t="str">
        <f>IF($B404=1,IF(ISNA(VLOOKUP($M404,Teams!$F$4:$H$51,2,FALSE)),"",VLOOKUP($M404,Teams!$F$4:$H$51,2,FALSE)),IF($B404=2,IF(ISNA(VLOOKUP($M404,Teams!$O$4:$Q$51,2,FALSE)),"",VLOOKUP($M404,Teams!$O$4:$Q$51,2,FALSE)),IF(ISNA(VLOOKUP($M404,Teams!$X$4:$Z$51,2,FALSE)),"",VLOOKUP($M404,Teams!$X$4:$Z$51,2,FALSE))))</f>
        <v>212201</v>
      </c>
      <c r="O404" s="47">
        <v>3</v>
      </c>
      <c r="P404" s="6" t="str">
        <f t="shared" si="36"/>
        <v>&lt;B3&gt;</v>
      </c>
      <c r="Q404" s="6" t="str">
        <f>IF($B404=1,IF(ISNA(VLOOKUP($P404,Teams!$F$4:$H$51,2,FALSE)),"",VLOOKUP($P404,Teams!$F$4:$H$51,2,FALSE)),IF($B404=2,IF(ISNA(VLOOKUP($P404,Teams!$O$4:$Q$51,2,FALSE)),"",VLOOKUP($P404,Teams!$O$4:$Q$51,2,FALSE)),IF(ISNA(VLOOKUP($P404,Teams!$X$4:$Z$51,2,FALSE)),"",VLOOKUP($P404,Teams!$X$4:$Z$51,2,FALSE))))</f>
        <v>212203</v>
      </c>
      <c r="R404" t="str">
        <f t="shared" si="40"/>
        <v>01/00/1900,:00,01/00/1900,:00,Week 34 - Match ,,Gym 2 - Court 3,,0,Game,,212201,,1,212203,,,0,,,1,,,,,,</v>
      </c>
    </row>
    <row r="405" spans="2:18" x14ac:dyDescent="0.2">
      <c r="B405" s="37">
        <v>2</v>
      </c>
      <c r="C405" s="9"/>
      <c r="D405" s="10"/>
      <c r="E405" s="10" t="s">
        <v>36</v>
      </c>
      <c r="F405" s="11" t="str">
        <f t="shared" si="37"/>
        <v/>
      </c>
      <c r="G405" s="11" t="str">
        <f t="shared" si="38"/>
        <v>00</v>
      </c>
      <c r="H405" s="2">
        <v>34</v>
      </c>
      <c r="I405" s="11" t="str">
        <f t="shared" si="41"/>
        <v/>
      </c>
      <c r="J405" s="2">
        <v>1</v>
      </c>
      <c r="K405" s="2">
        <v>1</v>
      </c>
      <c r="L405" s="45">
        <v>2</v>
      </c>
      <c r="M405" s="6" t="str">
        <f t="shared" si="39"/>
        <v>&lt;B2&gt;</v>
      </c>
      <c r="N405" s="6" t="str">
        <f>IF($B405=1,IF(ISNA(VLOOKUP($M405,Teams!$F$4:$H$51,2,FALSE)),"",VLOOKUP($M405,Teams!$F$4:$H$51,2,FALSE)),IF($B405=2,IF(ISNA(VLOOKUP($M405,Teams!$O$4:$Q$51,2,FALSE)),"",VLOOKUP($M405,Teams!$O$4:$Q$51,2,FALSE)),IF(ISNA(VLOOKUP($M405,Teams!$X$4:$Z$51,2,FALSE)),"",VLOOKUP($M405,Teams!$X$4:$Z$51,2,FALSE))))</f>
        <v>212202</v>
      </c>
      <c r="O405" s="47">
        <v>10</v>
      </c>
      <c r="P405" s="6" t="str">
        <f t="shared" si="36"/>
        <v>&lt;B10&gt;</v>
      </c>
      <c r="Q405" s="6" t="str">
        <f>IF($B405=1,IF(ISNA(VLOOKUP($P405,Teams!$F$4:$H$51,2,FALSE)),"",VLOOKUP($P405,Teams!$F$4:$H$51,2,FALSE)),IF($B405=2,IF(ISNA(VLOOKUP($P405,Teams!$O$4:$Q$51,2,FALSE)),"",VLOOKUP($P405,Teams!$O$4:$Q$51,2,FALSE)),IF(ISNA(VLOOKUP($P405,Teams!$X$4:$Z$51,2,FALSE)),"",VLOOKUP($P405,Teams!$X$4:$Z$51,2,FALSE))))</f>
        <v>212210</v>
      </c>
      <c r="R405" t="str">
        <f t="shared" si="40"/>
        <v>01/00/1900,:00,01/00/1900,:00,Week 34 - Match ,,Gym 1 - Court 1,,0,Game,,212202,,1,212210,,,0,,,1,,,,,,</v>
      </c>
    </row>
    <row r="406" spans="2:18" x14ac:dyDescent="0.2">
      <c r="B406" s="37">
        <v>2</v>
      </c>
      <c r="C406" s="9"/>
      <c r="D406" s="10"/>
      <c r="E406" s="10" t="s">
        <v>36</v>
      </c>
      <c r="F406" s="11" t="str">
        <f t="shared" si="37"/>
        <v/>
      </c>
      <c r="G406" s="11" t="str">
        <f t="shared" si="38"/>
        <v>00</v>
      </c>
      <c r="H406" s="2">
        <v>34</v>
      </c>
      <c r="I406" s="11" t="str">
        <f t="shared" si="41"/>
        <v/>
      </c>
      <c r="J406" s="2">
        <v>1</v>
      </c>
      <c r="K406" s="2">
        <v>2</v>
      </c>
      <c r="L406" s="45">
        <v>1</v>
      </c>
      <c r="M406" s="6" t="str">
        <f t="shared" si="39"/>
        <v>&lt;B1&gt;</v>
      </c>
      <c r="N406" s="6" t="str">
        <f>IF($B406=1,IF(ISNA(VLOOKUP($M406,Teams!$F$4:$H$51,2,FALSE)),"",VLOOKUP($M406,Teams!$F$4:$H$51,2,FALSE)),IF($B406=2,IF(ISNA(VLOOKUP($M406,Teams!$O$4:$Q$51,2,FALSE)),"",VLOOKUP($M406,Teams!$O$4:$Q$51,2,FALSE)),IF(ISNA(VLOOKUP($M406,Teams!$X$4:$Z$51,2,FALSE)),"",VLOOKUP($M406,Teams!$X$4:$Z$51,2,FALSE))))</f>
        <v>212201</v>
      </c>
      <c r="O406" s="47">
        <v>11</v>
      </c>
      <c r="P406" s="6" t="str">
        <f t="shared" si="36"/>
        <v>&lt;B11&gt;</v>
      </c>
      <c r="Q406" s="6" t="str">
        <f>IF($B406=1,IF(ISNA(VLOOKUP($P406,Teams!$F$4:$H$51,2,FALSE)),"",VLOOKUP($P406,Teams!$F$4:$H$51,2,FALSE)),IF($B406=2,IF(ISNA(VLOOKUP($P406,Teams!$O$4:$Q$51,2,FALSE)),"",VLOOKUP($P406,Teams!$O$4:$Q$51,2,FALSE)),IF(ISNA(VLOOKUP($P406,Teams!$X$4:$Z$51,2,FALSE)),"",VLOOKUP($P406,Teams!$X$4:$Z$51,2,FALSE))))</f>
        <v>212211</v>
      </c>
      <c r="R406" t="str">
        <f t="shared" si="40"/>
        <v>01/00/1900,:00,01/00/1900,:00,Week 34 - Match ,,Gym 1 - Court 2,,0,Game,,212201,,1,212211,,,0,,,1,,,,,,</v>
      </c>
    </row>
    <row r="407" spans="2:18" x14ac:dyDescent="0.2">
      <c r="B407" s="37">
        <v>2</v>
      </c>
      <c r="C407" s="9"/>
      <c r="D407" s="10"/>
      <c r="E407" s="10" t="s">
        <v>36</v>
      </c>
      <c r="F407" s="11" t="str">
        <f t="shared" si="37"/>
        <v/>
      </c>
      <c r="G407" s="11" t="str">
        <f t="shared" si="38"/>
        <v>00</v>
      </c>
      <c r="H407" s="2">
        <v>34</v>
      </c>
      <c r="I407" s="11" t="str">
        <f t="shared" si="41"/>
        <v/>
      </c>
      <c r="J407" s="2">
        <v>1</v>
      </c>
      <c r="K407" s="2">
        <v>3</v>
      </c>
      <c r="L407" s="45">
        <v>5</v>
      </c>
      <c r="M407" s="6" t="str">
        <f t="shared" si="39"/>
        <v>&lt;B5&gt;</v>
      </c>
      <c r="N407" s="6" t="str">
        <f>IF($B407=1,IF(ISNA(VLOOKUP($M407,Teams!$F$4:$H$51,2,FALSE)),"",VLOOKUP($M407,Teams!$F$4:$H$51,2,FALSE)),IF($B407=2,IF(ISNA(VLOOKUP($M407,Teams!$O$4:$Q$51,2,FALSE)),"",VLOOKUP($M407,Teams!$O$4:$Q$51,2,FALSE)),IF(ISNA(VLOOKUP($M407,Teams!$X$4:$Z$51,2,FALSE)),"",VLOOKUP($M407,Teams!$X$4:$Z$51,2,FALSE))))</f>
        <v>212205</v>
      </c>
      <c r="O407" s="47">
        <v>7</v>
      </c>
      <c r="P407" s="6" t="str">
        <f t="shared" si="36"/>
        <v>&lt;B7&gt;</v>
      </c>
      <c r="Q407" s="6" t="str">
        <f>IF($B407=1,IF(ISNA(VLOOKUP($P407,Teams!$F$4:$H$51,2,FALSE)),"",VLOOKUP($P407,Teams!$F$4:$H$51,2,FALSE)),IF($B407=2,IF(ISNA(VLOOKUP($P407,Teams!$O$4:$Q$51,2,FALSE)),"",VLOOKUP($P407,Teams!$O$4:$Q$51,2,FALSE)),IF(ISNA(VLOOKUP($P407,Teams!$X$4:$Z$51,2,FALSE)),"",VLOOKUP($P407,Teams!$X$4:$Z$51,2,FALSE))))</f>
        <v>212207</v>
      </c>
      <c r="R407" t="str">
        <f t="shared" si="40"/>
        <v>01/00/1900,:00,01/00/1900,:00,Week 34 - Match ,,Gym 1 - Court 3,,0,Game,,212205,,1,212207,,,0,,,1,,,,,,</v>
      </c>
    </row>
    <row r="408" spans="2:18" x14ac:dyDescent="0.2">
      <c r="B408" s="37">
        <v>2</v>
      </c>
      <c r="C408" s="9"/>
      <c r="D408" s="10"/>
      <c r="E408" s="10" t="s">
        <v>36</v>
      </c>
      <c r="F408" s="11" t="str">
        <f t="shared" si="37"/>
        <v/>
      </c>
      <c r="G408" s="11" t="str">
        <f t="shared" si="38"/>
        <v>00</v>
      </c>
      <c r="H408" s="2">
        <v>34</v>
      </c>
      <c r="I408" s="11" t="str">
        <f t="shared" si="41"/>
        <v/>
      </c>
      <c r="J408" s="2">
        <v>2</v>
      </c>
      <c r="K408" s="2">
        <v>1</v>
      </c>
      <c r="L408" s="45">
        <v>6</v>
      </c>
      <c r="M408" s="6" t="str">
        <f t="shared" si="39"/>
        <v>&lt;B6&gt;</v>
      </c>
      <c r="N408" s="6" t="str">
        <f>IF($B408=1,IF(ISNA(VLOOKUP($M408,Teams!$F$4:$H$51,2,FALSE)),"",VLOOKUP($M408,Teams!$F$4:$H$51,2,FALSE)),IF($B408=2,IF(ISNA(VLOOKUP($M408,Teams!$O$4:$Q$51,2,FALSE)),"",VLOOKUP($M408,Teams!$O$4:$Q$51,2,FALSE)),IF(ISNA(VLOOKUP($M408,Teams!$X$4:$Z$51,2,FALSE)),"",VLOOKUP($M408,Teams!$X$4:$Z$51,2,FALSE))))</f>
        <v>212206</v>
      </c>
      <c r="O408" s="47">
        <v>12</v>
      </c>
      <c r="P408" s="6" t="str">
        <f t="shared" si="36"/>
        <v>&lt;B12&gt;</v>
      </c>
      <c r="Q408" s="6" t="str">
        <f>IF($B408=1,IF(ISNA(VLOOKUP($P408,Teams!$F$4:$H$51,2,FALSE)),"",VLOOKUP($P408,Teams!$F$4:$H$51,2,FALSE)),IF($B408=2,IF(ISNA(VLOOKUP($P408,Teams!$O$4:$Q$51,2,FALSE)),"",VLOOKUP($P408,Teams!$O$4:$Q$51,2,FALSE)),IF(ISNA(VLOOKUP($P408,Teams!$X$4:$Z$51,2,FALSE)),"",VLOOKUP($P408,Teams!$X$4:$Z$51,2,FALSE))))</f>
        <v>212212</v>
      </c>
      <c r="R408" t="str">
        <f t="shared" si="40"/>
        <v>01/00/1900,:00,01/00/1900,:00,Week 34 - Match ,,Gym 2 - Court 1,,0,Game,,212206,,1,212212,,,0,,,1,,,,,,</v>
      </c>
    </row>
    <row r="409" spans="2:18" x14ac:dyDescent="0.2">
      <c r="B409" s="37">
        <v>2</v>
      </c>
      <c r="C409" s="9"/>
      <c r="D409" s="10"/>
      <c r="E409" s="10" t="s">
        <v>36</v>
      </c>
      <c r="F409" s="11" t="str">
        <f t="shared" si="37"/>
        <v/>
      </c>
      <c r="G409" s="11" t="str">
        <f t="shared" si="38"/>
        <v>00</v>
      </c>
      <c r="H409" s="2">
        <v>34</v>
      </c>
      <c r="I409" s="11" t="str">
        <f t="shared" si="41"/>
        <v/>
      </c>
      <c r="J409" s="2">
        <v>2</v>
      </c>
      <c r="K409" s="2">
        <v>2</v>
      </c>
      <c r="L409" s="45">
        <v>4</v>
      </c>
      <c r="M409" s="6" t="str">
        <f t="shared" si="39"/>
        <v>&lt;B4&gt;</v>
      </c>
      <c r="N409" s="6" t="str">
        <f>IF($B409=1,IF(ISNA(VLOOKUP($M409,Teams!$F$4:$H$51,2,FALSE)),"",VLOOKUP($M409,Teams!$F$4:$H$51,2,FALSE)),IF($B409=2,IF(ISNA(VLOOKUP($M409,Teams!$O$4:$Q$51,2,FALSE)),"",VLOOKUP($M409,Teams!$O$4:$Q$51,2,FALSE)),IF(ISNA(VLOOKUP($M409,Teams!$X$4:$Z$51,2,FALSE)),"",VLOOKUP($M409,Teams!$X$4:$Z$51,2,FALSE))))</f>
        <v>212204</v>
      </c>
      <c r="O409" s="47">
        <v>8</v>
      </c>
      <c r="P409" s="6" t="str">
        <f t="shared" si="36"/>
        <v>&lt;B8&gt;</v>
      </c>
      <c r="Q409" s="6" t="str">
        <f>IF($B409=1,IF(ISNA(VLOOKUP($P409,Teams!$F$4:$H$51,2,FALSE)),"",VLOOKUP($P409,Teams!$F$4:$H$51,2,FALSE)),IF($B409=2,IF(ISNA(VLOOKUP($P409,Teams!$O$4:$Q$51,2,FALSE)),"",VLOOKUP($P409,Teams!$O$4:$Q$51,2,FALSE)),IF(ISNA(VLOOKUP($P409,Teams!$X$4:$Z$51,2,FALSE)),"",VLOOKUP($P409,Teams!$X$4:$Z$51,2,FALSE))))</f>
        <v>212208</v>
      </c>
      <c r="R409" t="str">
        <f t="shared" si="40"/>
        <v>01/00/1900,:00,01/00/1900,:00,Week 34 - Match ,,Gym 2 - Court 2,,0,Game,,212204,,1,212208,,,0,,,1,,,,,,</v>
      </c>
    </row>
    <row r="410" spans="2:18" x14ac:dyDescent="0.2">
      <c r="B410" s="37">
        <v>2</v>
      </c>
      <c r="C410" s="9"/>
      <c r="D410" s="10"/>
      <c r="E410" s="10" t="s">
        <v>36</v>
      </c>
      <c r="F410" s="11" t="str">
        <f t="shared" si="37"/>
        <v/>
      </c>
      <c r="G410" s="11" t="str">
        <f t="shared" si="38"/>
        <v>00</v>
      </c>
      <c r="H410" s="2">
        <v>34</v>
      </c>
      <c r="I410" s="11" t="str">
        <f t="shared" si="41"/>
        <v/>
      </c>
      <c r="J410" s="2">
        <v>2</v>
      </c>
      <c r="K410" s="2">
        <v>3</v>
      </c>
      <c r="L410" s="45">
        <v>3</v>
      </c>
      <c r="M410" s="6" t="str">
        <f t="shared" si="39"/>
        <v>&lt;B3&gt;</v>
      </c>
      <c r="N410" s="6" t="str">
        <f>IF($B410=1,IF(ISNA(VLOOKUP($M410,Teams!$F$4:$H$51,2,FALSE)),"",VLOOKUP($M410,Teams!$F$4:$H$51,2,FALSE)),IF($B410=2,IF(ISNA(VLOOKUP($M410,Teams!$O$4:$Q$51,2,FALSE)),"",VLOOKUP($M410,Teams!$O$4:$Q$51,2,FALSE)),IF(ISNA(VLOOKUP($M410,Teams!$X$4:$Z$51,2,FALSE)),"",VLOOKUP($M410,Teams!$X$4:$Z$51,2,FALSE))))</f>
        <v>212203</v>
      </c>
      <c r="O410" s="47">
        <v>9</v>
      </c>
      <c r="P410" s="6" t="str">
        <f t="shared" si="36"/>
        <v>&lt;B9&gt;</v>
      </c>
      <c r="Q410" s="6" t="str">
        <f>IF($B410=1,IF(ISNA(VLOOKUP($P410,Teams!$F$4:$H$51,2,FALSE)),"",VLOOKUP($P410,Teams!$F$4:$H$51,2,FALSE)),IF($B410=2,IF(ISNA(VLOOKUP($P410,Teams!$O$4:$Q$51,2,FALSE)),"",VLOOKUP($P410,Teams!$O$4:$Q$51,2,FALSE)),IF(ISNA(VLOOKUP($P410,Teams!$X$4:$Z$51,2,FALSE)),"",VLOOKUP($P410,Teams!$X$4:$Z$51,2,FALSE))))</f>
        <v>212209</v>
      </c>
      <c r="R410" t="str">
        <f t="shared" si="40"/>
        <v>01/00/1900,:00,01/00/1900,:00,Week 34 - Match ,,Gym 2 - Court 3,,0,Game,,212203,,1,212209,,,0,,,1,,,,,,</v>
      </c>
    </row>
    <row r="411" spans="2:18" x14ac:dyDescent="0.2">
      <c r="B411" s="37">
        <v>2</v>
      </c>
      <c r="C411" s="9"/>
      <c r="D411" s="10"/>
      <c r="E411" s="10" t="s">
        <v>36</v>
      </c>
      <c r="F411" s="11" t="str">
        <f t="shared" si="37"/>
        <v/>
      </c>
      <c r="G411" s="11" t="str">
        <f t="shared" si="38"/>
        <v>00</v>
      </c>
      <c r="H411" s="2">
        <v>35</v>
      </c>
      <c r="I411" s="11" t="str">
        <f t="shared" si="41"/>
        <v/>
      </c>
      <c r="J411" s="2">
        <v>1</v>
      </c>
      <c r="K411" s="2">
        <v>1</v>
      </c>
      <c r="L411" s="45">
        <v>1</v>
      </c>
      <c r="M411" s="6" t="str">
        <f t="shared" si="39"/>
        <v>&lt;B1&gt;</v>
      </c>
      <c r="N411" s="6" t="str">
        <f>IF($B411=1,IF(ISNA(VLOOKUP($M411,Teams!$F$4:$H$51,2,FALSE)),"",VLOOKUP($M411,Teams!$F$4:$H$51,2,FALSE)),IF($B411=2,IF(ISNA(VLOOKUP($M411,Teams!$O$4:$Q$51,2,FALSE)),"",VLOOKUP($M411,Teams!$O$4:$Q$51,2,FALSE)),IF(ISNA(VLOOKUP($M411,Teams!$X$4:$Z$51,2,FALSE)),"",VLOOKUP($M411,Teams!$X$4:$Z$51,2,FALSE))))</f>
        <v>212201</v>
      </c>
      <c r="O411" s="47">
        <v>12</v>
      </c>
      <c r="P411" s="6" t="str">
        <f t="shared" si="36"/>
        <v>&lt;B12&gt;</v>
      </c>
      <c r="Q411" s="6" t="str">
        <f>IF($B411=1,IF(ISNA(VLOOKUP($P411,Teams!$F$4:$H$51,2,FALSE)),"",VLOOKUP($P411,Teams!$F$4:$H$51,2,FALSE)),IF($B411=2,IF(ISNA(VLOOKUP($P411,Teams!$O$4:$Q$51,2,FALSE)),"",VLOOKUP($P411,Teams!$O$4:$Q$51,2,FALSE)),IF(ISNA(VLOOKUP($P411,Teams!$X$4:$Z$51,2,FALSE)),"",VLOOKUP($P411,Teams!$X$4:$Z$51,2,FALSE))))</f>
        <v>212212</v>
      </c>
      <c r="R411" t="str">
        <f t="shared" si="40"/>
        <v>01/00/1900,:00,01/00/1900,:00,Week 35 - Match ,,Gym 1 - Court 1,,0,Game,,212201,,1,212212,,,0,,,1,,,,,,</v>
      </c>
    </row>
    <row r="412" spans="2:18" x14ac:dyDescent="0.2">
      <c r="B412" s="37">
        <v>2</v>
      </c>
      <c r="C412" s="9"/>
      <c r="D412" s="10"/>
      <c r="E412" s="10" t="s">
        <v>36</v>
      </c>
      <c r="F412" s="11" t="str">
        <f t="shared" si="37"/>
        <v/>
      </c>
      <c r="G412" s="11" t="str">
        <f t="shared" si="38"/>
        <v>00</v>
      </c>
      <c r="H412" s="2">
        <v>35</v>
      </c>
      <c r="I412" s="11" t="str">
        <f t="shared" si="41"/>
        <v/>
      </c>
      <c r="J412" s="2">
        <v>1</v>
      </c>
      <c r="K412" s="2">
        <v>2</v>
      </c>
      <c r="L412" s="45">
        <v>2</v>
      </c>
      <c r="M412" s="6" t="str">
        <f t="shared" si="39"/>
        <v>&lt;B2&gt;</v>
      </c>
      <c r="N412" s="6" t="str">
        <f>IF($B412=1,IF(ISNA(VLOOKUP($M412,Teams!$F$4:$H$51,2,FALSE)),"",VLOOKUP($M412,Teams!$F$4:$H$51,2,FALSE)),IF($B412=2,IF(ISNA(VLOOKUP($M412,Teams!$O$4:$Q$51,2,FALSE)),"",VLOOKUP($M412,Teams!$O$4:$Q$51,2,FALSE)),IF(ISNA(VLOOKUP($M412,Teams!$X$4:$Z$51,2,FALSE)),"",VLOOKUP($M412,Teams!$X$4:$Z$51,2,FALSE))))</f>
        <v>212202</v>
      </c>
      <c r="O412" s="47">
        <v>11</v>
      </c>
      <c r="P412" s="6" t="str">
        <f t="shared" si="36"/>
        <v>&lt;B11&gt;</v>
      </c>
      <c r="Q412" s="6" t="str">
        <f>IF($B412=1,IF(ISNA(VLOOKUP($P412,Teams!$F$4:$H$51,2,FALSE)),"",VLOOKUP($P412,Teams!$F$4:$H$51,2,FALSE)),IF($B412=2,IF(ISNA(VLOOKUP($P412,Teams!$O$4:$Q$51,2,FALSE)),"",VLOOKUP($P412,Teams!$O$4:$Q$51,2,FALSE)),IF(ISNA(VLOOKUP($P412,Teams!$X$4:$Z$51,2,FALSE)),"",VLOOKUP($P412,Teams!$X$4:$Z$51,2,FALSE))))</f>
        <v>212211</v>
      </c>
      <c r="R412" t="str">
        <f t="shared" si="40"/>
        <v>01/00/1900,:00,01/00/1900,:00,Week 35 - Match ,,Gym 1 - Court 2,,0,Game,,212202,,1,212211,,,0,,,1,,,,,,</v>
      </c>
    </row>
    <row r="413" spans="2:18" x14ac:dyDescent="0.2">
      <c r="B413" s="37">
        <v>2</v>
      </c>
      <c r="C413" s="9"/>
      <c r="D413" s="10"/>
      <c r="E413" s="10" t="s">
        <v>36</v>
      </c>
      <c r="F413" s="11" t="str">
        <f t="shared" si="37"/>
        <v/>
      </c>
      <c r="G413" s="11" t="str">
        <f t="shared" si="38"/>
        <v>00</v>
      </c>
      <c r="H413" s="2">
        <v>35</v>
      </c>
      <c r="I413" s="11" t="str">
        <f t="shared" si="41"/>
        <v/>
      </c>
      <c r="J413" s="2">
        <v>1</v>
      </c>
      <c r="K413" s="2">
        <v>3</v>
      </c>
      <c r="L413" s="45">
        <v>3</v>
      </c>
      <c r="M413" s="6" t="str">
        <f t="shared" si="39"/>
        <v>&lt;B3&gt;</v>
      </c>
      <c r="N413" s="6" t="str">
        <f>IF($B413=1,IF(ISNA(VLOOKUP($M413,Teams!$F$4:$H$51,2,FALSE)),"",VLOOKUP($M413,Teams!$F$4:$H$51,2,FALSE)),IF($B413=2,IF(ISNA(VLOOKUP($M413,Teams!$O$4:$Q$51,2,FALSE)),"",VLOOKUP($M413,Teams!$O$4:$Q$51,2,FALSE)),IF(ISNA(VLOOKUP($M413,Teams!$X$4:$Z$51,2,FALSE)),"",VLOOKUP($M413,Teams!$X$4:$Z$51,2,FALSE))))</f>
        <v>212203</v>
      </c>
      <c r="O413" s="47">
        <v>10</v>
      </c>
      <c r="P413" s="6" t="str">
        <f t="shared" si="36"/>
        <v>&lt;B10&gt;</v>
      </c>
      <c r="Q413" s="6" t="str">
        <f>IF($B413=1,IF(ISNA(VLOOKUP($P413,Teams!$F$4:$H$51,2,FALSE)),"",VLOOKUP($P413,Teams!$F$4:$H$51,2,FALSE)),IF($B413=2,IF(ISNA(VLOOKUP($P413,Teams!$O$4:$Q$51,2,FALSE)),"",VLOOKUP($P413,Teams!$O$4:$Q$51,2,FALSE)),IF(ISNA(VLOOKUP($P413,Teams!$X$4:$Z$51,2,FALSE)),"",VLOOKUP($P413,Teams!$X$4:$Z$51,2,FALSE))))</f>
        <v>212210</v>
      </c>
      <c r="R413" t="str">
        <f t="shared" si="40"/>
        <v>01/00/1900,:00,01/00/1900,:00,Week 35 - Match ,,Gym 1 - Court 3,,0,Game,,212203,,1,212210,,,0,,,1,,,,,,</v>
      </c>
    </row>
    <row r="414" spans="2:18" x14ac:dyDescent="0.2">
      <c r="B414" s="37">
        <v>2</v>
      </c>
      <c r="C414" s="9"/>
      <c r="D414" s="10"/>
      <c r="E414" s="10" t="s">
        <v>36</v>
      </c>
      <c r="F414" s="11" t="str">
        <f t="shared" si="37"/>
        <v/>
      </c>
      <c r="G414" s="11" t="str">
        <f t="shared" si="38"/>
        <v>00</v>
      </c>
      <c r="H414" s="2">
        <v>35</v>
      </c>
      <c r="I414" s="11" t="str">
        <f t="shared" si="41"/>
        <v/>
      </c>
      <c r="J414" s="2">
        <v>2</v>
      </c>
      <c r="K414" s="2">
        <v>1</v>
      </c>
      <c r="L414" s="45">
        <v>4</v>
      </c>
      <c r="M414" s="6" t="str">
        <f t="shared" si="39"/>
        <v>&lt;B4&gt;</v>
      </c>
      <c r="N414" s="6" t="str">
        <f>IF($B414=1,IF(ISNA(VLOOKUP($M414,Teams!$F$4:$H$51,2,FALSE)),"",VLOOKUP($M414,Teams!$F$4:$H$51,2,FALSE)),IF($B414=2,IF(ISNA(VLOOKUP($M414,Teams!$O$4:$Q$51,2,FALSE)),"",VLOOKUP($M414,Teams!$O$4:$Q$51,2,FALSE)),IF(ISNA(VLOOKUP($M414,Teams!$X$4:$Z$51,2,FALSE)),"",VLOOKUP($M414,Teams!$X$4:$Z$51,2,FALSE))))</f>
        <v>212204</v>
      </c>
      <c r="O414" s="47">
        <v>9</v>
      </c>
      <c r="P414" s="6" t="str">
        <f t="shared" si="36"/>
        <v>&lt;B9&gt;</v>
      </c>
      <c r="Q414" s="6" t="str">
        <f>IF($B414=1,IF(ISNA(VLOOKUP($P414,Teams!$F$4:$H$51,2,FALSE)),"",VLOOKUP($P414,Teams!$F$4:$H$51,2,FALSE)),IF($B414=2,IF(ISNA(VLOOKUP($P414,Teams!$O$4:$Q$51,2,FALSE)),"",VLOOKUP($P414,Teams!$O$4:$Q$51,2,FALSE)),IF(ISNA(VLOOKUP($P414,Teams!$X$4:$Z$51,2,FALSE)),"",VLOOKUP($P414,Teams!$X$4:$Z$51,2,FALSE))))</f>
        <v>212209</v>
      </c>
      <c r="R414" t="str">
        <f t="shared" si="40"/>
        <v>01/00/1900,:00,01/00/1900,:00,Week 35 - Match ,,Gym 2 - Court 1,,0,Game,,212204,,1,212209,,,0,,,1,,,,,,</v>
      </c>
    </row>
    <row r="415" spans="2:18" x14ac:dyDescent="0.2">
      <c r="B415" s="37">
        <v>2</v>
      </c>
      <c r="C415" s="9"/>
      <c r="D415" s="10"/>
      <c r="E415" s="10" t="s">
        <v>36</v>
      </c>
      <c r="F415" s="11" t="str">
        <f t="shared" si="37"/>
        <v/>
      </c>
      <c r="G415" s="11" t="str">
        <f t="shared" si="38"/>
        <v>00</v>
      </c>
      <c r="H415" s="2">
        <v>35</v>
      </c>
      <c r="I415" s="11" t="str">
        <f t="shared" si="41"/>
        <v/>
      </c>
      <c r="J415" s="2">
        <v>2</v>
      </c>
      <c r="K415" s="2">
        <v>2</v>
      </c>
      <c r="L415" s="45">
        <v>5</v>
      </c>
      <c r="M415" s="6" t="str">
        <f t="shared" si="39"/>
        <v>&lt;B5&gt;</v>
      </c>
      <c r="N415" s="6" t="str">
        <f>IF($B415=1,IF(ISNA(VLOOKUP($M415,Teams!$F$4:$H$51,2,FALSE)),"",VLOOKUP($M415,Teams!$F$4:$H$51,2,FALSE)),IF($B415=2,IF(ISNA(VLOOKUP($M415,Teams!$O$4:$Q$51,2,FALSE)),"",VLOOKUP($M415,Teams!$O$4:$Q$51,2,FALSE)),IF(ISNA(VLOOKUP($M415,Teams!$X$4:$Z$51,2,FALSE)),"",VLOOKUP($M415,Teams!$X$4:$Z$51,2,FALSE))))</f>
        <v>212205</v>
      </c>
      <c r="O415" s="47">
        <v>8</v>
      </c>
      <c r="P415" s="6" t="str">
        <f t="shared" si="36"/>
        <v>&lt;B8&gt;</v>
      </c>
      <c r="Q415" s="6" t="str">
        <f>IF($B415=1,IF(ISNA(VLOOKUP($P415,Teams!$F$4:$H$51,2,FALSE)),"",VLOOKUP($P415,Teams!$F$4:$H$51,2,FALSE)),IF($B415=2,IF(ISNA(VLOOKUP($P415,Teams!$O$4:$Q$51,2,FALSE)),"",VLOOKUP($P415,Teams!$O$4:$Q$51,2,FALSE)),IF(ISNA(VLOOKUP($P415,Teams!$X$4:$Z$51,2,FALSE)),"",VLOOKUP($P415,Teams!$X$4:$Z$51,2,FALSE))))</f>
        <v>212208</v>
      </c>
      <c r="R415" t="str">
        <f t="shared" si="40"/>
        <v>01/00/1900,:00,01/00/1900,:00,Week 35 - Match ,,Gym 2 - Court 2,,0,Game,,212205,,1,212208,,,0,,,1,,,,,,</v>
      </c>
    </row>
    <row r="416" spans="2:18" x14ac:dyDescent="0.2">
      <c r="B416" s="37">
        <v>2</v>
      </c>
      <c r="C416" s="9"/>
      <c r="D416" s="10"/>
      <c r="E416" s="10" t="s">
        <v>36</v>
      </c>
      <c r="F416" s="11" t="str">
        <f t="shared" si="37"/>
        <v/>
      </c>
      <c r="G416" s="11" t="str">
        <f t="shared" si="38"/>
        <v>00</v>
      </c>
      <c r="H416" s="2">
        <v>35</v>
      </c>
      <c r="I416" s="11" t="str">
        <f t="shared" si="41"/>
        <v/>
      </c>
      <c r="J416" s="2">
        <v>2</v>
      </c>
      <c r="K416" s="2">
        <v>3</v>
      </c>
      <c r="L416" s="45">
        <v>6</v>
      </c>
      <c r="M416" s="6" t="str">
        <f t="shared" si="39"/>
        <v>&lt;B6&gt;</v>
      </c>
      <c r="N416" s="6" t="str">
        <f>IF($B416=1,IF(ISNA(VLOOKUP($M416,Teams!$F$4:$H$51,2,FALSE)),"",VLOOKUP($M416,Teams!$F$4:$H$51,2,FALSE)),IF($B416=2,IF(ISNA(VLOOKUP($M416,Teams!$O$4:$Q$51,2,FALSE)),"",VLOOKUP($M416,Teams!$O$4:$Q$51,2,FALSE)),IF(ISNA(VLOOKUP($M416,Teams!$X$4:$Z$51,2,FALSE)),"",VLOOKUP($M416,Teams!$X$4:$Z$51,2,FALSE))))</f>
        <v>212206</v>
      </c>
      <c r="O416" s="47">
        <v>7</v>
      </c>
      <c r="P416" s="6" t="str">
        <f t="shared" si="36"/>
        <v>&lt;B7&gt;</v>
      </c>
      <c r="Q416" s="6" t="str">
        <f>IF($B416=1,IF(ISNA(VLOOKUP($P416,Teams!$F$4:$H$51,2,FALSE)),"",VLOOKUP($P416,Teams!$F$4:$H$51,2,FALSE)),IF($B416=2,IF(ISNA(VLOOKUP($P416,Teams!$O$4:$Q$51,2,FALSE)),"",VLOOKUP($P416,Teams!$O$4:$Q$51,2,FALSE)),IF(ISNA(VLOOKUP($P416,Teams!$X$4:$Z$51,2,FALSE)),"",VLOOKUP($P416,Teams!$X$4:$Z$51,2,FALSE))))</f>
        <v>212207</v>
      </c>
      <c r="R416" t="str">
        <f t="shared" si="40"/>
        <v>01/00/1900,:00,01/00/1900,:00,Week 35 - Match ,,Gym 2 - Court 3,,0,Game,,212206,,1,212207,,,0,,,1,,,,,,</v>
      </c>
    </row>
    <row r="417" spans="2:18" x14ac:dyDescent="0.2">
      <c r="B417" s="37">
        <v>2</v>
      </c>
      <c r="C417" s="9"/>
      <c r="D417" s="10"/>
      <c r="E417" s="10" t="s">
        <v>36</v>
      </c>
      <c r="F417" s="11" t="str">
        <f t="shared" si="37"/>
        <v/>
      </c>
      <c r="G417" s="11" t="str">
        <f t="shared" si="38"/>
        <v>00</v>
      </c>
      <c r="H417" s="2">
        <v>35</v>
      </c>
      <c r="I417" s="11" t="str">
        <f t="shared" si="41"/>
        <v/>
      </c>
      <c r="J417" s="2">
        <v>1</v>
      </c>
      <c r="K417" s="2">
        <v>1</v>
      </c>
      <c r="L417" s="45">
        <v>10</v>
      </c>
      <c r="M417" s="6" t="str">
        <f t="shared" si="39"/>
        <v>&lt;B10&gt;</v>
      </c>
      <c r="N417" s="6" t="str">
        <f>IF($B417=1,IF(ISNA(VLOOKUP($M417,Teams!$F$4:$H$51,2,FALSE)),"",VLOOKUP($M417,Teams!$F$4:$H$51,2,FALSE)),IF($B417=2,IF(ISNA(VLOOKUP($M417,Teams!$O$4:$Q$51,2,FALSE)),"",VLOOKUP($M417,Teams!$O$4:$Q$51,2,FALSE)),IF(ISNA(VLOOKUP($M417,Teams!$X$4:$Z$51,2,FALSE)),"",VLOOKUP($M417,Teams!$X$4:$Z$51,2,FALSE))))</f>
        <v>212210</v>
      </c>
      <c r="O417" s="47">
        <v>8</v>
      </c>
      <c r="P417" s="6" t="str">
        <f t="shared" si="36"/>
        <v>&lt;B8&gt;</v>
      </c>
      <c r="Q417" s="6" t="str">
        <f>IF($B417=1,IF(ISNA(VLOOKUP($P417,Teams!$F$4:$H$51,2,FALSE)),"",VLOOKUP($P417,Teams!$F$4:$H$51,2,FALSE)),IF($B417=2,IF(ISNA(VLOOKUP($P417,Teams!$O$4:$Q$51,2,FALSE)),"",VLOOKUP($P417,Teams!$O$4:$Q$51,2,FALSE)),IF(ISNA(VLOOKUP($P417,Teams!$X$4:$Z$51,2,FALSE)),"",VLOOKUP($P417,Teams!$X$4:$Z$51,2,FALSE))))</f>
        <v>212208</v>
      </c>
      <c r="R417" t="str">
        <f t="shared" si="40"/>
        <v>01/00/1900,:00,01/00/1900,:00,Week 35 - Match ,,Gym 1 - Court 1,,0,Game,,212210,,1,212208,,,0,,,1,,,,,,</v>
      </c>
    </row>
    <row r="418" spans="2:18" x14ac:dyDescent="0.2">
      <c r="B418" s="37">
        <v>2</v>
      </c>
      <c r="C418" s="9"/>
      <c r="D418" s="10"/>
      <c r="E418" s="10" t="s">
        <v>36</v>
      </c>
      <c r="F418" s="11" t="str">
        <f t="shared" si="37"/>
        <v/>
      </c>
      <c r="G418" s="11" t="str">
        <f t="shared" si="38"/>
        <v>00</v>
      </c>
      <c r="H418" s="2">
        <v>35</v>
      </c>
      <c r="I418" s="11" t="str">
        <f t="shared" si="41"/>
        <v/>
      </c>
      <c r="J418" s="2">
        <v>1</v>
      </c>
      <c r="K418" s="2">
        <v>2</v>
      </c>
      <c r="L418" s="45">
        <v>12</v>
      </c>
      <c r="M418" s="6" t="str">
        <f t="shared" si="39"/>
        <v>&lt;B12&gt;</v>
      </c>
      <c r="N418" s="6" t="str">
        <f>IF($B418=1,IF(ISNA(VLOOKUP($M418,Teams!$F$4:$H$51,2,FALSE)),"",VLOOKUP($M418,Teams!$F$4:$H$51,2,FALSE)),IF($B418=2,IF(ISNA(VLOOKUP($M418,Teams!$O$4:$Q$51,2,FALSE)),"",VLOOKUP($M418,Teams!$O$4:$Q$51,2,FALSE)),IF(ISNA(VLOOKUP($M418,Teams!$X$4:$Z$51,2,FALSE)),"",VLOOKUP($M418,Teams!$X$4:$Z$51,2,FALSE))))</f>
        <v>212212</v>
      </c>
      <c r="O418" s="47">
        <v>9</v>
      </c>
      <c r="P418" s="6" t="str">
        <f t="shared" si="36"/>
        <v>&lt;B9&gt;</v>
      </c>
      <c r="Q418" s="6" t="str">
        <f>IF($B418=1,IF(ISNA(VLOOKUP($P418,Teams!$F$4:$H$51,2,FALSE)),"",VLOOKUP($P418,Teams!$F$4:$H$51,2,FALSE)),IF($B418=2,IF(ISNA(VLOOKUP($P418,Teams!$O$4:$Q$51,2,FALSE)),"",VLOOKUP($P418,Teams!$O$4:$Q$51,2,FALSE)),IF(ISNA(VLOOKUP($P418,Teams!$X$4:$Z$51,2,FALSE)),"",VLOOKUP($P418,Teams!$X$4:$Z$51,2,FALSE))))</f>
        <v>212209</v>
      </c>
      <c r="R418" t="str">
        <f t="shared" si="40"/>
        <v>01/00/1900,:00,01/00/1900,:00,Week 35 - Match ,,Gym 1 - Court 2,,0,Game,,212212,,1,212209,,,0,,,1,,,,,,</v>
      </c>
    </row>
    <row r="419" spans="2:18" x14ac:dyDescent="0.2">
      <c r="B419" s="37">
        <v>2</v>
      </c>
      <c r="C419" s="9"/>
      <c r="D419" s="10"/>
      <c r="E419" s="10" t="s">
        <v>36</v>
      </c>
      <c r="F419" s="11" t="str">
        <f t="shared" si="37"/>
        <v/>
      </c>
      <c r="G419" s="11" t="str">
        <f t="shared" si="38"/>
        <v>00</v>
      </c>
      <c r="H419" s="2">
        <v>35</v>
      </c>
      <c r="I419" s="11" t="str">
        <f t="shared" si="41"/>
        <v/>
      </c>
      <c r="J419" s="2">
        <v>1</v>
      </c>
      <c r="K419" s="2">
        <v>3</v>
      </c>
      <c r="L419" s="45">
        <v>6</v>
      </c>
      <c r="M419" s="6" t="str">
        <f t="shared" si="39"/>
        <v>&lt;B6&gt;</v>
      </c>
      <c r="N419" s="6" t="str">
        <f>IF($B419=1,IF(ISNA(VLOOKUP($M419,Teams!$F$4:$H$51,2,FALSE)),"",VLOOKUP($M419,Teams!$F$4:$H$51,2,FALSE)),IF($B419=2,IF(ISNA(VLOOKUP($M419,Teams!$O$4:$Q$51,2,FALSE)),"",VLOOKUP($M419,Teams!$O$4:$Q$51,2,FALSE)),IF(ISNA(VLOOKUP($M419,Teams!$X$4:$Z$51,2,FALSE)),"",VLOOKUP($M419,Teams!$X$4:$Z$51,2,FALSE))))</f>
        <v>212206</v>
      </c>
      <c r="O419" s="47">
        <v>1</v>
      </c>
      <c r="P419" s="6" t="str">
        <f t="shared" si="36"/>
        <v>&lt;B1&gt;</v>
      </c>
      <c r="Q419" s="6" t="str">
        <f>IF($B419=1,IF(ISNA(VLOOKUP($P419,Teams!$F$4:$H$51,2,FALSE)),"",VLOOKUP($P419,Teams!$F$4:$H$51,2,FALSE)),IF($B419=2,IF(ISNA(VLOOKUP($P419,Teams!$O$4:$Q$51,2,FALSE)),"",VLOOKUP($P419,Teams!$O$4:$Q$51,2,FALSE)),IF(ISNA(VLOOKUP($P419,Teams!$X$4:$Z$51,2,FALSE)),"",VLOOKUP($P419,Teams!$X$4:$Z$51,2,FALSE))))</f>
        <v>212201</v>
      </c>
      <c r="R419" t="str">
        <f t="shared" si="40"/>
        <v>01/00/1900,:00,01/00/1900,:00,Week 35 - Match ,,Gym 1 - Court 3,,0,Game,,212206,,1,212201,,,0,,,1,,,,,,</v>
      </c>
    </row>
    <row r="420" spans="2:18" x14ac:dyDescent="0.2">
      <c r="B420" s="37">
        <v>2</v>
      </c>
      <c r="C420" s="9"/>
      <c r="D420" s="10"/>
      <c r="E420" s="10" t="s">
        <v>36</v>
      </c>
      <c r="F420" s="11" t="str">
        <f t="shared" si="37"/>
        <v/>
      </c>
      <c r="G420" s="11" t="str">
        <f t="shared" si="38"/>
        <v>00</v>
      </c>
      <c r="H420" s="2">
        <v>35</v>
      </c>
      <c r="I420" s="11" t="str">
        <f t="shared" si="41"/>
        <v/>
      </c>
      <c r="J420" s="2">
        <v>2</v>
      </c>
      <c r="K420" s="2">
        <v>1</v>
      </c>
      <c r="L420" s="45">
        <v>5</v>
      </c>
      <c r="M420" s="6" t="str">
        <f t="shared" si="39"/>
        <v>&lt;B5&gt;</v>
      </c>
      <c r="N420" s="6" t="str">
        <f>IF($B420=1,IF(ISNA(VLOOKUP($M420,Teams!$F$4:$H$51,2,FALSE)),"",VLOOKUP($M420,Teams!$F$4:$H$51,2,FALSE)),IF($B420=2,IF(ISNA(VLOOKUP($M420,Teams!$O$4:$Q$51,2,FALSE)),"",VLOOKUP($M420,Teams!$O$4:$Q$51,2,FALSE)),IF(ISNA(VLOOKUP($M420,Teams!$X$4:$Z$51,2,FALSE)),"",VLOOKUP($M420,Teams!$X$4:$Z$51,2,FALSE))))</f>
        <v>212205</v>
      </c>
      <c r="O420" s="47">
        <v>2</v>
      </c>
      <c r="P420" s="6" t="str">
        <f t="shared" si="36"/>
        <v>&lt;B2&gt;</v>
      </c>
      <c r="Q420" s="6" t="str">
        <f>IF($B420=1,IF(ISNA(VLOOKUP($P420,Teams!$F$4:$H$51,2,FALSE)),"",VLOOKUP($P420,Teams!$F$4:$H$51,2,FALSE)),IF($B420=2,IF(ISNA(VLOOKUP($P420,Teams!$O$4:$Q$51,2,FALSE)),"",VLOOKUP($P420,Teams!$O$4:$Q$51,2,FALSE)),IF(ISNA(VLOOKUP($P420,Teams!$X$4:$Z$51,2,FALSE)),"",VLOOKUP($P420,Teams!$X$4:$Z$51,2,FALSE))))</f>
        <v>212202</v>
      </c>
      <c r="R420" t="str">
        <f t="shared" si="40"/>
        <v>01/00/1900,:00,01/00/1900,:00,Week 35 - Match ,,Gym 2 - Court 1,,0,Game,,212205,,1,212202,,,0,,,1,,,,,,</v>
      </c>
    </row>
    <row r="421" spans="2:18" x14ac:dyDescent="0.2">
      <c r="B421" s="37">
        <v>2</v>
      </c>
      <c r="C421" s="9"/>
      <c r="D421" s="10"/>
      <c r="E421" s="10" t="s">
        <v>36</v>
      </c>
      <c r="F421" s="11" t="str">
        <f t="shared" si="37"/>
        <v/>
      </c>
      <c r="G421" s="11" t="str">
        <f t="shared" si="38"/>
        <v>00</v>
      </c>
      <c r="H421" s="2">
        <v>35</v>
      </c>
      <c r="I421" s="11" t="str">
        <f t="shared" si="41"/>
        <v/>
      </c>
      <c r="J421" s="2">
        <v>2</v>
      </c>
      <c r="K421" s="2">
        <v>2</v>
      </c>
      <c r="L421" s="45">
        <v>4</v>
      </c>
      <c r="M421" s="6" t="str">
        <f t="shared" si="39"/>
        <v>&lt;B4&gt;</v>
      </c>
      <c r="N421" s="6" t="str">
        <f>IF($B421=1,IF(ISNA(VLOOKUP($M421,Teams!$F$4:$H$51,2,FALSE)),"",VLOOKUP($M421,Teams!$F$4:$H$51,2,FALSE)),IF($B421=2,IF(ISNA(VLOOKUP($M421,Teams!$O$4:$Q$51,2,FALSE)),"",VLOOKUP($M421,Teams!$O$4:$Q$51,2,FALSE)),IF(ISNA(VLOOKUP($M421,Teams!$X$4:$Z$51,2,FALSE)),"",VLOOKUP($M421,Teams!$X$4:$Z$51,2,FALSE))))</f>
        <v>212204</v>
      </c>
      <c r="O421" s="47">
        <v>3</v>
      </c>
      <c r="P421" s="6" t="str">
        <f t="shared" si="36"/>
        <v>&lt;B3&gt;</v>
      </c>
      <c r="Q421" s="6" t="str">
        <f>IF($B421=1,IF(ISNA(VLOOKUP($P421,Teams!$F$4:$H$51,2,FALSE)),"",VLOOKUP($P421,Teams!$F$4:$H$51,2,FALSE)),IF($B421=2,IF(ISNA(VLOOKUP($P421,Teams!$O$4:$Q$51,2,FALSE)),"",VLOOKUP($P421,Teams!$O$4:$Q$51,2,FALSE)),IF(ISNA(VLOOKUP($P421,Teams!$X$4:$Z$51,2,FALSE)),"",VLOOKUP($P421,Teams!$X$4:$Z$51,2,FALSE))))</f>
        <v>212203</v>
      </c>
      <c r="R421" t="str">
        <f t="shared" si="40"/>
        <v>01/00/1900,:00,01/00/1900,:00,Week 35 - Match ,,Gym 2 - Court 2,,0,Game,,212204,,1,212203,,,0,,,1,,,,,,</v>
      </c>
    </row>
    <row r="422" spans="2:18" x14ac:dyDescent="0.2">
      <c r="B422" s="37">
        <v>2</v>
      </c>
      <c r="C422" s="9"/>
      <c r="D422" s="10"/>
      <c r="E422" s="10" t="s">
        <v>36</v>
      </c>
      <c r="F422" s="11" t="str">
        <f t="shared" si="37"/>
        <v/>
      </c>
      <c r="G422" s="11" t="str">
        <f t="shared" si="38"/>
        <v>00</v>
      </c>
      <c r="H422" s="2">
        <v>35</v>
      </c>
      <c r="I422" s="11" t="str">
        <f t="shared" si="41"/>
        <v/>
      </c>
      <c r="J422" s="2">
        <v>2</v>
      </c>
      <c r="K422" s="2">
        <v>3</v>
      </c>
      <c r="L422" s="45">
        <v>11</v>
      </c>
      <c r="M422" s="6" t="str">
        <f t="shared" si="39"/>
        <v>&lt;B11&gt;</v>
      </c>
      <c r="N422" s="6" t="str">
        <f>IF($B422=1,IF(ISNA(VLOOKUP($M422,Teams!$F$4:$H$51,2,FALSE)),"",VLOOKUP($M422,Teams!$F$4:$H$51,2,FALSE)),IF($B422=2,IF(ISNA(VLOOKUP($M422,Teams!$O$4:$Q$51,2,FALSE)),"",VLOOKUP($M422,Teams!$O$4:$Q$51,2,FALSE)),IF(ISNA(VLOOKUP($M422,Teams!$X$4:$Z$51,2,FALSE)),"",VLOOKUP($M422,Teams!$X$4:$Z$51,2,FALSE))))</f>
        <v>212211</v>
      </c>
      <c r="O422" s="47">
        <v>7</v>
      </c>
      <c r="P422" s="6" t="str">
        <f t="shared" si="36"/>
        <v>&lt;B7&gt;</v>
      </c>
      <c r="Q422" s="6" t="str">
        <f>IF($B422=1,IF(ISNA(VLOOKUP($P422,Teams!$F$4:$H$51,2,FALSE)),"",VLOOKUP($P422,Teams!$F$4:$H$51,2,FALSE)),IF($B422=2,IF(ISNA(VLOOKUP($P422,Teams!$O$4:$Q$51,2,FALSE)),"",VLOOKUP($P422,Teams!$O$4:$Q$51,2,FALSE)),IF(ISNA(VLOOKUP($P422,Teams!$X$4:$Z$51,2,FALSE)),"",VLOOKUP($P422,Teams!$X$4:$Z$51,2,FALSE))))</f>
        <v>212207</v>
      </c>
      <c r="R422" t="str">
        <f t="shared" si="40"/>
        <v>01/00/1900,:00,01/00/1900,:00,Week 35 - Match ,,Gym 2 - Court 3,,0,Game,,212211,,1,212207,,,0,,,1,,,,,,</v>
      </c>
    </row>
    <row r="423" spans="2:18" x14ac:dyDescent="0.2">
      <c r="B423" s="37">
        <v>2</v>
      </c>
      <c r="C423" s="9"/>
      <c r="D423" s="10"/>
      <c r="E423" s="10" t="s">
        <v>36</v>
      </c>
      <c r="F423" s="11" t="str">
        <f t="shared" si="37"/>
        <v/>
      </c>
      <c r="G423" s="11" t="str">
        <f t="shared" si="38"/>
        <v>00</v>
      </c>
      <c r="H423" s="2">
        <v>36</v>
      </c>
      <c r="I423" s="11" t="str">
        <f t="shared" si="41"/>
        <v/>
      </c>
      <c r="J423" s="2">
        <v>1</v>
      </c>
      <c r="K423" s="2">
        <v>1</v>
      </c>
      <c r="L423" s="45">
        <v>12</v>
      </c>
      <c r="M423" s="6" t="str">
        <f t="shared" si="39"/>
        <v>&lt;B12&gt;</v>
      </c>
      <c r="N423" s="6" t="str">
        <f>IF($B423=1,IF(ISNA(VLOOKUP($M423,Teams!$F$4:$H$51,2,FALSE)),"",VLOOKUP($M423,Teams!$F$4:$H$51,2,FALSE)),IF($B423=2,IF(ISNA(VLOOKUP($M423,Teams!$O$4:$Q$51,2,FALSE)),"",VLOOKUP($M423,Teams!$O$4:$Q$51,2,FALSE)),IF(ISNA(VLOOKUP($M423,Teams!$X$4:$Z$51,2,FALSE)),"",VLOOKUP($M423,Teams!$X$4:$Z$51,2,FALSE))))</f>
        <v>212212</v>
      </c>
      <c r="O423" s="47">
        <v>10</v>
      </c>
      <c r="P423" s="6" t="str">
        <f t="shared" si="36"/>
        <v>&lt;B10&gt;</v>
      </c>
      <c r="Q423" s="6" t="str">
        <f>IF($B423=1,IF(ISNA(VLOOKUP($P423,Teams!$F$4:$H$51,2,FALSE)),"",VLOOKUP($P423,Teams!$F$4:$H$51,2,FALSE)),IF($B423=2,IF(ISNA(VLOOKUP($P423,Teams!$O$4:$Q$51,2,FALSE)),"",VLOOKUP($P423,Teams!$O$4:$Q$51,2,FALSE)),IF(ISNA(VLOOKUP($P423,Teams!$X$4:$Z$51,2,FALSE)),"",VLOOKUP($P423,Teams!$X$4:$Z$51,2,FALSE))))</f>
        <v>212210</v>
      </c>
      <c r="R423" t="str">
        <f t="shared" si="40"/>
        <v>01/00/1900,:00,01/00/1900,:00,Week 36 - Match ,,Gym 1 - Court 1,,0,Game,,212212,,1,212210,,,0,,,1,,,,,,</v>
      </c>
    </row>
    <row r="424" spans="2:18" x14ac:dyDescent="0.2">
      <c r="B424" s="37">
        <v>2</v>
      </c>
      <c r="C424" s="9"/>
      <c r="D424" s="10"/>
      <c r="E424" s="10" t="s">
        <v>36</v>
      </c>
      <c r="F424" s="11" t="str">
        <f t="shared" si="37"/>
        <v/>
      </c>
      <c r="G424" s="11" t="str">
        <f t="shared" si="38"/>
        <v>00</v>
      </c>
      <c r="H424" s="2">
        <v>36</v>
      </c>
      <c r="I424" s="11" t="str">
        <f t="shared" si="41"/>
        <v/>
      </c>
      <c r="J424" s="2">
        <v>1</v>
      </c>
      <c r="K424" s="2">
        <v>2</v>
      </c>
      <c r="L424" s="45">
        <v>7</v>
      </c>
      <c r="M424" s="6" t="str">
        <f t="shared" si="39"/>
        <v>&lt;B7&gt;</v>
      </c>
      <c r="N424" s="6" t="str">
        <f>IF($B424=1,IF(ISNA(VLOOKUP($M424,Teams!$F$4:$H$51,2,FALSE)),"",VLOOKUP($M424,Teams!$F$4:$H$51,2,FALSE)),IF($B424=2,IF(ISNA(VLOOKUP($M424,Teams!$O$4:$Q$51,2,FALSE)),"",VLOOKUP($M424,Teams!$O$4:$Q$51,2,FALSE)),IF(ISNA(VLOOKUP($M424,Teams!$X$4:$Z$51,2,FALSE)),"",VLOOKUP($M424,Teams!$X$4:$Z$51,2,FALSE))))</f>
        <v>212207</v>
      </c>
      <c r="O424" s="47">
        <v>2</v>
      </c>
      <c r="P424" s="6" t="str">
        <f t="shared" si="36"/>
        <v>&lt;B2&gt;</v>
      </c>
      <c r="Q424" s="6" t="str">
        <f>IF($B424=1,IF(ISNA(VLOOKUP($P424,Teams!$F$4:$H$51,2,FALSE)),"",VLOOKUP($P424,Teams!$F$4:$H$51,2,FALSE)),IF($B424=2,IF(ISNA(VLOOKUP($P424,Teams!$O$4:$Q$51,2,FALSE)),"",VLOOKUP($P424,Teams!$O$4:$Q$51,2,FALSE)),IF(ISNA(VLOOKUP($P424,Teams!$X$4:$Z$51,2,FALSE)),"",VLOOKUP($P424,Teams!$X$4:$Z$51,2,FALSE))))</f>
        <v>212202</v>
      </c>
      <c r="R424" t="str">
        <f t="shared" si="40"/>
        <v>01/00/1900,:00,01/00/1900,:00,Week 36 - Match ,,Gym 1 - Court 2,,0,Game,,212207,,1,212202,,,0,,,1,,,,,,</v>
      </c>
    </row>
    <row r="425" spans="2:18" x14ac:dyDescent="0.2">
      <c r="B425" s="37">
        <v>2</v>
      </c>
      <c r="C425" s="9"/>
      <c r="D425" s="10"/>
      <c r="E425" s="10" t="s">
        <v>36</v>
      </c>
      <c r="F425" s="11" t="str">
        <f t="shared" si="37"/>
        <v/>
      </c>
      <c r="G425" s="11" t="str">
        <f t="shared" si="38"/>
        <v>00</v>
      </c>
      <c r="H425" s="2">
        <v>36</v>
      </c>
      <c r="I425" s="11" t="str">
        <f t="shared" si="41"/>
        <v/>
      </c>
      <c r="J425" s="2">
        <v>1</v>
      </c>
      <c r="K425" s="2">
        <v>3</v>
      </c>
      <c r="L425" s="45">
        <v>8</v>
      </c>
      <c r="M425" s="6" t="str">
        <f t="shared" si="39"/>
        <v>&lt;B8&gt;</v>
      </c>
      <c r="N425" s="6" t="str">
        <f>IF($B425=1,IF(ISNA(VLOOKUP($M425,Teams!$F$4:$H$51,2,FALSE)),"",VLOOKUP($M425,Teams!$F$4:$H$51,2,FALSE)),IF($B425=2,IF(ISNA(VLOOKUP($M425,Teams!$O$4:$Q$51,2,FALSE)),"",VLOOKUP($M425,Teams!$O$4:$Q$51,2,FALSE)),IF(ISNA(VLOOKUP($M425,Teams!$X$4:$Z$51,2,FALSE)),"",VLOOKUP($M425,Teams!$X$4:$Z$51,2,FALSE))))</f>
        <v>212208</v>
      </c>
      <c r="O425" s="47">
        <v>1</v>
      </c>
      <c r="P425" s="6" t="str">
        <f t="shared" si="36"/>
        <v>&lt;B1&gt;</v>
      </c>
      <c r="Q425" s="6" t="str">
        <f>IF($B425=1,IF(ISNA(VLOOKUP($P425,Teams!$F$4:$H$51,2,FALSE)),"",VLOOKUP($P425,Teams!$F$4:$H$51,2,FALSE)),IF($B425=2,IF(ISNA(VLOOKUP($P425,Teams!$O$4:$Q$51,2,FALSE)),"",VLOOKUP($P425,Teams!$O$4:$Q$51,2,FALSE)),IF(ISNA(VLOOKUP($P425,Teams!$X$4:$Z$51,2,FALSE)),"",VLOOKUP($P425,Teams!$X$4:$Z$51,2,FALSE))))</f>
        <v>212201</v>
      </c>
      <c r="R425" t="str">
        <f t="shared" si="40"/>
        <v>01/00/1900,:00,01/00/1900,:00,Week 36 - Match ,,Gym 1 - Court 3,,0,Game,,212208,,1,212201,,,0,,,1,,,,,,</v>
      </c>
    </row>
    <row r="426" spans="2:18" x14ac:dyDescent="0.2">
      <c r="B426" s="37">
        <v>2</v>
      </c>
      <c r="C426" s="9"/>
      <c r="D426" s="10"/>
      <c r="E426" s="10" t="s">
        <v>36</v>
      </c>
      <c r="F426" s="11" t="str">
        <f t="shared" si="37"/>
        <v/>
      </c>
      <c r="G426" s="11" t="str">
        <f t="shared" si="38"/>
        <v>00</v>
      </c>
      <c r="H426" s="2">
        <v>36</v>
      </c>
      <c r="I426" s="11" t="str">
        <f t="shared" si="41"/>
        <v/>
      </c>
      <c r="J426" s="2">
        <v>2</v>
      </c>
      <c r="K426" s="2">
        <v>1</v>
      </c>
      <c r="L426" s="45">
        <v>6</v>
      </c>
      <c r="M426" s="6" t="str">
        <f t="shared" si="39"/>
        <v>&lt;B6&gt;</v>
      </c>
      <c r="N426" s="6" t="str">
        <f>IF($B426=1,IF(ISNA(VLOOKUP($M426,Teams!$F$4:$H$51,2,FALSE)),"",VLOOKUP($M426,Teams!$F$4:$H$51,2,FALSE)),IF($B426=2,IF(ISNA(VLOOKUP($M426,Teams!$O$4:$Q$51,2,FALSE)),"",VLOOKUP($M426,Teams!$O$4:$Q$51,2,FALSE)),IF(ISNA(VLOOKUP($M426,Teams!$X$4:$Z$51,2,FALSE)),"",VLOOKUP($M426,Teams!$X$4:$Z$51,2,FALSE))))</f>
        <v>212206</v>
      </c>
      <c r="O426" s="47">
        <v>3</v>
      </c>
      <c r="P426" s="6" t="str">
        <f t="shared" si="36"/>
        <v>&lt;B3&gt;</v>
      </c>
      <c r="Q426" s="6" t="str">
        <f>IF($B426=1,IF(ISNA(VLOOKUP($P426,Teams!$F$4:$H$51,2,FALSE)),"",VLOOKUP($P426,Teams!$F$4:$H$51,2,FALSE)),IF($B426=2,IF(ISNA(VLOOKUP($P426,Teams!$O$4:$Q$51,2,FALSE)),"",VLOOKUP($P426,Teams!$O$4:$Q$51,2,FALSE)),IF(ISNA(VLOOKUP($P426,Teams!$X$4:$Z$51,2,FALSE)),"",VLOOKUP($P426,Teams!$X$4:$Z$51,2,FALSE))))</f>
        <v>212203</v>
      </c>
      <c r="R426" t="str">
        <f t="shared" si="40"/>
        <v>01/00/1900,:00,01/00/1900,:00,Week 36 - Match ,,Gym 2 - Court 1,,0,Game,,212206,,1,212203,,,0,,,1,,,,,,</v>
      </c>
    </row>
    <row r="427" spans="2:18" x14ac:dyDescent="0.2">
      <c r="B427" s="37">
        <v>2</v>
      </c>
      <c r="C427" s="9"/>
      <c r="D427" s="10"/>
      <c r="E427" s="10" t="s">
        <v>36</v>
      </c>
      <c r="F427" s="11" t="str">
        <f t="shared" si="37"/>
        <v/>
      </c>
      <c r="G427" s="11" t="str">
        <f t="shared" si="38"/>
        <v>00</v>
      </c>
      <c r="H427" s="2">
        <v>36</v>
      </c>
      <c r="I427" s="11" t="str">
        <f t="shared" si="41"/>
        <v/>
      </c>
      <c r="J427" s="2">
        <v>2</v>
      </c>
      <c r="K427" s="2">
        <v>2</v>
      </c>
      <c r="L427" s="45">
        <v>5</v>
      </c>
      <c r="M427" s="6" t="str">
        <f t="shared" si="39"/>
        <v>&lt;B5&gt;</v>
      </c>
      <c r="N427" s="6" t="str">
        <f>IF($B427=1,IF(ISNA(VLOOKUP($M427,Teams!$F$4:$H$51,2,FALSE)),"",VLOOKUP($M427,Teams!$F$4:$H$51,2,FALSE)),IF($B427=2,IF(ISNA(VLOOKUP($M427,Teams!$O$4:$Q$51,2,FALSE)),"",VLOOKUP($M427,Teams!$O$4:$Q$51,2,FALSE)),IF(ISNA(VLOOKUP($M427,Teams!$X$4:$Z$51,2,FALSE)),"",VLOOKUP($M427,Teams!$X$4:$Z$51,2,FALSE))))</f>
        <v>212205</v>
      </c>
      <c r="O427" s="47">
        <v>4</v>
      </c>
      <c r="P427" s="6" t="str">
        <f t="shared" si="36"/>
        <v>&lt;B4&gt;</v>
      </c>
      <c r="Q427" s="6" t="str">
        <f>IF($B427=1,IF(ISNA(VLOOKUP($P427,Teams!$F$4:$H$51,2,FALSE)),"",VLOOKUP($P427,Teams!$F$4:$H$51,2,FALSE)),IF($B427=2,IF(ISNA(VLOOKUP($P427,Teams!$O$4:$Q$51,2,FALSE)),"",VLOOKUP($P427,Teams!$O$4:$Q$51,2,FALSE)),IF(ISNA(VLOOKUP($P427,Teams!$X$4:$Z$51,2,FALSE)),"",VLOOKUP($P427,Teams!$X$4:$Z$51,2,FALSE))))</f>
        <v>212204</v>
      </c>
      <c r="R427" t="str">
        <f t="shared" si="40"/>
        <v>01/00/1900,:00,01/00/1900,:00,Week 36 - Match ,,Gym 2 - Court 2,,0,Game,,212205,,1,212204,,,0,,,1,,,,,,</v>
      </c>
    </row>
    <row r="428" spans="2:18" x14ac:dyDescent="0.2">
      <c r="B428" s="37">
        <v>2</v>
      </c>
      <c r="C428" s="9"/>
      <c r="D428" s="10"/>
      <c r="E428" s="10" t="s">
        <v>36</v>
      </c>
      <c r="F428" s="11" t="str">
        <f t="shared" si="37"/>
        <v/>
      </c>
      <c r="G428" s="11" t="str">
        <f t="shared" si="38"/>
        <v>00</v>
      </c>
      <c r="H428" s="2">
        <v>36</v>
      </c>
      <c r="I428" s="11" t="str">
        <f t="shared" si="41"/>
        <v/>
      </c>
      <c r="J428" s="2">
        <v>2</v>
      </c>
      <c r="K428" s="2">
        <v>3</v>
      </c>
      <c r="L428" s="45">
        <v>11</v>
      </c>
      <c r="M428" s="6" t="str">
        <f t="shared" si="39"/>
        <v>&lt;B11&gt;</v>
      </c>
      <c r="N428" s="6" t="str">
        <f>IF($B428=1,IF(ISNA(VLOOKUP($M428,Teams!$F$4:$H$51,2,FALSE)),"",VLOOKUP($M428,Teams!$F$4:$H$51,2,FALSE)),IF($B428=2,IF(ISNA(VLOOKUP($M428,Teams!$O$4:$Q$51,2,FALSE)),"",VLOOKUP($M428,Teams!$O$4:$Q$51,2,FALSE)),IF(ISNA(VLOOKUP($M428,Teams!$X$4:$Z$51,2,FALSE)),"",VLOOKUP($M428,Teams!$X$4:$Z$51,2,FALSE))))</f>
        <v>212211</v>
      </c>
      <c r="O428" s="47">
        <v>9</v>
      </c>
      <c r="P428" s="6" t="str">
        <f t="shared" si="36"/>
        <v>&lt;B9&gt;</v>
      </c>
      <c r="Q428" s="6" t="str">
        <f>IF($B428=1,IF(ISNA(VLOOKUP($P428,Teams!$F$4:$H$51,2,FALSE)),"",VLOOKUP($P428,Teams!$F$4:$H$51,2,FALSE)),IF($B428=2,IF(ISNA(VLOOKUP($P428,Teams!$O$4:$Q$51,2,FALSE)),"",VLOOKUP($P428,Teams!$O$4:$Q$51,2,FALSE)),IF(ISNA(VLOOKUP($P428,Teams!$X$4:$Z$51,2,FALSE)),"",VLOOKUP($P428,Teams!$X$4:$Z$51,2,FALSE))))</f>
        <v>212209</v>
      </c>
      <c r="R428" t="str">
        <f t="shared" si="40"/>
        <v>01/00/1900,:00,01/00/1900,:00,Week 36 - Match ,,Gym 2 - Court 3,,0,Game,,212211,,1,212209,,,0,,,1,,,,,,</v>
      </c>
    </row>
    <row r="429" spans="2:18" x14ac:dyDescent="0.2">
      <c r="B429" s="37">
        <v>2</v>
      </c>
      <c r="C429" s="9"/>
      <c r="D429" s="10"/>
      <c r="E429" s="10" t="s">
        <v>36</v>
      </c>
      <c r="F429" s="11" t="str">
        <f t="shared" si="37"/>
        <v/>
      </c>
      <c r="G429" s="11" t="str">
        <f t="shared" si="38"/>
        <v>00</v>
      </c>
      <c r="H429" s="2">
        <v>36</v>
      </c>
      <c r="I429" s="11" t="str">
        <f t="shared" si="41"/>
        <v/>
      </c>
      <c r="J429" s="2">
        <v>1</v>
      </c>
      <c r="K429" s="2">
        <v>1</v>
      </c>
      <c r="L429" s="45">
        <v>5</v>
      </c>
      <c r="M429" s="6" t="str">
        <f t="shared" si="39"/>
        <v>&lt;B5&gt;</v>
      </c>
      <c r="N429" s="6" t="str">
        <f>IF($B429=1,IF(ISNA(VLOOKUP($M429,Teams!$F$4:$H$51,2,FALSE)),"",VLOOKUP($M429,Teams!$F$4:$H$51,2,FALSE)),IF($B429=2,IF(ISNA(VLOOKUP($M429,Teams!$O$4:$Q$51,2,FALSE)),"",VLOOKUP($M429,Teams!$O$4:$Q$51,2,FALSE)),IF(ISNA(VLOOKUP($M429,Teams!$X$4:$Z$51,2,FALSE)),"",VLOOKUP($M429,Teams!$X$4:$Z$51,2,FALSE))))</f>
        <v>212205</v>
      </c>
      <c r="O429" s="47">
        <v>1</v>
      </c>
      <c r="P429" s="6" t="str">
        <f t="shared" si="36"/>
        <v>&lt;B1&gt;</v>
      </c>
      <c r="Q429" s="6" t="str">
        <f>IF($B429=1,IF(ISNA(VLOOKUP($P429,Teams!$F$4:$H$51,2,FALSE)),"",VLOOKUP($P429,Teams!$F$4:$H$51,2,FALSE)),IF($B429=2,IF(ISNA(VLOOKUP($P429,Teams!$O$4:$Q$51,2,FALSE)),"",VLOOKUP($P429,Teams!$O$4:$Q$51,2,FALSE)),IF(ISNA(VLOOKUP($P429,Teams!$X$4:$Z$51,2,FALSE)),"",VLOOKUP($P429,Teams!$X$4:$Z$51,2,FALSE))))</f>
        <v>212201</v>
      </c>
      <c r="R429" t="str">
        <f t="shared" si="40"/>
        <v>01/00/1900,:00,01/00/1900,:00,Week 36 - Match ,,Gym 1 - Court 1,,0,Game,,212205,,1,212201,,,0,,,1,,,,,,</v>
      </c>
    </row>
    <row r="430" spans="2:18" x14ac:dyDescent="0.2">
      <c r="B430" s="37">
        <v>2</v>
      </c>
      <c r="C430" s="9"/>
      <c r="D430" s="10"/>
      <c r="E430" s="10" t="s">
        <v>36</v>
      </c>
      <c r="F430" s="11" t="str">
        <f t="shared" si="37"/>
        <v/>
      </c>
      <c r="G430" s="11" t="str">
        <f t="shared" si="38"/>
        <v>00</v>
      </c>
      <c r="H430" s="2">
        <v>36</v>
      </c>
      <c r="I430" s="11" t="str">
        <f t="shared" si="41"/>
        <v/>
      </c>
      <c r="J430" s="2">
        <v>1</v>
      </c>
      <c r="K430" s="2">
        <v>2</v>
      </c>
      <c r="L430" s="45">
        <v>4</v>
      </c>
      <c r="M430" s="6" t="str">
        <f t="shared" si="39"/>
        <v>&lt;B4&gt;</v>
      </c>
      <c r="N430" s="6" t="str">
        <f>IF($B430=1,IF(ISNA(VLOOKUP($M430,Teams!$F$4:$H$51,2,FALSE)),"",VLOOKUP($M430,Teams!$F$4:$H$51,2,FALSE)),IF($B430=2,IF(ISNA(VLOOKUP($M430,Teams!$O$4:$Q$51,2,FALSE)),"",VLOOKUP($M430,Teams!$O$4:$Q$51,2,FALSE)),IF(ISNA(VLOOKUP($M430,Teams!$X$4:$Z$51,2,FALSE)),"",VLOOKUP($M430,Teams!$X$4:$Z$51,2,FALSE))))</f>
        <v>212204</v>
      </c>
      <c r="O430" s="47">
        <v>2</v>
      </c>
      <c r="P430" s="6" t="str">
        <f t="shared" si="36"/>
        <v>&lt;B2&gt;</v>
      </c>
      <c r="Q430" s="6" t="str">
        <f>IF($B430=1,IF(ISNA(VLOOKUP($P430,Teams!$F$4:$H$51,2,FALSE)),"",VLOOKUP($P430,Teams!$F$4:$H$51,2,FALSE)),IF($B430=2,IF(ISNA(VLOOKUP($P430,Teams!$O$4:$Q$51,2,FALSE)),"",VLOOKUP($P430,Teams!$O$4:$Q$51,2,FALSE)),IF(ISNA(VLOOKUP($P430,Teams!$X$4:$Z$51,2,FALSE)),"",VLOOKUP($P430,Teams!$X$4:$Z$51,2,FALSE))))</f>
        <v>212202</v>
      </c>
      <c r="R430" t="str">
        <f t="shared" si="40"/>
        <v>01/00/1900,:00,01/00/1900,:00,Week 36 - Match ,,Gym 1 - Court 2,,0,Game,,212204,,1,212202,,,0,,,1,,,,,,</v>
      </c>
    </row>
    <row r="431" spans="2:18" x14ac:dyDescent="0.2">
      <c r="B431" s="37">
        <v>2</v>
      </c>
      <c r="C431" s="9"/>
      <c r="D431" s="10"/>
      <c r="E431" s="10" t="s">
        <v>36</v>
      </c>
      <c r="F431" s="11" t="str">
        <f t="shared" si="37"/>
        <v/>
      </c>
      <c r="G431" s="11" t="str">
        <f t="shared" si="38"/>
        <v>00</v>
      </c>
      <c r="H431" s="2">
        <v>36</v>
      </c>
      <c r="I431" s="11" t="str">
        <f t="shared" si="41"/>
        <v/>
      </c>
      <c r="J431" s="2">
        <v>1</v>
      </c>
      <c r="K431" s="2">
        <v>3</v>
      </c>
      <c r="L431" s="45">
        <v>12</v>
      </c>
      <c r="M431" s="6" t="str">
        <f t="shared" si="39"/>
        <v>&lt;B12&gt;</v>
      </c>
      <c r="N431" s="6" t="str">
        <f>IF($B431=1,IF(ISNA(VLOOKUP($M431,Teams!$F$4:$H$51,2,FALSE)),"",VLOOKUP($M431,Teams!$F$4:$H$51,2,FALSE)),IF($B431=2,IF(ISNA(VLOOKUP($M431,Teams!$O$4:$Q$51,2,FALSE)),"",VLOOKUP($M431,Teams!$O$4:$Q$51,2,FALSE)),IF(ISNA(VLOOKUP($M431,Teams!$X$4:$Z$51,2,FALSE)),"",VLOOKUP($M431,Teams!$X$4:$Z$51,2,FALSE))))</f>
        <v>212212</v>
      </c>
      <c r="O431" s="47">
        <v>3</v>
      </c>
      <c r="P431" s="6" t="str">
        <f t="shared" si="36"/>
        <v>&lt;B3&gt;</v>
      </c>
      <c r="Q431" s="6" t="str">
        <f>IF($B431=1,IF(ISNA(VLOOKUP($P431,Teams!$F$4:$H$51,2,FALSE)),"",VLOOKUP($P431,Teams!$F$4:$H$51,2,FALSE)),IF($B431=2,IF(ISNA(VLOOKUP($P431,Teams!$O$4:$Q$51,2,FALSE)),"",VLOOKUP($P431,Teams!$O$4:$Q$51,2,FALSE)),IF(ISNA(VLOOKUP($P431,Teams!$X$4:$Z$51,2,FALSE)),"",VLOOKUP($P431,Teams!$X$4:$Z$51,2,FALSE))))</f>
        <v>212203</v>
      </c>
      <c r="R431" t="str">
        <f t="shared" si="40"/>
        <v>01/00/1900,:00,01/00/1900,:00,Week 36 - Match ,,Gym 1 - Court 3,,0,Game,,212212,,1,212203,,,0,,,1,,,,,,</v>
      </c>
    </row>
    <row r="432" spans="2:18" x14ac:dyDescent="0.2">
      <c r="B432" s="37">
        <v>2</v>
      </c>
      <c r="C432" s="9"/>
      <c r="D432" s="10"/>
      <c r="E432" s="10" t="s">
        <v>36</v>
      </c>
      <c r="F432" s="11" t="str">
        <f t="shared" si="37"/>
        <v/>
      </c>
      <c r="G432" s="11" t="str">
        <f t="shared" si="38"/>
        <v>00</v>
      </c>
      <c r="H432" s="2">
        <v>36</v>
      </c>
      <c r="I432" s="11" t="str">
        <f t="shared" si="41"/>
        <v/>
      </c>
      <c r="J432" s="2">
        <v>2</v>
      </c>
      <c r="K432" s="2">
        <v>1</v>
      </c>
      <c r="L432" s="45">
        <v>11</v>
      </c>
      <c r="M432" s="6" t="str">
        <f t="shared" si="39"/>
        <v>&lt;B11&gt;</v>
      </c>
      <c r="N432" s="6" t="str">
        <f>IF($B432=1,IF(ISNA(VLOOKUP($M432,Teams!$F$4:$H$51,2,FALSE)),"",VLOOKUP($M432,Teams!$F$4:$H$51,2,FALSE)),IF($B432=2,IF(ISNA(VLOOKUP($M432,Teams!$O$4:$Q$51,2,FALSE)),"",VLOOKUP($M432,Teams!$O$4:$Q$51,2,FALSE)),IF(ISNA(VLOOKUP($M432,Teams!$X$4:$Z$51,2,FALSE)),"",VLOOKUP($M432,Teams!$X$4:$Z$51,2,FALSE))))</f>
        <v>212211</v>
      </c>
      <c r="O432" s="47">
        <v>6</v>
      </c>
      <c r="P432" s="6" t="str">
        <f t="shared" si="36"/>
        <v>&lt;B6&gt;</v>
      </c>
      <c r="Q432" s="6" t="str">
        <f>IF($B432=1,IF(ISNA(VLOOKUP($P432,Teams!$F$4:$H$51,2,FALSE)),"",VLOOKUP($P432,Teams!$F$4:$H$51,2,FALSE)),IF($B432=2,IF(ISNA(VLOOKUP($P432,Teams!$O$4:$Q$51,2,FALSE)),"",VLOOKUP($P432,Teams!$O$4:$Q$51,2,FALSE)),IF(ISNA(VLOOKUP($P432,Teams!$X$4:$Z$51,2,FALSE)),"",VLOOKUP($P432,Teams!$X$4:$Z$51,2,FALSE))))</f>
        <v>212206</v>
      </c>
      <c r="R432" t="str">
        <f t="shared" si="40"/>
        <v>01/00/1900,:00,01/00/1900,:00,Week 36 - Match ,,Gym 2 - Court 1,,0,Game,,212211,,1,212206,,,0,,,1,,,,,,</v>
      </c>
    </row>
    <row r="433" spans="1:18" x14ac:dyDescent="0.2">
      <c r="B433" s="37">
        <v>2</v>
      </c>
      <c r="C433" s="9"/>
      <c r="D433" s="10"/>
      <c r="E433" s="10" t="s">
        <v>36</v>
      </c>
      <c r="F433" s="11" t="str">
        <f t="shared" si="37"/>
        <v/>
      </c>
      <c r="G433" s="11" t="str">
        <f t="shared" si="38"/>
        <v>00</v>
      </c>
      <c r="H433" s="2">
        <v>36</v>
      </c>
      <c r="I433" s="11" t="str">
        <f t="shared" si="41"/>
        <v/>
      </c>
      <c r="J433" s="2">
        <v>2</v>
      </c>
      <c r="K433" s="2">
        <v>2</v>
      </c>
      <c r="L433" s="45">
        <v>10</v>
      </c>
      <c r="M433" s="6" t="str">
        <f t="shared" si="39"/>
        <v>&lt;B10&gt;</v>
      </c>
      <c r="N433" s="6" t="str">
        <f>IF($B433=1,IF(ISNA(VLOOKUP($M433,Teams!$F$4:$H$51,2,FALSE)),"",VLOOKUP($M433,Teams!$F$4:$H$51,2,FALSE)),IF($B433=2,IF(ISNA(VLOOKUP($M433,Teams!$O$4:$Q$51,2,FALSE)),"",VLOOKUP($M433,Teams!$O$4:$Q$51,2,FALSE)),IF(ISNA(VLOOKUP($M433,Teams!$X$4:$Z$51,2,FALSE)),"",VLOOKUP($M433,Teams!$X$4:$Z$51,2,FALSE))))</f>
        <v>212210</v>
      </c>
      <c r="O433" s="47">
        <v>7</v>
      </c>
      <c r="P433" s="6" t="str">
        <f t="shared" si="36"/>
        <v>&lt;B7&gt;</v>
      </c>
      <c r="Q433" s="6" t="str">
        <f>IF($B433=1,IF(ISNA(VLOOKUP($P433,Teams!$F$4:$H$51,2,FALSE)),"",VLOOKUP($P433,Teams!$F$4:$H$51,2,FALSE)),IF($B433=2,IF(ISNA(VLOOKUP($P433,Teams!$O$4:$Q$51,2,FALSE)),"",VLOOKUP($P433,Teams!$O$4:$Q$51,2,FALSE)),IF(ISNA(VLOOKUP($P433,Teams!$X$4:$Z$51,2,FALSE)),"",VLOOKUP($P433,Teams!$X$4:$Z$51,2,FALSE))))</f>
        <v>212207</v>
      </c>
      <c r="R433" t="str">
        <f t="shared" si="40"/>
        <v>01/00/1900,:00,01/00/1900,:00,Week 36 - Match ,,Gym 2 - Court 2,,0,Game,,212210,,1,212207,,,0,,,1,,,,,,</v>
      </c>
    </row>
    <row r="434" spans="1:18" x14ac:dyDescent="0.2">
      <c r="B434" s="37">
        <v>2</v>
      </c>
      <c r="C434" s="9"/>
      <c r="D434" s="10"/>
      <c r="E434" s="10" t="s">
        <v>36</v>
      </c>
      <c r="F434" s="11" t="str">
        <f t="shared" si="37"/>
        <v/>
      </c>
      <c r="G434" s="11" t="str">
        <f t="shared" si="38"/>
        <v>00</v>
      </c>
      <c r="H434" s="2">
        <v>36</v>
      </c>
      <c r="I434" s="11" t="str">
        <f t="shared" si="41"/>
        <v/>
      </c>
      <c r="J434" s="2">
        <v>2</v>
      </c>
      <c r="K434" s="2">
        <v>3</v>
      </c>
      <c r="L434" s="45">
        <v>9</v>
      </c>
      <c r="M434" s="6" t="str">
        <f t="shared" si="39"/>
        <v>&lt;B9&gt;</v>
      </c>
      <c r="N434" s="6" t="str">
        <f>IF($B434=1,IF(ISNA(VLOOKUP($M434,Teams!$F$4:$H$51,2,FALSE)),"",VLOOKUP($M434,Teams!$F$4:$H$51,2,FALSE)),IF($B434=2,IF(ISNA(VLOOKUP($M434,Teams!$O$4:$Q$51,2,FALSE)),"",VLOOKUP($M434,Teams!$O$4:$Q$51,2,FALSE)),IF(ISNA(VLOOKUP($M434,Teams!$X$4:$Z$51,2,FALSE)),"",VLOOKUP($M434,Teams!$X$4:$Z$51,2,FALSE))))</f>
        <v>212209</v>
      </c>
      <c r="O434" s="47">
        <v>8</v>
      </c>
      <c r="P434" s="6" t="str">
        <f t="shared" si="36"/>
        <v>&lt;B8&gt;</v>
      </c>
      <c r="Q434" s="6" t="str">
        <f>IF($B434=1,IF(ISNA(VLOOKUP($P434,Teams!$F$4:$H$51,2,FALSE)),"",VLOOKUP($P434,Teams!$F$4:$H$51,2,FALSE)),IF($B434=2,IF(ISNA(VLOOKUP($P434,Teams!$O$4:$Q$51,2,FALSE)),"",VLOOKUP($P434,Teams!$O$4:$Q$51,2,FALSE)),IF(ISNA(VLOOKUP($P434,Teams!$X$4:$Z$51,2,FALSE)),"",VLOOKUP($P434,Teams!$X$4:$Z$51,2,FALSE))))</f>
        <v>212208</v>
      </c>
      <c r="R434" t="str">
        <f t="shared" si="40"/>
        <v>01/00/1900,:00,01/00/1900,:00,Week 36 - Match ,,Gym 2 - Court 3,,0,Game,,212209,,1,212208,,,0,,,1,,,,,,</v>
      </c>
    </row>
    <row r="435" spans="1:18" x14ac:dyDescent="0.2">
      <c r="A435" s="43"/>
      <c r="B435" s="1">
        <v>3</v>
      </c>
      <c r="C435" s="9">
        <v>44633</v>
      </c>
      <c r="D435" s="10">
        <v>12</v>
      </c>
      <c r="E435" s="10" t="s">
        <v>36</v>
      </c>
      <c r="F435" s="127">
        <f t="shared" si="37"/>
        <v>13</v>
      </c>
      <c r="G435" s="10" t="s">
        <v>36</v>
      </c>
      <c r="H435" s="2">
        <v>24</v>
      </c>
      <c r="I435" s="11" t="str">
        <f>IF(ISBLANK(D435),"",H435&amp;D435&amp;E435&amp;J435&amp;K435)</f>
        <v>24120011</v>
      </c>
      <c r="J435" s="2">
        <v>1</v>
      </c>
      <c r="K435" s="2">
        <v>1</v>
      </c>
      <c r="L435" s="6">
        <v>2</v>
      </c>
      <c r="M435" s="6" t="str">
        <f t="shared" si="39"/>
        <v>&lt;B2&gt;</v>
      </c>
      <c r="N435" s="6" t="str">
        <f>IF($B435=1,IF(ISNA(VLOOKUP($M435,Teams!$F$4:$H$51,2,FALSE)),"",VLOOKUP($M435,Teams!$F$4:$H$51,2,FALSE)),IF($B435=2,IF(ISNA(VLOOKUP($M435,Teams!$O$4:$Q$51,2,FALSE)),"",VLOOKUP($M435,Teams!$O$4:$Q$51,2,FALSE)),IF(ISNA(VLOOKUP($M435,Teams!$X$4:$Z$51,2,FALSE)),"",VLOOKUP($M435,Teams!$X$4:$Z$51,2,FALSE))))</f>
        <v>213202</v>
      </c>
      <c r="O435" s="6">
        <v>1</v>
      </c>
      <c r="P435" s="6" t="str">
        <f t="shared" si="36"/>
        <v>&lt;B1&gt;</v>
      </c>
      <c r="Q435" s="6" t="str">
        <f>IF($B435=1,IF(ISNA(VLOOKUP($P435,Teams!$F$4:$H$51,2,FALSE)),"",VLOOKUP($P435,Teams!$F$4:$H$51,2,FALSE)),IF($B435=2,IF(ISNA(VLOOKUP($P435,Teams!$O$4:$Q$51,2,FALSE)),"",VLOOKUP($P435,Teams!$O$4:$Q$51,2,FALSE)),IF(ISNA(VLOOKUP($P435,Teams!$X$4:$Z$51,2,FALSE)),"",VLOOKUP($P435,Teams!$X$4:$Z$51,2,FALSE))))</f>
        <v>213201</v>
      </c>
      <c r="R435" t="str">
        <f t="shared" si="40"/>
        <v>03/13/2022,12:00,03/13/2022,13:00,Week 24 - Match 24120011,,Gym 1 - Court 1,,0,Game,,213202,,1,213201,,,0,,24120011,1,,,,,,</v>
      </c>
    </row>
    <row r="436" spans="1:18" x14ac:dyDescent="0.2">
      <c r="B436" s="1">
        <v>3</v>
      </c>
      <c r="C436" s="9">
        <v>44633</v>
      </c>
      <c r="D436" s="10">
        <v>12</v>
      </c>
      <c r="E436" s="10" t="s">
        <v>36</v>
      </c>
      <c r="F436" s="127">
        <f t="shared" si="37"/>
        <v>13</v>
      </c>
      <c r="G436" s="10" t="s">
        <v>36</v>
      </c>
      <c r="H436" s="2">
        <v>24</v>
      </c>
      <c r="I436" s="11" t="str">
        <f t="shared" ref="I436:I482" si="42">IF(ISBLANK(D436),"",H436&amp;D436&amp;E436&amp;J436&amp;K436)</f>
        <v>24120012</v>
      </c>
      <c r="J436" s="2">
        <v>1</v>
      </c>
      <c r="K436" s="2">
        <v>2</v>
      </c>
      <c r="L436" s="6">
        <v>3</v>
      </c>
      <c r="M436" s="6" t="str">
        <f t="shared" si="39"/>
        <v>&lt;B3&gt;</v>
      </c>
      <c r="N436" s="6" t="str">
        <f>IF($B436=1,IF(ISNA(VLOOKUP($M436,Teams!$F$4:$H$51,2,FALSE)),"",VLOOKUP($M436,Teams!$F$4:$H$51,2,FALSE)),IF($B436=2,IF(ISNA(VLOOKUP($M436,Teams!$O$4:$Q$51,2,FALSE)),"",VLOOKUP($M436,Teams!$O$4:$Q$51,2,FALSE)),IF(ISNA(VLOOKUP($M436,Teams!$X$4:$Z$51,2,FALSE)),"",VLOOKUP($M436,Teams!$X$4:$Z$51,2,FALSE))))</f>
        <v>213203</v>
      </c>
      <c r="O436" s="6">
        <v>6</v>
      </c>
      <c r="P436" s="6" t="str">
        <f t="shared" si="36"/>
        <v>&lt;B6&gt;</v>
      </c>
      <c r="Q436" s="6" t="str">
        <f>IF($B436=1,IF(ISNA(VLOOKUP($P436,Teams!$F$4:$H$51,2,FALSE)),"",VLOOKUP($P436,Teams!$F$4:$H$51,2,FALSE)),IF($B436=2,IF(ISNA(VLOOKUP($P436,Teams!$O$4:$Q$51,2,FALSE)),"",VLOOKUP($P436,Teams!$O$4:$Q$51,2,FALSE)),IF(ISNA(VLOOKUP($P436,Teams!$X$4:$Z$51,2,FALSE)),"",VLOOKUP($P436,Teams!$X$4:$Z$51,2,FALSE))))</f>
        <v>213206</v>
      </c>
      <c r="R436" t="str">
        <f t="shared" si="40"/>
        <v>03/13/2022,12:00,03/13/2022,13:00,Week 24 - Match 24120012,,Gym 1 - Court 2,,0,Game,,213203,,1,213206,,,0,,24120012,1,,,,,,</v>
      </c>
    </row>
    <row r="437" spans="1:18" x14ac:dyDescent="0.2">
      <c r="B437" s="1">
        <v>3</v>
      </c>
      <c r="C437" s="9">
        <v>44633</v>
      </c>
      <c r="D437" s="10">
        <v>12</v>
      </c>
      <c r="E437" s="10" t="s">
        <v>36</v>
      </c>
      <c r="F437" s="127">
        <f t="shared" si="37"/>
        <v>13</v>
      </c>
      <c r="G437" s="10" t="s">
        <v>36</v>
      </c>
      <c r="H437" s="2">
        <v>24</v>
      </c>
      <c r="I437" s="11" t="str">
        <f t="shared" si="42"/>
        <v>24120013</v>
      </c>
      <c r="J437" s="2">
        <v>1</v>
      </c>
      <c r="K437" s="2">
        <v>3</v>
      </c>
      <c r="L437" s="6">
        <v>4</v>
      </c>
      <c r="M437" s="6" t="str">
        <f t="shared" si="39"/>
        <v>&lt;B4&gt;</v>
      </c>
      <c r="N437" s="6" t="str">
        <f>IF($B437=1,IF(ISNA(VLOOKUP($M437,Teams!$F$4:$H$51,2,FALSE)),"",VLOOKUP($M437,Teams!$F$4:$H$51,2,FALSE)),IF($B437=2,IF(ISNA(VLOOKUP($M437,Teams!$O$4:$Q$51,2,FALSE)),"",VLOOKUP($M437,Teams!$O$4:$Q$51,2,FALSE)),IF(ISNA(VLOOKUP($M437,Teams!$X$4:$Z$51,2,FALSE)),"",VLOOKUP($M437,Teams!$X$4:$Z$51,2,FALSE))))</f>
        <v>213204</v>
      </c>
      <c r="O437" s="6">
        <v>5</v>
      </c>
      <c r="P437" s="6" t="str">
        <f t="shared" si="36"/>
        <v>&lt;B5&gt;</v>
      </c>
      <c r="Q437" s="6" t="str">
        <f>IF($B437=1,IF(ISNA(VLOOKUP($P437,Teams!$F$4:$H$51,2,FALSE)),"",VLOOKUP($P437,Teams!$F$4:$H$51,2,FALSE)),IF($B437=2,IF(ISNA(VLOOKUP($P437,Teams!$O$4:$Q$51,2,FALSE)),"",VLOOKUP($P437,Teams!$O$4:$Q$51,2,FALSE)),IF(ISNA(VLOOKUP($P437,Teams!$X$4:$Z$51,2,FALSE)),"",VLOOKUP($P437,Teams!$X$4:$Z$51,2,FALSE))))</f>
        <v>213205</v>
      </c>
      <c r="R437" t="str">
        <f t="shared" si="40"/>
        <v>03/13/2022,12:00,03/13/2022,13:00,Week 24 - Match 24120013,,Gym 1 - Court 3,,0,Game,,213204,,1,213205,,,0,,24120013,1,,,,,,</v>
      </c>
    </row>
    <row r="438" spans="1:18" x14ac:dyDescent="0.2">
      <c r="B438" s="1">
        <v>3</v>
      </c>
      <c r="C438" s="9">
        <v>44633</v>
      </c>
      <c r="D438" s="10">
        <v>12</v>
      </c>
      <c r="E438" s="10" t="s">
        <v>36</v>
      </c>
      <c r="F438" s="127">
        <f t="shared" si="37"/>
        <v>13</v>
      </c>
      <c r="G438" s="10" t="s">
        <v>36</v>
      </c>
      <c r="H438" s="2">
        <v>24</v>
      </c>
      <c r="I438" s="11" t="str">
        <f t="shared" si="42"/>
        <v>24120021</v>
      </c>
      <c r="J438" s="2">
        <v>2</v>
      </c>
      <c r="K438" s="2">
        <v>1</v>
      </c>
      <c r="L438" s="6">
        <v>8</v>
      </c>
      <c r="M438" s="6" t="str">
        <f t="shared" si="39"/>
        <v>&lt;B8&gt;</v>
      </c>
      <c r="N438" s="6" t="str">
        <f>IF($B438=1,IF(ISNA(VLOOKUP($M438,Teams!$F$4:$H$51,2,FALSE)),"",VLOOKUP($M438,Teams!$F$4:$H$51,2,FALSE)),IF($B438=2,IF(ISNA(VLOOKUP($M438,Teams!$O$4:$Q$51,2,FALSE)),"",VLOOKUP($M438,Teams!$O$4:$Q$51,2,FALSE)),IF(ISNA(VLOOKUP($M438,Teams!$X$4:$Z$51,2,FALSE)),"",VLOOKUP($M438,Teams!$X$4:$Z$51,2,FALSE))))</f>
        <v>213208</v>
      </c>
      <c r="O438" s="6">
        <v>7</v>
      </c>
      <c r="P438" s="6" t="str">
        <f t="shared" si="36"/>
        <v>&lt;B7&gt;</v>
      </c>
      <c r="Q438" s="6" t="str">
        <f>IF($B438=1,IF(ISNA(VLOOKUP($P438,Teams!$F$4:$H$51,2,FALSE)),"",VLOOKUP($P438,Teams!$F$4:$H$51,2,FALSE)),IF($B438=2,IF(ISNA(VLOOKUP($P438,Teams!$O$4:$Q$51,2,FALSE)),"",VLOOKUP($P438,Teams!$O$4:$Q$51,2,FALSE)),IF(ISNA(VLOOKUP($P438,Teams!$X$4:$Z$51,2,FALSE)),"",VLOOKUP($P438,Teams!$X$4:$Z$51,2,FALSE))))</f>
        <v>213207</v>
      </c>
      <c r="R438" t="str">
        <f t="shared" si="40"/>
        <v>03/13/2022,12:00,03/13/2022,13:00,Week 24 - Match 24120021,,Gym 2 - Court 1,,0,Game,,213208,,1,213207,,,0,,24120021,1,,,,,,</v>
      </c>
    </row>
    <row r="439" spans="1:18" x14ac:dyDescent="0.2">
      <c r="B439" s="1">
        <v>3</v>
      </c>
      <c r="C439" s="9">
        <v>44633</v>
      </c>
      <c r="D439" s="10">
        <v>12</v>
      </c>
      <c r="E439" s="10" t="s">
        <v>36</v>
      </c>
      <c r="F439" s="127">
        <f t="shared" si="37"/>
        <v>13</v>
      </c>
      <c r="G439" s="10" t="s">
        <v>36</v>
      </c>
      <c r="H439" s="2">
        <v>24</v>
      </c>
      <c r="I439" s="11" t="str">
        <f t="shared" si="42"/>
        <v>24120022</v>
      </c>
      <c r="J439" s="2">
        <v>2</v>
      </c>
      <c r="K439" s="2">
        <v>2</v>
      </c>
      <c r="L439" s="6">
        <v>9</v>
      </c>
      <c r="M439" s="6" t="str">
        <f t="shared" si="39"/>
        <v>&lt;B9&gt;</v>
      </c>
      <c r="N439" s="6" t="str">
        <f>IF($B439=1,IF(ISNA(VLOOKUP($M439,Teams!$F$4:$H$51,2,FALSE)),"",VLOOKUP($M439,Teams!$F$4:$H$51,2,FALSE)),IF($B439=2,IF(ISNA(VLOOKUP($M439,Teams!$O$4:$Q$51,2,FALSE)),"",VLOOKUP($M439,Teams!$O$4:$Q$51,2,FALSE)),IF(ISNA(VLOOKUP($M439,Teams!$X$4:$Z$51,2,FALSE)),"",VLOOKUP($M439,Teams!$X$4:$Z$51,2,FALSE))))</f>
        <v>213209</v>
      </c>
      <c r="O439" s="6">
        <v>12</v>
      </c>
      <c r="P439" s="6" t="str">
        <f t="shared" si="36"/>
        <v>&lt;B12&gt;</v>
      </c>
      <c r="Q439" s="6" t="str">
        <f>IF($B439=1,IF(ISNA(VLOOKUP($P439,Teams!$F$4:$H$51,2,FALSE)),"",VLOOKUP($P439,Teams!$F$4:$H$51,2,FALSE)),IF($B439=2,IF(ISNA(VLOOKUP($P439,Teams!$O$4:$Q$51,2,FALSE)),"",VLOOKUP($P439,Teams!$O$4:$Q$51,2,FALSE)),IF(ISNA(VLOOKUP($P439,Teams!$X$4:$Z$51,2,FALSE)),"",VLOOKUP($P439,Teams!$X$4:$Z$51,2,FALSE))))</f>
        <v>213212</v>
      </c>
      <c r="R439" t="str">
        <f t="shared" si="40"/>
        <v>03/13/2022,12:00,03/13/2022,13:00,Week 24 - Match 24120022,,Gym 2 - Court 2,,0,Game,,213209,,1,213212,,,0,,24120022,1,,,,,,</v>
      </c>
    </row>
    <row r="440" spans="1:18" x14ac:dyDescent="0.2">
      <c r="B440" s="1">
        <v>3</v>
      </c>
      <c r="C440" s="9">
        <v>44633</v>
      </c>
      <c r="D440" s="10">
        <v>12</v>
      </c>
      <c r="E440" s="10" t="s">
        <v>36</v>
      </c>
      <c r="F440" s="127">
        <f t="shared" si="37"/>
        <v>13</v>
      </c>
      <c r="G440" s="10" t="s">
        <v>36</v>
      </c>
      <c r="H440" s="2">
        <v>24</v>
      </c>
      <c r="I440" s="11" t="str">
        <f t="shared" si="42"/>
        <v>24120023</v>
      </c>
      <c r="J440" s="2">
        <v>2</v>
      </c>
      <c r="K440" s="2">
        <v>3</v>
      </c>
      <c r="L440" s="6">
        <v>10</v>
      </c>
      <c r="M440" s="6" t="str">
        <f t="shared" si="39"/>
        <v>&lt;B10&gt;</v>
      </c>
      <c r="N440" s="6" t="str">
        <f>IF($B440=1,IF(ISNA(VLOOKUP($M440,Teams!$F$4:$H$51,2,FALSE)),"",VLOOKUP($M440,Teams!$F$4:$H$51,2,FALSE)),IF($B440=2,IF(ISNA(VLOOKUP($M440,Teams!$O$4:$Q$51,2,FALSE)),"",VLOOKUP($M440,Teams!$O$4:$Q$51,2,FALSE)),IF(ISNA(VLOOKUP($M440,Teams!$X$4:$Z$51,2,FALSE)),"",VLOOKUP($M440,Teams!$X$4:$Z$51,2,FALSE))))</f>
        <v>213210</v>
      </c>
      <c r="O440" s="6">
        <v>11</v>
      </c>
      <c r="P440" s="6" t="str">
        <f t="shared" si="36"/>
        <v>&lt;B11&gt;</v>
      </c>
      <c r="Q440" s="6" t="str">
        <f>IF($B440=1,IF(ISNA(VLOOKUP($P440,Teams!$F$4:$H$51,2,FALSE)),"",VLOOKUP($P440,Teams!$F$4:$H$51,2,FALSE)),IF($B440=2,IF(ISNA(VLOOKUP($P440,Teams!$O$4:$Q$51,2,FALSE)),"",VLOOKUP($P440,Teams!$O$4:$Q$51,2,FALSE)),IF(ISNA(VLOOKUP($P440,Teams!$X$4:$Z$51,2,FALSE)),"",VLOOKUP($P440,Teams!$X$4:$Z$51,2,FALSE))))</f>
        <v>213211</v>
      </c>
      <c r="R440" t="str">
        <f t="shared" si="40"/>
        <v>03/13/2022,12:00,03/13/2022,13:00,Week 24 - Match 24120023,,Gym 2 - Court 3,,0,Game,,213210,,1,213211,,,0,,24120023,1,,,,,,</v>
      </c>
    </row>
    <row r="441" spans="1:18" x14ac:dyDescent="0.2">
      <c r="B441" s="1">
        <v>3</v>
      </c>
      <c r="C441" s="9">
        <v>44633</v>
      </c>
      <c r="D441" s="10">
        <v>13</v>
      </c>
      <c r="E441" s="10" t="s">
        <v>36</v>
      </c>
      <c r="F441" s="127">
        <f t="shared" si="37"/>
        <v>14</v>
      </c>
      <c r="G441" s="10" t="s">
        <v>36</v>
      </c>
      <c r="H441" s="2">
        <v>24</v>
      </c>
      <c r="I441" s="11" t="str">
        <f t="shared" si="42"/>
        <v>24130011</v>
      </c>
      <c r="J441" s="2">
        <v>1</v>
      </c>
      <c r="K441" s="2">
        <v>1</v>
      </c>
      <c r="L441" s="6">
        <v>3</v>
      </c>
      <c r="M441" s="6" t="str">
        <f t="shared" si="39"/>
        <v>&lt;B3&gt;</v>
      </c>
      <c r="N441" s="6" t="str">
        <f>IF($B441=1,IF(ISNA(VLOOKUP($M441,Teams!$F$4:$H$51,2,FALSE)),"",VLOOKUP($M441,Teams!$F$4:$H$51,2,FALSE)),IF($B441=2,IF(ISNA(VLOOKUP($M441,Teams!$O$4:$Q$51,2,FALSE)),"",VLOOKUP($M441,Teams!$O$4:$Q$51,2,FALSE)),IF(ISNA(VLOOKUP($M441,Teams!$X$4:$Z$51,2,FALSE)),"",VLOOKUP($M441,Teams!$X$4:$Z$51,2,FALSE))))</f>
        <v>213203</v>
      </c>
      <c r="O441" s="6">
        <v>4</v>
      </c>
      <c r="P441" s="6" t="str">
        <f t="shared" si="36"/>
        <v>&lt;B4&gt;</v>
      </c>
      <c r="Q441" s="6" t="str">
        <f>IF($B441=1,IF(ISNA(VLOOKUP($P441,Teams!$F$4:$H$51,2,FALSE)),"",VLOOKUP($P441,Teams!$F$4:$H$51,2,FALSE)),IF($B441=2,IF(ISNA(VLOOKUP($P441,Teams!$O$4:$Q$51,2,FALSE)),"",VLOOKUP($P441,Teams!$O$4:$Q$51,2,FALSE)),IF(ISNA(VLOOKUP($P441,Teams!$X$4:$Z$51,2,FALSE)),"",VLOOKUP($P441,Teams!$X$4:$Z$51,2,FALSE))))</f>
        <v>213204</v>
      </c>
      <c r="R441" t="str">
        <f t="shared" si="40"/>
        <v>03/13/2022,13:00,03/13/2022,14:00,Week 24 - Match 24130011,,Gym 1 - Court 1,,0,Game,,213203,,1,213204,,,0,,24130011,1,,,,,,</v>
      </c>
    </row>
    <row r="442" spans="1:18" x14ac:dyDescent="0.2">
      <c r="B442" s="1">
        <v>3</v>
      </c>
      <c r="C442" s="9">
        <v>44633</v>
      </c>
      <c r="D442" s="10">
        <v>13</v>
      </c>
      <c r="E442" s="10" t="s">
        <v>36</v>
      </c>
      <c r="F442" s="127">
        <f t="shared" si="37"/>
        <v>14</v>
      </c>
      <c r="G442" s="10" t="s">
        <v>36</v>
      </c>
      <c r="H442" s="2">
        <v>24</v>
      </c>
      <c r="I442" s="11" t="str">
        <f t="shared" si="42"/>
        <v>24130012</v>
      </c>
      <c r="J442" s="2">
        <v>1</v>
      </c>
      <c r="K442" s="2">
        <v>2</v>
      </c>
      <c r="L442" s="6">
        <v>6</v>
      </c>
      <c r="M442" s="6" t="str">
        <f t="shared" si="39"/>
        <v>&lt;B6&gt;</v>
      </c>
      <c r="N442" s="6" t="str">
        <f>IF($B442=1,IF(ISNA(VLOOKUP($M442,Teams!$F$4:$H$51,2,FALSE)),"",VLOOKUP($M442,Teams!$F$4:$H$51,2,FALSE)),IF($B442=2,IF(ISNA(VLOOKUP($M442,Teams!$O$4:$Q$51,2,FALSE)),"",VLOOKUP($M442,Teams!$O$4:$Q$51,2,FALSE)),IF(ISNA(VLOOKUP($M442,Teams!$X$4:$Z$51,2,FALSE)),"",VLOOKUP($M442,Teams!$X$4:$Z$51,2,FALSE))))</f>
        <v>213206</v>
      </c>
      <c r="O442" s="6">
        <v>1</v>
      </c>
      <c r="P442" s="6" t="str">
        <f t="shared" si="36"/>
        <v>&lt;B1&gt;</v>
      </c>
      <c r="Q442" s="6" t="str">
        <f>IF($B442=1,IF(ISNA(VLOOKUP($P442,Teams!$F$4:$H$51,2,FALSE)),"",VLOOKUP($P442,Teams!$F$4:$H$51,2,FALSE)),IF($B442=2,IF(ISNA(VLOOKUP($P442,Teams!$O$4:$Q$51,2,FALSE)),"",VLOOKUP($P442,Teams!$O$4:$Q$51,2,FALSE)),IF(ISNA(VLOOKUP($P442,Teams!$X$4:$Z$51,2,FALSE)),"",VLOOKUP($P442,Teams!$X$4:$Z$51,2,FALSE))))</f>
        <v>213201</v>
      </c>
      <c r="R442" t="str">
        <f t="shared" si="40"/>
        <v>03/13/2022,13:00,03/13/2022,14:00,Week 24 - Match 24130012,,Gym 1 - Court 2,,0,Game,,213206,,1,213201,,,0,,24130012,1,,,,,,</v>
      </c>
    </row>
    <row r="443" spans="1:18" x14ac:dyDescent="0.2">
      <c r="B443" s="1">
        <v>3</v>
      </c>
      <c r="C443" s="9">
        <v>44633</v>
      </c>
      <c r="D443" s="10">
        <v>13</v>
      </c>
      <c r="E443" s="10" t="s">
        <v>36</v>
      </c>
      <c r="F443" s="127">
        <f t="shared" si="37"/>
        <v>14</v>
      </c>
      <c r="G443" s="10" t="s">
        <v>36</v>
      </c>
      <c r="H443" s="2">
        <v>24</v>
      </c>
      <c r="I443" s="11" t="str">
        <f t="shared" si="42"/>
        <v>24130013</v>
      </c>
      <c r="J443" s="2">
        <v>1</v>
      </c>
      <c r="K443" s="2">
        <v>3</v>
      </c>
      <c r="L443" s="6">
        <v>2</v>
      </c>
      <c r="M443" s="6" t="str">
        <f t="shared" si="39"/>
        <v>&lt;B2&gt;</v>
      </c>
      <c r="N443" s="6" t="str">
        <f>IF($B443=1,IF(ISNA(VLOOKUP($M443,Teams!$F$4:$H$51,2,FALSE)),"",VLOOKUP($M443,Teams!$F$4:$H$51,2,FALSE)),IF($B443=2,IF(ISNA(VLOOKUP($M443,Teams!$O$4:$Q$51,2,FALSE)),"",VLOOKUP($M443,Teams!$O$4:$Q$51,2,FALSE)),IF(ISNA(VLOOKUP($M443,Teams!$X$4:$Z$51,2,FALSE)),"",VLOOKUP($M443,Teams!$X$4:$Z$51,2,FALSE))))</f>
        <v>213202</v>
      </c>
      <c r="O443" s="6">
        <v>5</v>
      </c>
      <c r="P443" s="6" t="str">
        <f t="shared" si="36"/>
        <v>&lt;B5&gt;</v>
      </c>
      <c r="Q443" s="6" t="str">
        <f>IF($B443=1,IF(ISNA(VLOOKUP($P443,Teams!$F$4:$H$51,2,FALSE)),"",VLOOKUP($P443,Teams!$F$4:$H$51,2,FALSE)),IF($B443=2,IF(ISNA(VLOOKUP($P443,Teams!$O$4:$Q$51,2,FALSE)),"",VLOOKUP($P443,Teams!$O$4:$Q$51,2,FALSE)),IF(ISNA(VLOOKUP($P443,Teams!$X$4:$Z$51,2,FALSE)),"",VLOOKUP($P443,Teams!$X$4:$Z$51,2,FALSE))))</f>
        <v>213205</v>
      </c>
      <c r="R443" t="str">
        <f t="shared" si="40"/>
        <v>03/13/2022,13:00,03/13/2022,14:00,Week 24 - Match 24130013,,Gym 1 - Court 3,,0,Game,,213202,,1,213205,,,0,,24130013,1,,,,,,</v>
      </c>
    </row>
    <row r="444" spans="1:18" x14ac:dyDescent="0.2">
      <c r="B444" s="1">
        <v>3</v>
      </c>
      <c r="C444" s="9">
        <v>44633</v>
      </c>
      <c r="D444" s="10">
        <v>13</v>
      </c>
      <c r="E444" s="10" t="s">
        <v>36</v>
      </c>
      <c r="F444" s="127">
        <f t="shared" si="37"/>
        <v>14</v>
      </c>
      <c r="G444" s="10" t="s">
        <v>36</v>
      </c>
      <c r="H444" s="2">
        <v>24</v>
      </c>
      <c r="I444" s="11" t="str">
        <f t="shared" si="42"/>
        <v>24130021</v>
      </c>
      <c r="J444" s="2">
        <v>2</v>
      </c>
      <c r="K444" s="2">
        <v>1</v>
      </c>
      <c r="L444" s="6">
        <v>9</v>
      </c>
      <c r="M444" s="6" t="str">
        <f t="shared" si="39"/>
        <v>&lt;B9&gt;</v>
      </c>
      <c r="N444" s="6" t="str">
        <f>IF($B444=1,IF(ISNA(VLOOKUP($M444,Teams!$F$4:$H$51,2,FALSE)),"",VLOOKUP($M444,Teams!$F$4:$H$51,2,FALSE)),IF($B444=2,IF(ISNA(VLOOKUP($M444,Teams!$O$4:$Q$51,2,FALSE)),"",VLOOKUP($M444,Teams!$O$4:$Q$51,2,FALSE)),IF(ISNA(VLOOKUP($M444,Teams!$X$4:$Z$51,2,FALSE)),"",VLOOKUP($M444,Teams!$X$4:$Z$51,2,FALSE))))</f>
        <v>213209</v>
      </c>
      <c r="O444" s="6">
        <v>10</v>
      </c>
      <c r="P444" s="6" t="str">
        <f t="shared" si="36"/>
        <v>&lt;B10&gt;</v>
      </c>
      <c r="Q444" s="6" t="str">
        <f>IF($B444=1,IF(ISNA(VLOOKUP($P444,Teams!$F$4:$H$51,2,FALSE)),"",VLOOKUP($P444,Teams!$F$4:$H$51,2,FALSE)),IF($B444=2,IF(ISNA(VLOOKUP($P444,Teams!$O$4:$Q$51,2,FALSE)),"",VLOOKUP($P444,Teams!$O$4:$Q$51,2,FALSE)),IF(ISNA(VLOOKUP($P444,Teams!$X$4:$Z$51,2,FALSE)),"",VLOOKUP($P444,Teams!$X$4:$Z$51,2,FALSE))))</f>
        <v>213210</v>
      </c>
      <c r="R444" t="str">
        <f t="shared" si="40"/>
        <v>03/13/2022,13:00,03/13/2022,14:00,Week 24 - Match 24130021,,Gym 2 - Court 1,,0,Game,,213209,,1,213210,,,0,,24130021,1,,,,,,</v>
      </c>
    </row>
    <row r="445" spans="1:18" x14ac:dyDescent="0.2">
      <c r="B445" s="1">
        <v>3</v>
      </c>
      <c r="C445" s="9">
        <v>44633</v>
      </c>
      <c r="D445" s="10">
        <v>13</v>
      </c>
      <c r="E445" s="10" t="s">
        <v>36</v>
      </c>
      <c r="F445" s="127">
        <f t="shared" si="37"/>
        <v>14</v>
      </c>
      <c r="G445" s="10" t="s">
        <v>36</v>
      </c>
      <c r="H445" s="2">
        <v>24</v>
      </c>
      <c r="I445" s="11" t="str">
        <f t="shared" si="42"/>
        <v>24130022</v>
      </c>
      <c r="J445" s="2">
        <v>2</v>
      </c>
      <c r="K445" s="2">
        <v>2</v>
      </c>
      <c r="L445" s="6">
        <v>12</v>
      </c>
      <c r="M445" s="6" t="str">
        <f t="shared" si="39"/>
        <v>&lt;B12&gt;</v>
      </c>
      <c r="N445" s="6" t="str">
        <f>IF($B445=1,IF(ISNA(VLOOKUP($M445,Teams!$F$4:$H$51,2,FALSE)),"",VLOOKUP($M445,Teams!$F$4:$H$51,2,FALSE)),IF($B445=2,IF(ISNA(VLOOKUP($M445,Teams!$O$4:$Q$51,2,FALSE)),"",VLOOKUP($M445,Teams!$O$4:$Q$51,2,FALSE)),IF(ISNA(VLOOKUP($M445,Teams!$X$4:$Z$51,2,FALSE)),"",VLOOKUP($M445,Teams!$X$4:$Z$51,2,FALSE))))</f>
        <v>213212</v>
      </c>
      <c r="O445" s="6">
        <v>7</v>
      </c>
      <c r="P445" s="6" t="str">
        <f t="shared" si="36"/>
        <v>&lt;B7&gt;</v>
      </c>
      <c r="Q445" s="6" t="str">
        <f>IF($B445=1,IF(ISNA(VLOOKUP($P445,Teams!$F$4:$H$51,2,FALSE)),"",VLOOKUP($P445,Teams!$F$4:$H$51,2,FALSE)),IF($B445=2,IF(ISNA(VLOOKUP($P445,Teams!$O$4:$Q$51,2,FALSE)),"",VLOOKUP($P445,Teams!$O$4:$Q$51,2,FALSE)),IF(ISNA(VLOOKUP($P445,Teams!$X$4:$Z$51,2,FALSE)),"",VLOOKUP($P445,Teams!$X$4:$Z$51,2,FALSE))))</f>
        <v>213207</v>
      </c>
      <c r="R445" t="str">
        <f t="shared" si="40"/>
        <v>03/13/2022,13:00,03/13/2022,14:00,Week 24 - Match 24130022,,Gym 2 - Court 2,,0,Game,,213212,,1,213207,,,0,,24130022,1,,,,,,</v>
      </c>
    </row>
    <row r="446" spans="1:18" x14ac:dyDescent="0.2">
      <c r="B446" s="1">
        <v>3</v>
      </c>
      <c r="C446" s="9">
        <v>44633</v>
      </c>
      <c r="D446" s="10">
        <v>13</v>
      </c>
      <c r="E446" s="10" t="s">
        <v>36</v>
      </c>
      <c r="F446" s="127">
        <f t="shared" si="37"/>
        <v>14</v>
      </c>
      <c r="G446" s="10" t="s">
        <v>36</v>
      </c>
      <c r="H446" s="2">
        <v>24</v>
      </c>
      <c r="I446" s="11" t="str">
        <f t="shared" si="42"/>
        <v>24130023</v>
      </c>
      <c r="J446" s="2">
        <v>2</v>
      </c>
      <c r="K446" s="2">
        <v>3</v>
      </c>
      <c r="L446" s="6">
        <v>8</v>
      </c>
      <c r="M446" s="6" t="str">
        <f t="shared" si="39"/>
        <v>&lt;B8&gt;</v>
      </c>
      <c r="N446" s="6" t="str">
        <f>IF($B446=1,IF(ISNA(VLOOKUP($M446,Teams!$F$4:$H$51,2,FALSE)),"",VLOOKUP($M446,Teams!$F$4:$H$51,2,FALSE)),IF($B446=2,IF(ISNA(VLOOKUP($M446,Teams!$O$4:$Q$51,2,FALSE)),"",VLOOKUP($M446,Teams!$O$4:$Q$51,2,FALSE)),IF(ISNA(VLOOKUP($M446,Teams!$X$4:$Z$51,2,FALSE)),"",VLOOKUP($M446,Teams!$X$4:$Z$51,2,FALSE))))</f>
        <v>213208</v>
      </c>
      <c r="O446" s="6">
        <v>11</v>
      </c>
      <c r="P446" s="6" t="str">
        <f t="shared" si="36"/>
        <v>&lt;B11&gt;</v>
      </c>
      <c r="Q446" s="6" t="str">
        <f>IF($B446=1,IF(ISNA(VLOOKUP($P446,Teams!$F$4:$H$51,2,FALSE)),"",VLOOKUP($P446,Teams!$F$4:$H$51,2,FALSE)),IF($B446=2,IF(ISNA(VLOOKUP($P446,Teams!$O$4:$Q$51,2,FALSE)),"",VLOOKUP($P446,Teams!$O$4:$Q$51,2,FALSE)),IF(ISNA(VLOOKUP($P446,Teams!$X$4:$Z$51,2,FALSE)),"",VLOOKUP($P446,Teams!$X$4:$Z$51,2,FALSE))))</f>
        <v>213211</v>
      </c>
      <c r="R446" t="str">
        <f t="shared" si="40"/>
        <v>03/13/2022,13:00,03/13/2022,14:00,Week 24 - Match 24130023,,Gym 2 - Court 3,,0,Game,,213208,,1,213211,,,0,,24130023,1,,,,,,</v>
      </c>
    </row>
    <row r="447" spans="1:18" x14ac:dyDescent="0.2">
      <c r="B447" s="1">
        <v>3</v>
      </c>
      <c r="C447" s="9">
        <v>44633</v>
      </c>
      <c r="D447" s="10">
        <v>14</v>
      </c>
      <c r="E447" s="10" t="s">
        <v>36</v>
      </c>
      <c r="F447" s="127">
        <f t="shared" si="37"/>
        <v>15</v>
      </c>
      <c r="G447" s="10" t="s">
        <v>36</v>
      </c>
      <c r="H447" s="2">
        <v>25</v>
      </c>
      <c r="I447" s="11" t="str">
        <f t="shared" si="42"/>
        <v>25140011</v>
      </c>
      <c r="J447" s="2">
        <v>1</v>
      </c>
      <c r="K447" s="2">
        <v>1</v>
      </c>
      <c r="L447" s="6">
        <v>6</v>
      </c>
      <c r="M447" s="6" t="str">
        <f t="shared" si="39"/>
        <v>&lt;B6&gt;</v>
      </c>
      <c r="N447" s="6" t="str">
        <f>IF($B447=1,IF(ISNA(VLOOKUP($M447,Teams!$F$4:$H$51,2,FALSE)),"",VLOOKUP($M447,Teams!$F$4:$H$51,2,FALSE)),IF($B447=2,IF(ISNA(VLOOKUP($M447,Teams!$O$4:$Q$51,2,FALSE)),"",VLOOKUP($M447,Teams!$O$4:$Q$51,2,FALSE)),IF(ISNA(VLOOKUP($M447,Teams!$X$4:$Z$51,2,FALSE)),"",VLOOKUP($M447,Teams!$X$4:$Z$51,2,FALSE))))</f>
        <v>213206</v>
      </c>
      <c r="O447" s="6">
        <v>4</v>
      </c>
      <c r="P447" s="6" t="str">
        <f t="shared" si="36"/>
        <v>&lt;B4&gt;</v>
      </c>
      <c r="Q447" s="6" t="str">
        <f>IF($B447=1,IF(ISNA(VLOOKUP($P447,Teams!$F$4:$H$51,2,FALSE)),"",VLOOKUP($P447,Teams!$F$4:$H$51,2,FALSE)),IF($B447=2,IF(ISNA(VLOOKUP($P447,Teams!$O$4:$Q$51,2,FALSE)),"",VLOOKUP($P447,Teams!$O$4:$Q$51,2,FALSE)),IF(ISNA(VLOOKUP($P447,Teams!$X$4:$Z$51,2,FALSE)),"",VLOOKUP($P447,Teams!$X$4:$Z$51,2,FALSE))))</f>
        <v>213204</v>
      </c>
      <c r="R447" t="str">
        <f t="shared" si="40"/>
        <v>03/13/2022,14:00,03/13/2022,15:00,Week 25 - Match 25140011,,Gym 1 - Court 1,,0,Game,,213206,,1,213204,,,0,,25140011,1,,,,,,</v>
      </c>
    </row>
    <row r="448" spans="1:18" x14ac:dyDescent="0.2">
      <c r="B448" s="1">
        <v>3</v>
      </c>
      <c r="C448" s="9">
        <v>44633</v>
      </c>
      <c r="D448" s="10">
        <v>14</v>
      </c>
      <c r="E448" s="10" t="s">
        <v>36</v>
      </c>
      <c r="F448" s="127">
        <f t="shared" si="37"/>
        <v>15</v>
      </c>
      <c r="G448" s="10" t="s">
        <v>36</v>
      </c>
      <c r="H448" s="2">
        <v>25</v>
      </c>
      <c r="I448" s="11" t="str">
        <f t="shared" si="42"/>
        <v>25140012</v>
      </c>
      <c r="J448" s="2">
        <v>1</v>
      </c>
      <c r="K448" s="2">
        <v>2</v>
      </c>
      <c r="L448" s="6">
        <v>2</v>
      </c>
      <c r="M448" s="6" t="str">
        <f t="shared" si="39"/>
        <v>&lt;B2&gt;</v>
      </c>
      <c r="N448" s="6" t="str">
        <f>IF($B448=1,IF(ISNA(VLOOKUP($M448,Teams!$F$4:$H$51,2,FALSE)),"",VLOOKUP($M448,Teams!$F$4:$H$51,2,FALSE)),IF($B448=2,IF(ISNA(VLOOKUP($M448,Teams!$O$4:$Q$51,2,FALSE)),"",VLOOKUP($M448,Teams!$O$4:$Q$51,2,FALSE)),IF(ISNA(VLOOKUP($M448,Teams!$X$4:$Z$51,2,FALSE)),"",VLOOKUP($M448,Teams!$X$4:$Z$51,2,FALSE))))</f>
        <v>213202</v>
      </c>
      <c r="O448" s="6">
        <v>3</v>
      </c>
      <c r="P448" s="6" t="str">
        <f t="shared" ref="P448:P482" si="43">"&lt;"&amp;$A$3&amp;O448&amp;"&gt;"</f>
        <v>&lt;B3&gt;</v>
      </c>
      <c r="Q448" s="6" t="str">
        <f>IF($B448=1,IF(ISNA(VLOOKUP($P448,Teams!$F$4:$H$51,2,FALSE)),"",VLOOKUP($P448,Teams!$F$4:$H$51,2,FALSE)),IF($B448=2,IF(ISNA(VLOOKUP($P448,Teams!$O$4:$Q$51,2,FALSE)),"",VLOOKUP($P448,Teams!$O$4:$Q$51,2,FALSE)),IF(ISNA(VLOOKUP($P448,Teams!$X$4:$Z$51,2,FALSE)),"",VLOOKUP($P448,Teams!$X$4:$Z$51,2,FALSE))))</f>
        <v>213203</v>
      </c>
      <c r="R448" t="str">
        <f t="shared" si="40"/>
        <v>03/13/2022,14:00,03/13/2022,15:00,Week 25 - Match 25140012,,Gym 1 - Court 2,,0,Game,,213202,,1,213203,,,0,,25140012,1,,,,,,</v>
      </c>
    </row>
    <row r="449" spans="2:18" x14ac:dyDescent="0.2">
      <c r="B449" s="1">
        <v>3</v>
      </c>
      <c r="C449" s="9">
        <v>44633</v>
      </c>
      <c r="D449" s="10">
        <v>14</v>
      </c>
      <c r="E449" s="10" t="s">
        <v>36</v>
      </c>
      <c r="F449" s="127">
        <f t="shared" si="37"/>
        <v>15</v>
      </c>
      <c r="G449" s="10" t="s">
        <v>36</v>
      </c>
      <c r="H449" s="2">
        <v>25</v>
      </c>
      <c r="I449" s="11" t="str">
        <f t="shared" si="42"/>
        <v>25140013</v>
      </c>
      <c r="J449" s="2">
        <v>1</v>
      </c>
      <c r="K449" s="2">
        <v>3</v>
      </c>
      <c r="L449" s="6">
        <v>1</v>
      </c>
      <c r="M449" s="6" t="str">
        <f t="shared" si="39"/>
        <v>&lt;B1&gt;</v>
      </c>
      <c r="N449" s="6" t="str">
        <f>IF($B449=1,IF(ISNA(VLOOKUP($M449,Teams!$F$4:$H$51,2,FALSE)),"",VLOOKUP($M449,Teams!$F$4:$H$51,2,FALSE)),IF($B449=2,IF(ISNA(VLOOKUP($M449,Teams!$O$4:$Q$51,2,FALSE)),"",VLOOKUP($M449,Teams!$O$4:$Q$51,2,FALSE)),IF(ISNA(VLOOKUP($M449,Teams!$X$4:$Z$51,2,FALSE)),"",VLOOKUP($M449,Teams!$X$4:$Z$51,2,FALSE))))</f>
        <v>213201</v>
      </c>
      <c r="O449" s="6">
        <v>5</v>
      </c>
      <c r="P449" s="6" t="str">
        <f t="shared" si="43"/>
        <v>&lt;B5&gt;</v>
      </c>
      <c r="Q449" s="6" t="str">
        <f>IF($B449=1,IF(ISNA(VLOOKUP($P449,Teams!$F$4:$H$51,2,FALSE)),"",VLOOKUP($P449,Teams!$F$4:$H$51,2,FALSE)),IF($B449=2,IF(ISNA(VLOOKUP($P449,Teams!$O$4:$Q$51,2,FALSE)),"",VLOOKUP($P449,Teams!$O$4:$Q$51,2,FALSE)),IF(ISNA(VLOOKUP($P449,Teams!$X$4:$Z$51,2,FALSE)),"",VLOOKUP($P449,Teams!$X$4:$Z$51,2,FALSE))))</f>
        <v>213205</v>
      </c>
      <c r="R449" t="str">
        <f t="shared" si="40"/>
        <v>03/13/2022,14:00,03/13/2022,15:00,Week 25 - Match 25140013,,Gym 1 - Court 3,,0,Game,,213201,,1,213205,,,0,,25140013,1,,,,,,</v>
      </c>
    </row>
    <row r="450" spans="2:18" x14ac:dyDescent="0.2">
      <c r="B450" s="1">
        <v>3</v>
      </c>
      <c r="C450" s="9">
        <v>44633</v>
      </c>
      <c r="D450" s="10">
        <v>14</v>
      </c>
      <c r="E450" s="10" t="s">
        <v>36</v>
      </c>
      <c r="F450" s="127">
        <f t="shared" si="37"/>
        <v>15</v>
      </c>
      <c r="G450" s="10" t="s">
        <v>36</v>
      </c>
      <c r="H450" s="2">
        <v>25</v>
      </c>
      <c r="I450" s="11" t="str">
        <f t="shared" si="42"/>
        <v>25140021</v>
      </c>
      <c r="J450" s="2">
        <v>2</v>
      </c>
      <c r="K450" s="2">
        <v>1</v>
      </c>
      <c r="L450" s="6">
        <v>12</v>
      </c>
      <c r="M450" s="6" t="str">
        <f t="shared" si="39"/>
        <v>&lt;B12&gt;</v>
      </c>
      <c r="N450" s="6" t="str">
        <f>IF($B450=1,IF(ISNA(VLOOKUP($M450,Teams!$F$4:$H$51,2,FALSE)),"",VLOOKUP($M450,Teams!$F$4:$H$51,2,FALSE)),IF($B450=2,IF(ISNA(VLOOKUP($M450,Teams!$O$4:$Q$51,2,FALSE)),"",VLOOKUP($M450,Teams!$O$4:$Q$51,2,FALSE)),IF(ISNA(VLOOKUP($M450,Teams!$X$4:$Z$51,2,FALSE)),"",VLOOKUP($M450,Teams!$X$4:$Z$51,2,FALSE))))</f>
        <v>213212</v>
      </c>
      <c r="O450" s="6">
        <v>10</v>
      </c>
      <c r="P450" s="6" t="str">
        <f t="shared" si="43"/>
        <v>&lt;B10&gt;</v>
      </c>
      <c r="Q450" s="6" t="str">
        <f>IF($B450=1,IF(ISNA(VLOOKUP($P450,Teams!$F$4:$H$51,2,FALSE)),"",VLOOKUP($P450,Teams!$F$4:$H$51,2,FALSE)),IF($B450=2,IF(ISNA(VLOOKUP($P450,Teams!$O$4:$Q$51,2,FALSE)),"",VLOOKUP($P450,Teams!$O$4:$Q$51,2,FALSE)),IF(ISNA(VLOOKUP($P450,Teams!$X$4:$Z$51,2,FALSE)),"",VLOOKUP($P450,Teams!$X$4:$Z$51,2,FALSE))))</f>
        <v>213210</v>
      </c>
      <c r="R450" t="str">
        <f t="shared" si="40"/>
        <v>03/13/2022,14:00,03/13/2022,15:00,Week 25 - Match 25140021,,Gym 2 - Court 1,,0,Game,,213212,,1,213210,,,0,,25140021,1,,,,,,</v>
      </c>
    </row>
    <row r="451" spans="2:18" x14ac:dyDescent="0.2">
      <c r="B451" s="1">
        <v>3</v>
      </c>
      <c r="C451" s="9">
        <v>44633</v>
      </c>
      <c r="D451" s="10">
        <v>14</v>
      </c>
      <c r="E451" s="10" t="s">
        <v>36</v>
      </c>
      <c r="F451" s="127">
        <f t="shared" si="37"/>
        <v>15</v>
      </c>
      <c r="G451" s="10" t="s">
        <v>36</v>
      </c>
      <c r="H451" s="2">
        <v>25</v>
      </c>
      <c r="I451" s="11" t="str">
        <f t="shared" si="42"/>
        <v>25140022</v>
      </c>
      <c r="J451" s="2">
        <v>2</v>
      </c>
      <c r="K451" s="2">
        <v>2</v>
      </c>
      <c r="L451" s="6">
        <v>8</v>
      </c>
      <c r="M451" s="6" t="str">
        <f t="shared" si="39"/>
        <v>&lt;B8&gt;</v>
      </c>
      <c r="N451" s="6" t="str">
        <f>IF($B451=1,IF(ISNA(VLOOKUP($M451,Teams!$F$4:$H$51,2,FALSE)),"",VLOOKUP($M451,Teams!$F$4:$H$51,2,FALSE)),IF($B451=2,IF(ISNA(VLOOKUP($M451,Teams!$O$4:$Q$51,2,FALSE)),"",VLOOKUP($M451,Teams!$O$4:$Q$51,2,FALSE)),IF(ISNA(VLOOKUP($M451,Teams!$X$4:$Z$51,2,FALSE)),"",VLOOKUP($M451,Teams!$X$4:$Z$51,2,FALSE))))</f>
        <v>213208</v>
      </c>
      <c r="O451" s="6">
        <v>9</v>
      </c>
      <c r="P451" s="6" t="str">
        <f t="shared" si="43"/>
        <v>&lt;B9&gt;</v>
      </c>
      <c r="Q451" s="6" t="str">
        <f>IF($B451=1,IF(ISNA(VLOOKUP($P451,Teams!$F$4:$H$51,2,FALSE)),"",VLOOKUP($P451,Teams!$F$4:$H$51,2,FALSE)),IF($B451=2,IF(ISNA(VLOOKUP($P451,Teams!$O$4:$Q$51,2,FALSE)),"",VLOOKUP($P451,Teams!$O$4:$Q$51,2,FALSE)),IF(ISNA(VLOOKUP($P451,Teams!$X$4:$Z$51,2,FALSE)),"",VLOOKUP($P451,Teams!$X$4:$Z$51,2,FALSE))))</f>
        <v>213209</v>
      </c>
      <c r="R451" t="str">
        <f t="shared" si="40"/>
        <v>03/13/2022,14:00,03/13/2022,15:00,Week 25 - Match 25140022,,Gym 2 - Court 2,,0,Game,,213208,,1,213209,,,0,,25140022,1,,,,,,</v>
      </c>
    </row>
    <row r="452" spans="2:18" x14ac:dyDescent="0.2">
      <c r="B452" s="1">
        <v>3</v>
      </c>
      <c r="C452" s="9">
        <v>44633</v>
      </c>
      <c r="D452" s="10">
        <v>14</v>
      </c>
      <c r="E452" s="10" t="s">
        <v>36</v>
      </c>
      <c r="F452" s="127">
        <f t="shared" ref="F452:F482" si="44">IF(NOT(ISBLANK(D452)),D452+1,"")</f>
        <v>15</v>
      </c>
      <c r="G452" s="10" t="s">
        <v>36</v>
      </c>
      <c r="H452" s="2">
        <v>25</v>
      </c>
      <c r="I452" s="11" t="str">
        <f t="shared" si="42"/>
        <v>25140023</v>
      </c>
      <c r="J452" s="2">
        <v>2</v>
      </c>
      <c r="K452" s="2">
        <v>3</v>
      </c>
      <c r="L452" s="6">
        <v>7</v>
      </c>
      <c r="M452" s="6" t="str">
        <f t="shared" ref="M452:M482" si="45">"&lt;"&amp;$A$3&amp;L452&amp;"&gt;"</f>
        <v>&lt;B7&gt;</v>
      </c>
      <c r="N452" s="6" t="str">
        <f>IF($B452=1,IF(ISNA(VLOOKUP($M452,Teams!$F$4:$H$51,2,FALSE)),"",VLOOKUP($M452,Teams!$F$4:$H$51,2,FALSE)),IF($B452=2,IF(ISNA(VLOOKUP($M452,Teams!$O$4:$Q$51,2,FALSE)),"",VLOOKUP($M452,Teams!$O$4:$Q$51,2,FALSE)),IF(ISNA(VLOOKUP($M452,Teams!$X$4:$Z$51,2,FALSE)),"",VLOOKUP($M452,Teams!$X$4:$Z$51,2,FALSE))))</f>
        <v>213207</v>
      </c>
      <c r="O452" s="6">
        <v>11</v>
      </c>
      <c r="P452" s="6" t="str">
        <f t="shared" si="43"/>
        <v>&lt;B11&gt;</v>
      </c>
      <c r="Q452" s="6" t="str">
        <f>IF($B452=1,IF(ISNA(VLOOKUP($P452,Teams!$F$4:$H$51,2,FALSE)),"",VLOOKUP($P452,Teams!$F$4:$H$51,2,FALSE)),IF($B452=2,IF(ISNA(VLOOKUP($P452,Teams!$O$4:$Q$51,2,FALSE)),"",VLOOKUP($P452,Teams!$O$4:$Q$51,2,FALSE)),IF(ISNA(VLOOKUP($P452,Teams!$X$4:$Z$51,2,FALSE)),"",VLOOKUP($P452,Teams!$X$4:$Z$51,2,FALSE))))</f>
        <v>213211</v>
      </c>
      <c r="R452" t="str">
        <f t="shared" ref="R452:R482" si="46">TEXT(C452,"mm/dd/yyyy")&amp;","&amp;D452&amp;":"&amp;E452&amp;","&amp;TEXT(C452,"mm/dd/yyyy")&amp;","&amp;F452&amp;":"&amp;G452&amp;",Week "&amp;H452&amp;" - Match "&amp;I452&amp;",,Gym "&amp;J452&amp;" - Court "&amp;K452&amp;",,0,Game,,"&amp;N452&amp;",,1,"&amp;Q452&amp;",,,0,,"&amp;I452&amp;",1,,,,,,"</f>
        <v>03/13/2022,14:00,03/13/2022,15:00,Week 25 - Match 25140023,,Gym 2 - Court 3,,0,Game,,213207,,1,213211,,,0,,25140023,1,,,,,,</v>
      </c>
    </row>
    <row r="453" spans="2:18" x14ac:dyDescent="0.2">
      <c r="B453" s="1">
        <v>3</v>
      </c>
      <c r="C453" s="9">
        <v>44633</v>
      </c>
      <c r="D453" s="10">
        <v>15</v>
      </c>
      <c r="E453" s="10" t="s">
        <v>36</v>
      </c>
      <c r="F453" s="127">
        <f t="shared" si="44"/>
        <v>16</v>
      </c>
      <c r="G453" s="10" t="s">
        <v>36</v>
      </c>
      <c r="H453" s="2">
        <v>25</v>
      </c>
      <c r="I453" s="11" t="str">
        <f t="shared" si="42"/>
        <v>25150011</v>
      </c>
      <c r="J453" s="2">
        <v>1</v>
      </c>
      <c r="K453" s="2">
        <v>1</v>
      </c>
      <c r="L453" s="6">
        <v>4</v>
      </c>
      <c r="M453" s="6" t="str">
        <f t="shared" si="45"/>
        <v>&lt;B4&gt;</v>
      </c>
      <c r="N453" s="6" t="str">
        <f>IF($B453=1,IF(ISNA(VLOOKUP($M453,Teams!$F$4:$H$51,2,FALSE)),"",VLOOKUP($M453,Teams!$F$4:$H$51,2,FALSE)),IF($B453=2,IF(ISNA(VLOOKUP($M453,Teams!$O$4:$Q$51,2,FALSE)),"",VLOOKUP($M453,Teams!$O$4:$Q$51,2,FALSE)),IF(ISNA(VLOOKUP($M453,Teams!$X$4:$Z$51,2,FALSE)),"",VLOOKUP($M453,Teams!$X$4:$Z$51,2,FALSE))))</f>
        <v>213204</v>
      </c>
      <c r="O453" s="6">
        <v>1</v>
      </c>
      <c r="P453" s="6" t="str">
        <f t="shared" si="43"/>
        <v>&lt;B1&gt;</v>
      </c>
      <c r="Q453" s="6" t="str">
        <f>IF($B453=1,IF(ISNA(VLOOKUP($P453,Teams!$F$4:$H$51,2,FALSE)),"",VLOOKUP($P453,Teams!$F$4:$H$51,2,FALSE)),IF($B453=2,IF(ISNA(VLOOKUP($P453,Teams!$O$4:$Q$51,2,FALSE)),"",VLOOKUP($P453,Teams!$O$4:$Q$51,2,FALSE)),IF(ISNA(VLOOKUP($P453,Teams!$X$4:$Z$51,2,FALSE)),"",VLOOKUP($P453,Teams!$X$4:$Z$51,2,FALSE))))</f>
        <v>213201</v>
      </c>
      <c r="R453" t="str">
        <f t="shared" si="46"/>
        <v>03/13/2022,15:00,03/13/2022,16:00,Week 25 - Match 25150011,,Gym 1 - Court 1,,0,Game,,213204,,1,213201,,,0,,25150011,1,,,,,,</v>
      </c>
    </row>
    <row r="454" spans="2:18" x14ac:dyDescent="0.2">
      <c r="B454" s="1">
        <v>3</v>
      </c>
      <c r="C454" s="9">
        <v>44633</v>
      </c>
      <c r="D454" s="10">
        <v>15</v>
      </c>
      <c r="E454" s="10" t="s">
        <v>36</v>
      </c>
      <c r="F454" s="127">
        <f t="shared" si="44"/>
        <v>16</v>
      </c>
      <c r="G454" s="10" t="s">
        <v>36</v>
      </c>
      <c r="H454" s="2">
        <v>25</v>
      </c>
      <c r="I454" s="11" t="str">
        <f t="shared" si="42"/>
        <v>25150012</v>
      </c>
      <c r="J454" s="2">
        <v>1</v>
      </c>
      <c r="K454" s="2">
        <v>2</v>
      </c>
      <c r="L454" s="6">
        <v>5</v>
      </c>
      <c r="M454" s="6" t="str">
        <f t="shared" si="45"/>
        <v>&lt;B5&gt;</v>
      </c>
      <c r="N454" s="6" t="str">
        <f>IF($B454=1,IF(ISNA(VLOOKUP($M454,Teams!$F$4:$H$51,2,FALSE)),"",VLOOKUP($M454,Teams!$F$4:$H$51,2,FALSE)),IF($B454=2,IF(ISNA(VLOOKUP($M454,Teams!$O$4:$Q$51,2,FALSE)),"",VLOOKUP($M454,Teams!$O$4:$Q$51,2,FALSE)),IF(ISNA(VLOOKUP($M454,Teams!$X$4:$Z$51,2,FALSE)),"",VLOOKUP($M454,Teams!$X$4:$Z$51,2,FALSE))))</f>
        <v>213205</v>
      </c>
      <c r="O454" s="6">
        <v>3</v>
      </c>
      <c r="P454" s="6" t="str">
        <f t="shared" si="43"/>
        <v>&lt;B3&gt;</v>
      </c>
      <c r="Q454" s="6" t="str">
        <f>IF($B454=1,IF(ISNA(VLOOKUP($P454,Teams!$F$4:$H$51,2,FALSE)),"",VLOOKUP($P454,Teams!$F$4:$H$51,2,FALSE)),IF($B454=2,IF(ISNA(VLOOKUP($P454,Teams!$O$4:$Q$51,2,FALSE)),"",VLOOKUP($P454,Teams!$O$4:$Q$51,2,FALSE)),IF(ISNA(VLOOKUP($P454,Teams!$X$4:$Z$51,2,FALSE)),"",VLOOKUP($P454,Teams!$X$4:$Z$51,2,FALSE))))</f>
        <v>213203</v>
      </c>
      <c r="R454" t="str">
        <f t="shared" si="46"/>
        <v>03/13/2022,15:00,03/13/2022,16:00,Week 25 - Match 25150012,,Gym 1 - Court 2,,0,Game,,213205,,1,213203,,,0,,25150012,1,,,,,,</v>
      </c>
    </row>
    <row r="455" spans="2:18" x14ac:dyDescent="0.2">
      <c r="B455" s="1">
        <v>3</v>
      </c>
      <c r="C455" s="9">
        <v>44633</v>
      </c>
      <c r="D455" s="10">
        <v>15</v>
      </c>
      <c r="E455" s="10" t="s">
        <v>36</v>
      </c>
      <c r="F455" s="127">
        <f t="shared" si="44"/>
        <v>16</v>
      </c>
      <c r="G455" s="10" t="s">
        <v>36</v>
      </c>
      <c r="H455" s="2">
        <v>25</v>
      </c>
      <c r="I455" s="11" t="str">
        <f t="shared" si="42"/>
        <v>25150013</v>
      </c>
      <c r="J455" s="2">
        <v>1</v>
      </c>
      <c r="K455" s="2">
        <v>3</v>
      </c>
      <c r="L455" s="6">
        <v>6</v>
      </c>
      <c r="M455" s="6" t="str">
        <f t="shared" si="45"/>
        <v>&lt;B6&gt;</v>
      </c>
      <c r="N455" s="6" t="str">
        <f>IF($B455=1,IF(ISNA(VLOOKUP($M455,Teams!$F$4:$H$51,2,FALSE)),"",VLOOKUP($M455,Teams!$F$4:$H$51,2,FALSE)),IF($B455=2,IF(ISNA(VLOOKUP($M455,Teams!$O$4:$Q$51,2,FALSE)),"",VLOOKUP($M455,Teams!$O$4:$Q$51,2,FALSE)),IF(ISNA(VLOOKUP($M455,Teams!$X$4:$Z$51,2,FALSE)),"",VLOOKUP($M455,Teams!$X$4:$Z$51,2,FALSE))))</f>
        <v>213206</v>
      </c>
      <c r="O455" s="6">
        <v>2</v>
      </c>
      <c r="P455" s="6" t="str">
        <f t="shared" si="43"/>
        <v>&lt;B2&gt;</v>
      </c>
      <c r="Q455" s="6" t="str">
        <f>IF($B455=1,IF(ISNA(VLOOKUP($P455,Teams!$F$4:$H$51,2,FALSE)),"",VLOOKUP($P455,Teams!$F$4:$H$51,2,FALSE)),IF($B455=2,IF(ISNA(VLOOKUP($P455,Teams!$O$4:$Q$51,2,FALSE)),"",VLOOKUP($P455,Teams!$O$4:$Q$51,2,FALSE)),IF(ISNA(VLOOKUP($P455,Teams!$X$4:$Z$51,2,FALSE)),"",VLOOKUP($P455,Teams!$X$4:$Z$51,2,FALSE))))</f>
        <v>213202</v>
      </c>
      <c r="R455" t="str">
        <f t="shared" si="46"/>
        <v>03/13/2022,15:00,03/13/2022,16:00,Week 25 - Match 25150013,,Gym 1 - Court 3,,0,Game,,213206,,1,213202,,,0,,25150013,1,,,,,,</v>
      </c>
    </row>
    <row r="456" spans="2:18" x14ac:dyDescent="0.2">
      <c r="B456" s="1">
        <v>3</v>
      </c>
      <c r="C456" s="9">
        <v>44633</v>
      </c>
      <c r="D456" s="10">
        <v>15</v>
      </c>
      <c r="E456" s="10" t="s">
        <v>36</v>
      </c>
      <c r="F456" s="127">
        <f t="shared" si="44"/>
        <v>16</v>
      </c>
      <c r="G456" s="10" t="s">
        <v>36</v>
      </c>
      <c r="H456" s="2">
        <v>25</v>
      </c>
      <c r="I456" s="11" t="str">
        <f t="shared" si="42"/>
        <v>25150021</v>
      </c>
      <c r="J456" s="2">
        <v>2</v>
      </c>
      <c r="K456" s="2">
        <v>1</v>
      </c>
      <c r="L456" s="6">
        <v>10</v>
      </c>
      <c r="M456" s="6" t="str">
        <f t="shared" si="45"/>
        <v>&lt;B10&gt;</v>
      </c>
      <c r="N456" s="6" t="str">
        <f>IF($B456=1,IF(ISNA(VLOOKUP($M456,Teams!$F$4:$H$51,2,FALSE)),"",VLOOKUP($M456,Teams!$F$4:$H$51,2,FALSE)),IF($B456=2,IF(ISNA(VLOOKUP($M456,Teams!$O$4:$Q$51,2,FALSE)),"",VLOOKUP($M456,Teams!$O$4:$Q$51,2,FALSE)),IF(ISNA(VLOOKUP($M456,Teams!$X$4:$Z$51,2,FALSE)),"",VLOOKUP($M456,Teams!$X$4:$Z$51,2,FALSE))))</f>
        <v>213210</v>
      </c>
      <c r="O456" s="6">
        <v>7</v>
      </c>
      <c r="P456" s="6" t="str">
        <f t="shared" si="43"/>
        <v>&lt;B7&gt;</v>
      </c>
      <c r="Q456" s="6" t="str">
        <f>IF($B456=1,IF(ISNA(VLOOKUP($P456,Teams!$F$4:$H$51,2,FALSE)),"",VLOOKUP($P456,Teams!$F$4:$H$51,2,FALSE)),IF($B456=2,IF(ISNA(VLOOKUP($P456,Teams!$O$4:$Q$51,2,FALSE)),"",VLOOKUP($P456,Teams!$O$4:$Q$51,2,FALSE)),IF(ISNA(VLOOKUP($P456,Teams!$X$4:$Z$51,2,FALSE)),"",VLOOKUP($P456,Teams!$X$4:$Z$51,2,FALSE))))</f>
        <v>213207</v>
      </c>
      <c r="R456" t="str">
        <f t="shared" si="46"/>
        <v>03/13/2022,15:00,03/13/2022,16:00,Week 25 - Match 25150021,,Gym 2 - Court 1,,0,Game,,213210,,1,213207,,,0,,25150021,1,,,,,,</v>
      </c>
    </row>
    <row r="457" spans="2:18" x14ac:dyDescent="0.2">
      <c r="B457" s="1">
        <v>3</v>
      </c>
      <c r="C457" s="9">
        <v>44633</v>
      </c>
      <c r="D457" s="10">
        <v>15</v>
      </c>
      <c r="E457" s="10" t="s">
        <v>36</v>
      </c>
      <c r="F457" s="127">
        <f t="shared" si="44"/>
        <v>16</v>
      </c>
      <c r="G457" s="10" t="s">
        <v>36</v>
      </c>
      <c r="H457" s="2">
        <v>25</v>
      </c>
      <c r="I457" s="11" t="str">
        <f t="shared" si="42"/>
        <v>25150022</v>
      </c>
      <c r="J457" s="2">
        <v>2</v>
      </c>
      <c r="K457" s="2">
        <v>2</v>
      </c>
      <c r="L457" s="6">
        <v>11</v>
      </c>
      <c r="M457" s="6" t="str">
        <f t="shared" si="45"/>
        <v>&lt;B11&gt;</v>
      </c>
      <c r="N457" s="6" t="str">
        <f>IF($B457=1,IF(ISNA(VLOOKUP($M457,Teams!$F$4:$H$51,2,FALSE)),"",VLOOKUP($M457,Teams!$F$4:$H$51,2,FALSE)),IF($B457=2,IF(ISNA(VLOOKUP($M457,Teams!$O$4:$Q$51,2,FALSE)),"",VLOOKUP($M457,Teams!$O$4:$Q$51,2,FALSE)),IF(ISNA(VLOOKUP($M457,Teams!$X$4:$Z$51,2,FALSE)),"",VLOOKUP($M457,Teams!$X$4:$Z$51,2,FALSE))))</f>
        <v>213211</v>
      </c>
      <c r="O457" s="6">
        <v>9</v>
      </c>
      <c r="P457" s="6" t="str">
        <f t="shared" si="43"/>
        <v>&lt;B9&gt;</v>
      </c>
      <c r="Q457" s="6" t="str">
        <f>IF($B457=1,IF(ISNA(VLOOKUP($P457,Teams!$F$4:$H$51,2,FALSE)),"",VLOOKUP($P457,Teams!$F$4:$H$51,2,FALSE)),IF($B457=2,IF(ISNA(VLOOKUP($P457,Teams!$O$4:$Q$51,2,FALSE)),"",VLOOKUP($P457,Teams!$O$4:$Q$51,2,FALSE)),IF(ISNA(VLOOKUP($P457,Teams!$X$4:$Z$51,2,FALSE)),"",VLOOKUP($P457,Teams!$X$4:$Z$51,2,FALSE))))</f>
        <v>213209</v>
      </c>
      <c r="R457" t="str">
        <f t="shared" si="46"/>
        <v>03/13/2022,15:00,03/13/2022,16:00,Week 25 - Match 25150022,,Gym 2 - Court 2,,0,Game,,213211,,1,213209,,,0,,25150022,1,,,,,,</v>
      </c>
    </row>
    <row r="458" spans="2:18" x14ac:dyDescent="0.2">
      <c r="B458" s="1">
        <v>3</v>
      </c>
      <c r="C458" s="9">
        <v>44633</v>
      </c>
      <c r="D458" s="10">
        <v>15</v>
      </c>
      <c r="E458" s="10" t="s">
        <v>36</v>
      </c>
      <c r="F458" s="127">
        <f t="shared" si="44"/>
        <v>16</v>
      </c>
      <c r="G458" s="10" t="s">
        <v>36</v>
      </c>
      <c r="H458" s="2">
        <v>25</v>
      </c>
      <c r="I458" s="11" t="str">
        <f t="shared" si="42"/>
        <v>25150023</v>
      </c>
      <c r="J458" s="2">
        <v>2</v>
      </c>
      <c r="K458" s="2">
        <v>3</v>
      </c>
      <c r="L458" s="6">
        <v>12</v>
      </c>
      <c r="M458" s="6" t="str">
        <f t="shared" si="45"/>
        <v>&lt;B12&gt;</v>
      </c>
      <c r="N458" s="6" t="str">
        <f>IF($B458=1,IF(ISNA(VLOOKUP($M458,Teams!$F$4:$H$51,2,FALSE)),"",VLOOKUP($M458,Teams!$F$4:$H$51,2,FALSE)),IF($B458=2,IF(ISNA(VLOOKUP($M458,Teams!$O$4:$Q$51,2,FALSE)),"",VLOOKUP($M458,Teams!$O$4:$Q$51,2,FALSE)),IF(ISNA(VLOOKUP($M458,Teams!$X$4:$Z$51,2,FALSE)),"",VLOOKUP($M458,Teams!$X$4:$Z$51,2,FALSE))))</f>
        <v>213212</v>
      </c>
      <c r="O458" s="6">
        <v>8</v>
      </c>
      <c r="P458" s="6" t="str">
        <f t="shared" si="43"/>
        <v>&lt;B8&gt;</v>
      </c>
      <c r="Q458" s="6" t="str">
        <f>IF($B458=1,IF(ISNA(VLOOKUP($P458,Teams!$F$4:$H$51,2,FALSE)),"",VLOOKUP($P458,Teams!$F$4:$H$51,2,FALSE)),IF($B458=2,IF(ISNA(VLOOKUP($P458,Teams!$O$4:$Q$51,2,FALSE)),"",VLOOKUP($P458,Teams!$O$4:$Q$51,2,FALSE)),IF(ISNA(VLOOKUP($P458,Teams!$X$4:$Z$51,2,FALSE)),"",VLOOKUP($P458,Teams!$X$4:$Z$51,2,FALSE))))</f>
        <v>213208</v>
      </c>
      <c r="R458" t="str">
        <f t="shared" si="46"/>
        <v>03/13/2022,15:00,03/13/2022,16:00,Week 25 - Match 25150023,,Gym 2 - Court 3,,0,Game,,213212,,1,213208,,,0,,25150023,1,,,,,,</v>
      </c>
    </row>
    <row r="459" spans="2:18" x14ac:dyDescent="0.2">
      <c r="B459" s="1">
        <v>3</v>
      </c>
      <c r="C459" s="9"/>
      <c r="D459" s="10"/>
      <c r="E459" s="10" t="s">
        <v>36</v>
      </c>
      <c r="F459" s="127" t="str">
        <f t="shared" si="44"/>
        <v/>
      </c>
      <c r="G459" s="10" t="s">
        <v>36</v>
      </c>
      <c r="H459" s="2">
        <v>26</v>
      </c>
      <c r="I459" s="11" t="str">
        <f t="shared" si="42"/>
        <v/>
      </c>
      <c r="J459" s="2">
        <v>1</v>
      </c>
      <c r="K459" s="2">
        <v>1</v>
      </c>
      <c r="L459" s="6">
        <v>5</v>
      </c>
      <c r="M459" s="6" t="str">
        <f t="shared" si="45"/>
        <v>&lt;B5&gt;</v>
      </c>
      <c r="N459" s="6" t="str">
        <f>IF($B459=1,IF(ISNA(VLOOKUP($M459,Teams!$F$4:$H$51,2,FALSE)),"",VLOOKUP($M459,Teams!$F$4:$H$51,2,FALSE)),IF($B459=2,IF(ISNA(VLOOKUP($M459,Teams!$O$4:$Q$51,2,FALSE)),"",VLOOKUP($M459,Teams!$O$4:$Q$51,2,FALSE)),IF(ISNA(VLOOKUP($M459,Teams!$X$4:$Z$51,2,FALSE)),"",VLOOKUP($M459,Teams!$X$4:$Z$51,2,FALSE))))</f>
        <v>213205</v>
      </c>
      <c r="O459" s="6">
        <v>6</v>
      </c>
      <c r="P459" s="6" t="str">
        <f t="shared" si="43"/>
        <v>&lt;B6&gt;</v>
      </c>
      <c r="Q459" s="6" t="str">
        <f>IF($B459=1,IF(ISNA(VLOOKUP($P459,Teams!$F$4:$H$51,2,FALSE)),"",VLOOKUP($P459,Teams!$F$4:$H$51,2,FALSE)),IF($B459=2,IF(ISNA(VLOOKUP($P459,Teams!$O$4:$Q$51,2,FALSE)),"",VLOOKUP($P459,Teams!$O$4:$Q$51,2,FALSE)),IF(ISNA(VLOOKUP($P459,Teams!$X$4:$Z$51,2,FALSE)),"",VLOOKUP($P459,Teams!$X$4:$Z$51,2,FALSE))))</f>
        <v>213206</v>
      </c>
      <c r="R459" t="str">
        <f t="shared" si="46"/>
        <v>01/00/1900,:00,01/00/1900,:00,Week 26 - Match ,,Gym 1 - Court 1,,0,Game,,213205,,1,213206,,,0,,,1,,,,,,</v>
      </c>
    </row>
    <row r="460" spans="2:18" x14ac:dyDescent="0.2">
      <c r="B460" s="1">
        <v>3</v>
      </c>
      <c r="C460" s="9"/>
      <c r="D460" s="10"/>
      <c r="E460" s="10" t="s">
        <v>36</v>
      </c>
      <c r="F460" s="127" t="str">
        <f t="shared" si="44"/>
        <v/>
      </c>
      <c r="G460" s="10" t="s">
        <v>36</v>
      </c>
      <c r="H460" s="2">
        <v>26</v>
      </c>
      <c r="I460" s="11" t="str">
        <f t="shared" si="42"/>
        <v/>
      </c>
      <c r="J460" s="2">
        <v>1</v>
      </c>
      <c r="K460" s="2">
        <v>2</v>
      </c>
      <c r="L460" s="6">
        <v>1</v>
      </c>
      <c r="M460" s="6" t="str">
        <f t="shared" si="45"/>
        <v>&lt;B1&gt;</v>
      </c>
      <c r="N460" s="6" t="str">
        <f>IF($B460=1,IF(ISNA(VLOOKUP($M460,Teams!$F$4:$H$51,2,FALSE)),"",VLOOKUP($M460,Teams!$F$4:$H$51,2,FALSE)),IF($B460=2,IF(ISNA(VLOOKUP($M460,Teams!$O$4:$Q$51,2,FALSE)),"",VLOOKUP($M460,Teams!$O$4:$Q$51,2,FALSE)),IF(ISNA(VLOOKUP($M460,Teams!$X$4:$Z$51,2,FALSE)),"",VLOOKUP($M460,Teams!$X$4:$Z$51,2,FALSE))))</f>
        <v>213201</v>
      </c>
      <c r="O460" s="6">
        <v>3</v>
      </c>
      <c r="P460" s="6" t="str">
        <f t="shared" si="43"/>
        <v>&lt;B3&gt;</v>
      </c>
      <c r="Q460" s="6" t="str">
        <f>IF($B460=1,IF(ISNA(VLOOKUP($P460,Teams!$F$4:$H$51,2,FALSE)),"",VLOOKUP($P460,Teams!$F$4:$H$51,2,FALSE)),IF($B460=2,IF(ISNA(VLOOKUP($P460,Teams!$O$4:$Q$51,2,FALSE)),"",VLOOKUP($P460,Teams!$O$4:$Q$51,2,FALSE)),IF(ISNA(VLOOKUP($P460,Teams!$X$4:$Z$51,2,FALSE)),"",VLOOKUP($P460,Teams!$X$4:$Z$51,2,FALSE))))</f>
        <v>213203</v>
      </c>
      <c r="R460" t="str">
        <f t="shared" si="46"/>
        <v>01/00/1900,:00,01/00/1900,:00,Week 26 - Match ,,Gym 1 - Court 2,,0,Game,,213201,,1,213203,,,0,,,1,,,,,,</v>
      </c>
    </row>
    <row r="461" spans="2:18" x14ac:dyDescent="0.2">
      <c r="B461" s="1">
        <v>3</v>
      </c>
      <c r="C461" s="9"/>
      <c r="D461" s="10"/>
      <c r="E461" s="10" t="s">
        <v>36</v>
      </c>
      <c r="F461" s="127" t="str">
        <f t="shared" si="44"/>
        <v/>
      </c>
      <c r="G461" s="10" t="s">
        <v>36</v>
      </c>
      <c r="H461" s="2">
        <v>26</v>
      </c>
      <c r="I461" s="11" t="str">
        <f t="shared" si="42"/>
        <v/>
      </c>
      <c r="J461" s="2">
        <v>1</v>
      </c>
      <c r="K461" s="2">
        <v>3</v>
      </c>
      <c r="L461" s="6">
        <v>4</v>
      </c>
      <c r="M461" s="6" t="str">
        <f t="shared" si="45"/>
        <v>&lt;B4&gt;</v>
      </c>
      <c r="N461" s="6" t="str">
        <f>IF($B461=1,IF(ISNA(VLOOKUP($M461,Teams!$F$4:$H$51,2,FALSE)),"",VLOOKUP($M461,Teams!$F$4:$H$51,2,FALSE)),IF($B461=2,IF(ISNA(VLOOKUP($M461,Teams!$O$4:$Q$51,2,FALSE)),"",VLOOKUP($M461,Teams!$O$4:$Q$51,2,FALSE)),IF(ISNA(VLOOKUP($M461,Teams!$X$4:$Z$51,2,FALSE)),"",VLOOKUP($M461,Teams!$X$4:$Z$51,2,FALSE))))</f>
        <v>213204</v>
      </c>
      <c r="O461" s="6">
        <v>2</v>
      </c>
      <c r="P461" s="6" t="str">
        <f t="shared" si="43"/>
        <v>&lt;B2&gt;</v>
      </c>
      <c r="Q461" s="6" t="str">
        <f>IF($B461=1,IF(ISNA(VLOOKUP($P461,Teams!$F$4:$H$51,2,FALSE)),"",VLOOKUP($P461,Teams!$F$4:$H$51,2,FALSE)),IF($B461=2,IF(ISNA(VLOOKUP($P461,Teams!$O$4:$Q$51,2,FALSE)),"",VLOOKUP($P461,Teams!$O$4:$Q$51,2,FALSE)),IF(ISNA(VLOOKUP($P461,Teams!$X$4:$Z$51,2,FALSE)),"",VLOOKUP($P461,Teams!$X$4:$Z$51,2,FALSE))))</f>
        <v>213202</v>
      </c>
      <c r="R461" t="str">
        <f t="shared" si="46"/>
        <v>01/00/1900,:00,01/00/1900,:00,Week 26 - Match ,,Gym 1 - Court 3,,0,Game,,213204,,1,213202,,,0,,,1,,,,,,</v>
      </c>
    </row>
    <row r="462" spans="2:18" x14ac:dyDescent="0.2">
      <c r="B462" s="1">
        <v>3</v>
      </c>
      <c r="C462" s="9"/>
      <c r="D462" s="10"/>
      <c r="E462" s="10" t="s">
        <v>36</v>
      </c>
      <c r="F462" s="127" t="str">
        <f t="shared" si="44"/>
        <v/>
      </c>
      <c r="G462" s="10" t="s">
        <v>36</v>
      </c>
      <c r="H462" s="2">
        <v>26</v>
      </c>
      <c r="I462" s="11" t="str">
        <f t="shared" si="42"/>
        <v/>
      </c>
      <c r="J462" s="2">
        <v>2</v>
      </c>
      <c r="K462" s="2">
        <v>1</v>
      </c>
      <c r="L462" s="6">
        <v>11</v>
      </c>
      <c r="M462" s="6" t="str">
        <f t="shared" si="45"/>
        <v>&lt;B11&gt;</v>
      </c>
      <c r="N462" s="6" t="str">
        <f>IF($B462=1,IF(ISNA(VLOOKUP($M462,Teams!$F$4:$H$51,2,FALSE)),"",VLOOKUP($M462,Teams!$F$4:$H$51,2,FALSE)),IF($B462=2,IF(ISNA(VLOOKUP($M462,Teams!$O$4:$Q$51,2,FALSE)),"",VLOOKUP($M462,Teams!$O$4:$Q$51,2,FALSE)),IF(ISNA(VLOOKUP($M462,Teams!$X$4:$Z$51,2,FALSE)),"",VLOOKUP($M462,Teams!$X$4:$Z$51,2,FALSE))))</f>
        <v>213211</v>
      </c>
      <c r="O462" s="6">
        <v>12</v>
      </c>
      <c r="P462" s="6" t="str">
        <f t="shared" si="43"/>
        <v>&lt;B12&gt;</v>
      </c>
      <c r="Q462" s="6" t="str">
        <f>IF($B462=1,IF(ISNA(VLOOKUP($P462,Teams!$F$4:$H$51,2,FALSE)),"",VLOOKUP($P462,Teams!$F$4:$H$51,2,FALSE)),IF($B462=2,IF(ISNA(VLOOKUP($P462,Teams!$O$4:$Q$51,2,FALSE)),"",VLOOKUP($P462,Teams!$O$4:$Q$51,2,FALSE)),IF(ISNA(VLOOKUP($P462,Teams!$X$4:$Z$51,2,FALSE)),"",VLOOKUP($P462,Teams!$X$4:$Z$51,2,FALSE))))</f>
        <v>213212</v>
      </c>
      <c r="R462" t="str">
        <f t="shared" si="46"/>
        <v>01/00/1900,:00,01/00/1900,:00,Week 26 - Match ,,Gym 2 - Court 1,,0,Game,,213211,,1,213212,,,0,,,1,,,,,,</v>
      </c>
    </row>
    <row r="463" spans="2:18" x14ac:dyDescent="0.2">
      <c r="B463" s="1">
        <v>3</v>
      </c>
      <c r="C463" s="9"/>
      <c r="D463" s="10"/>
      <c r="E463" s="10" t="s">
        <v>36</v>
      </c>
      <c r="F463" s="127" t="str">
        <f t="shared" si="44"/>
        <v/>
      </c>
      <c r="G463" s="10" t="s">
        <v>36</v>
      </c>
      <c r="H463" s="2">
        <v>26</v>
      </c>
      <c r="I463" s="11" t="str">
        <f t="shared" si="42"/>
        <v/>
      </c>
      <c r="J463" s="2">
        <v>2</v>
      </c>
      <c r="K463" s="2">
        <v>2</v>
      </c>
      <c r="L463" s="6">
        <v>7</v>
      </c>
      <c r="M463" s="6" t="str">
        <f t="shared" si="45"/>
        <v>&lt;B7&gt;</v>
      </c>
      <c r="N463" s="6" t="str">
        <f>IF($B463=1,IF(ISNA(VLOOKUP($M463,Teams!$F$4:$H$51,2,FALSE)),"",VLOOKUP($M463,Teams!$F$4:$H$51,2,FALSE)),IF($B463=2,IF(ISNA(VLOOKUP($M463,Teams!$O$4:$Q$51,2,FALSE)),"",VLOOKUP($M463,Teams!$O$4:$Q$51,2,FALSE)),IF(ISNA(VLOOKUP($M463,Teams!$X$4:$Z$51,2,FALSE)),"",VLOOKUP($M463,Teams!$X$4:$Z$51,2,FALSE))))</f>
        <v>213207</v>
      </c>
      <c r="O463" s="6">
        <v>9</v>
      </c>
      <c r="P463" s="6" t="str">
        <f t="shared" si="43"/>
        <v>&lt;B9&gt;</v>
      </c>
      <c r="Q463" s="6" t="str">
        <f>IF($B463=1,IF(ISNA(VLOOKUP($P463,Teams!$F$4:$H$51,2,FALSE)),"",VLOOKUP($P463,Teams!$F$4:$H$51,2,FALSE)),IF($B463=2,IF(ISNA(VLOOKUP($P463,Teams!$O$4:$Q$51,2,FALSE)),"",VLOOKUP($P463,Teams!$O$4:$Q$51,2,FALSE)),IF(ISNA(VLOOKUP($P463,Teams!$X$4:$Z$51,2,FALSE)),"",VLOOKUP($P463,Teams!$X$4:$Z$51,2,FALSE))))</f>
        <v>213209</v>
      </c>
      <c r="R463" t="str">
        <f t="shared" si="46"/>
        <v>01/00/1900,:00,01/00/1900,:00,Week 26 - Match ,,Gym 2 - Court 2,,0,Game,,213207,,1,213209,,,0,,,1,,,,,,</v>
      </c>
    </row>
    <row r="464" spans="2:18" x14ac:dyDescent="0.2">
      <c r="B464" s="1">
        <v>3</v>
      </c>
      <c r="C464" s="9"/>
      <c r="D464" s="10"/>
      <c r="E464" s="10" t="s">
        <v>36</v>
      </c>
      <c r="F464" s="127" t="str">
        <f t="shared" si="44"/>
        <v/>
      </c>
      <c r="G464" s="10" t="s">
        <v>36</v>
      </c>
      <c r="H464" s="2">
        <v>26</v>
      </c>
      <c r="I464" s="11" t="str">
        <f t="shared" si="42"/>
        <v/>
      </c>
      <c r="J464" s="2">
        <v>2</v>
      </c>
      <c r="K464" s="2">
        <v>3</v>
      </c>
      <c r="L464" s="6">
        <v>10</v>
      </c>
      <c r="M464" s="6" t="str">
        <f t="shared" si="45"/>
        <v>&lt;B10&gt;</v>
      </c>
      <c r="N464" s="6" t="str">
        <f>IF($B464=1,IF(ISNA(VLOOKUP($M464,Teams!$F$4:$H$51,2,FALSE)),"",VLOOKUP($M464,Teams!$F$4:$H$51,2,FALSE)),IF($B464=2,IF(ISNA(VLOOKUP($M464,Teams!$O$4:$Q$51,2,FALSE)),"",VLOOKUP($M464,Teams!$O$4:$Q$51,2,FALSE)),IF(ISNA(VLOOKUP($M464,Teams!$X$4:$Z$51,2,FALSE)),"",VLOOKUP($M464,Teams!$X$4:$Z$51,2,FALSE))))</f>
        <v>213210</v>
      </c>
      <c r="O464" s="6">
        <v>8</v>
      </c>
      <c r="P464" s="6" t="str">
        <f t="shared" si="43"/>
        <v>&lt;B8&gt;</v>
      </c>
      <c r="Q464" s="6" t="str">
        <f>IF($B464=1,IF(ISNA(VLOOKUP($P464,Teams!$F$4:$H$51,2,FALSE)),"",VLOOKUP($P464,Teams!$F$4:$H$51,2,FALSE)),IF($B464=2,IF(ISNA(VLOOKUP($P464,Teams!$O$4:$Q$51,2,FALSE)),"",VLOOKUP($P464,Teams!$O$4:$Q$51,2,FALSE)),IF(ISNA(VLOOKUP($P464,Teams!$X$4:$Z$51,2,FALSE)),"",VLOOKUP($P464,Teams!$X$4:$Z$51,2,FALSE))))</f>
        <v>213208</v>
      </c>
      <c r="R464" t="str">
        <f t="shared" si="46"/>
        <v>01/00/1900,:00,01/00/1900,:00,Week 26 - Match ,,Gym 2 - Court 3,,0,Game,,213210,,1,213208,,,0,,,1,,,,,,</v>
      </c>
    </row>
    <row r="465" spans="2:18" x14ac:dyDescent="0.2">
      <c r="B465" s="1">
        <v>3</v>
      </c>
      <c r="C465" s="9"/>
      <c r="D465" s="10"/>
      <c r="E465" s="10" t="s">
        <v>36</v>
      </c>
      <c r="F465" s="127" t="str">
        <f t="shared" si="44"/>
        <v/>
      </c>
      <c r="G465" s="10" t="s">
        <v>36</v>
      </c>
      <c r="H465" s="2">
        <v>26</v>
      </c>
      <c r="I465" s="11" t="str">
        <f t="shared" si="42"/>
        <v/>
      </c>
      <c r="J465" s="2">
        <v>1</v>
      </c>
      <c r="K465" s="2">
        <v>1</v>
      </c>
      <c r="L465" s="6">
        <v>1</v>
      </c>
      <c r="M465" s="6" t="str">
        <f t="shared" si="45"/>
        <v>&lt;B1&gt;</v>
      </c>
      <c r="N465" s="6" t="str">
        <f>IF($B465=1,IF(ISNA(VLOOKUP($M465,Teams!$F$4:$H$51,2,FALSE)),"",VLOOKUP($M465,Teams!$F$4:$H$51,2,FALSE)),IF($B465=2,IF(ISNA(VLOOKUP($M465,Teams!$O$4:$Q$51,2,FALSE)),"",VLOOKUP($M465,Teams!$O$4:$Q$51,2,FALSE)),IF(ISNA(VLOOKUP($M465,Teams!$X$4:$Z$51,2,FALSE)),"",VLOOKUP($M465,Teams!$X$4:$Z$51,2,FALSE))))</f>
        <v>213201</v>
      </c>
      <c r="O465" s="6">
        <v>2</v>
      </c>
      <c r="P465" s="6" t="str">
        <f t="shared" si="43"/>
        <v>&lt;B2&gt;</v>
      </c>
      <c r="Q465" s="6" t="str">
        <f>IF($B465=1,IF(ISNA(VLOOKUP($P465,Teams!$F$4:$H$51,2,FALSE)),"",VLOOKUP($P465,Teams!$F$4:$H$51,2,FALSE)),IF($B465=2,IF(ISNA(VLOOKUP($P465,Teams!$O$4:$Q$51,2,FALSE)),"",VLOOKUP($P465,Teams!$O$4:$Q$51,2,FALSE)),IF(ISNA(VLOOKUP($P465,Teams!$X$4:$Z$51,2,FALSE)),"",VLOOKUP($P465,Teams!$X$4:$Z$51,2,FALSE))))</f>
        <v>213202</v>
      </c>
      <c r="R465" t="str">
        <f t="shared" si="46"/>
        <v>01/00/1900,:00,01/00/1900,:00,Week 26 - Match ,,Gym 1 - Court 1,,0,Game,,213201,,1,213202,,,0,,,1,,,,,,</v>
      </c>
    </row>
    <row r="466" spans="2:18" x14ac:dyDescent="0.2">
      <c r="B466" s="1">
        <v>3</v>
      </c>
      <c r="C466" s="9"/>
      <c r="D466" s="10"/>
      <c r="E466" s="10" t="s">
        <v>36</v>
      </c>
      <c r="F466" s="127" t="str">
        <f t="shared" si="44"/>
        <v/>
      </c>
      <c r="G466" s="10" t="s">
        <v>36</v>
      </c>
      <c r="H466" s="2">
        <v>26</v>
      </c>
      <c r="I466" s="11" t="str">
        <f t="shared" si="42"/>
        <v/>
      </c>
      <c r="J466" s="2">
        <v>1</v>
      </c>
      <c r="K466" s="2">
        <v>2</v>
      </c>
      <c r="L466" s="6">
        <v>6</v>
      </c>
      <c r="M466" s="6" t="str">
        <f t="shared" si="45"/>
        <v>&lt;B6&gt;</v>
      </c>
      <c r="N466" s="6" t="str">
        <f>IF($B466=1,IF(ISNA(VLOOKUP($M466,Teams!$F$4:$H$51,2,FALSE)),"",VLOOKUP($M466,Teams!$F$4:$H$51,2,FALSE)),IF($B466=2,IF(ISNA(VLOOKUP($M466,Teams!$O$4:$Q$51,2,FALSE)),"",VLOOKUP($M466,Teams!$O$4:$Q$51,2,FALSE)),IF(ISNA(VLOOKUP($M466,Teams!$X$4:$Z$51,2,FALSE)),"",VLOOKUP($M466,Teams!$X$4:$Z$51,2,FALSE))))</f>
        <v>213206</v>
      </c>
      <c r="O466" s="6">
        <v>3</v>
      </c>
      <c r="P466" s="6" t="str">
        <f t="shared" si="43"/>
        <v>&lt;B3&gt;</v>
      </c>
      <c r="Q466" s="6" t="str">
        <f>IF($B466=1,IF(ISNA(VLOOKUP($P466,Teams!$F$4:$H$51,2,FALSE)),"",VLOOKUP($P466,Teams!$F$4:$H$51,2,FALSE)),IF($B466=2,IF(ISNA(VLOOKUP($P466,Teams!$O$4:$Q$51,2,FALSE)),"",VLOOKUP($P466,Teams!$O$4:$Q$51,2,FALSE)),IF(ISNA(VLOOKUP($P466,Teams!$X$4:$Z$51,2,FALSE)),"",VLOOKUP($P466,Teams!$X$4:$Z$51,2,FALSE))))</f>
        <v>213203</v>
      </c>
      <c r="R466" t="str">
        <f t="shared" si="46"/>
        <v>01/00/1900,:00,01/00/1900,:00,Week 26 - Match ,,Gym 1 - Court 2,,0,Game,,213206,,1,213203,,,0,,,1,,,,,,</v>
      </c>
    </row>
    <row r="467" spans="2:18" x14ac:dyDescent="0.2">
      <c r="B467" s="1">
        <v>3</v>
      </c>
      <c r="C467" s="9"/>
      <c r="D467" s="10"/>
      <c r="E467" s="10" t="s">
        <v>36</v>
      </c>
      <c r="F467" s="127" t="str">
        <f t="shared" si="44"/>
        <v/>
      </c>
      <c r="G467" s="10" t="s">
        <v>36</v>
      </c>
      <c r="H467" s="2">
        <v>26</v>
      </c>
      <c r="I467" s="11" t="str">
        <f t="shared" si="42"/>
        <v/>
      </c>
      <c r="J467" s="2">
        <v>1</v>
      </c>
      <c r="K467" s="2">
        <v>3</v>
      </c>
      <c r="L467" s="6">
        <v>5</v>
      </c>
      <c r="M467" s="6" t="str">
        <f t="shared" si="45"/>
        <v>&lt;B5&gt;</v>
      </c>
      <c r="N467" s="6" t="str">
        <f>IF($B467=1,IF(ISNA(VLOOKUP($M467,Teams!$F$4:$H$51,2,FALSE)),"",VLOOKUP($M467,Teams!$F$4:$H$51,2,FALSE)),IF($B467=2,IF(ISNA(VLOOKUP($M467,Teams!$O$4:$Q$51,2,FALSE)),"",VLOOKUP($M467,Teams!$O$4:$Q$51,2,FALSE)),IF(ISNA(VLOOKUP($M467,Teams!$X$4:$Z$51,2,FALSE)),"",VLOOKUP($M467,Teams!$X$4:$Z$51,2,FALSE))))</f>
        <v>213205</v>
      </c>
      <c r="O467" s="6">
        <v>4</v>
      </c>
      <c r="P467" s="6" t="str">
        <f t="shared" si="43"/>
        <v>&lt;B4&gt;</v>
      </c>
      <c r="Q467" s="6" t="str">
        <f>IF($B467=1,IF(ISNA(VLOOKUP($P467,Teams!$F$4:$H$51,2,FALSE)),"",VLOOKUP($P467,Teams!$F$4:$H$51,2,FALSE)),IF($B467=2,IF(ISNA(VLOOKUP($P467,Teams!$O$4:$Q$51,2,FALSE)),"",VLOOKUP($P467,Teams!$O$4:$Q$51,2,FALSE)),IF(ISNA(VLOOKUP($P467,Teams!$X$4:$Z$51,2,FALSE)),"",VLOOKUP($P467,Teams!$X$4:$Z$51,2,FALSE))))</f>
        <v>213204</v>
      </c>
      <c r="R467" t="str">
        <f t="shared" si="46"/>
        <v>01/00/1900,:00,01/00/1900,:00,Week 26 - Match ,,Gym 1 - Court 3,,0,Game,,213205,,1,213204,,,0,,,1,,,,,,</v>
      </c>
    </row>
    <row r="468" spans="2:18" x14ac:dyDescent="0.2">
      <c r="B468" s="1">
        <v>3</v>
      </c>
      <c r="C468" s="9"/>
      <c r="D468" s="10"/>
      <c r="E468" s="10" t="s">
        <v>36</v>
      </c>
      <c r="F468" s="127" t="str">
        <f t="shared" si="44"/>
        <v/>
      </c>
      <c r="G468" s="10" t="s">
        <v>36</v>
      </c>
      <c r="H468" s="2">
        <v>26</v>
      </c>
      <c r="I468" s="11" t="str">
        <f t="shared" si="42"/>
        <v/>
      </c>
      <c r="J468" s="2">
        <v>2</v>
      </c>
      <c r="K468" s="2">
        <v>1</v>
      </c>
      <c r="L468" s="6">
        <v>7</v>
      </c>
      <c r="M468" s="6" t="str">
        <f t="shared" si="45"/>
        <v>&lt;B7&gt;</v>
      </c>
      <c r="N468" s="6" t="str">
        <f>IF($B468=1,IF(ISNA(VLOOKUP($M468,Teams!$F$4:$H$51,2,FALSE)),"",VLOOKUP($M468,Teams!$F$4:$H$51,2,FALSE)),IF($B468=2,IF(ISNA(VLOOKUP($M468,Teams!$O$4:$Q$51,2,FALSE)),"",VLOOKUP($M468,Teams!$O$4:$Q$51,2,FALSE)),IF(ISNA(VLOOKUP($M468,Teams!$X$4:$Z$51,2,FALSE)),"",VLOOKUP($M468,Teams!$X$4:$Z$51,2,FALSE))))</f>
        <v>213207</v>
      </c>
      <c r="O468" s="6">
        <v>8</v>
      </c>
      <c r="P468" s="6" t="str">
        <f t="shared" si="43"/>
        <v>&lt;B8&gt;</v>
      </c>
      <c r="Q468" s="6" t="str">
        <f>IF($B468=1,IF(ISNA(VLOOKUP($P468,Teams!$F$4:$H$51,2,FALSE)),"",VLOOKUP($P468,Teams!$F$4:$H$51,2,FALSE)),IF($B468=2,IF(ISNA(VLOOKUP($P468,Teams!$O$4:$Q$51,2,FALSE)),"",VLOOKUP($P468,Teams!$O$4:$Q$51,2,FALSE)),IF(ISNA(VLOOKUP($P468,Teams!$X$4:$Z$51,2,FALSE)),"",VLOOKUP($P468,Teams!$X$4:$Z$51,2,FALSE))))</f>
        <v>213208</v>
      </c>
      <c r="R468" t="str">
        <f t="shared" si="46"/>
        <v>01/00/1900,:00,01/00/1900,:00,Week 26 - Match ,,Gym 2 - Court 1,,0,Game,,213207,,1,213208,,,0,,,1,,,,,,</v>
      </c>
    </row>
    <row r="469" spans="2:18" x14ac:dyDescent="0.2">
      <c r="B469" s="1">
        <v>3</v>
      </c>
      <c r="C469" s="9"/>
      <c r="D469" s="10"/>
      <c r="E469" s="10" t="s">
        <v>36</v>
      </c>
      <c r="F469" s="127" t="str">
        <f t="shared" si="44"/>
        <v/>
      </c>
      <c r="G469" s="10" t="s">
        <v>36</v>
      </c>
      <c r="H469" s="2">
        <v>26</v>
      </c>
      <c r="I469" s="11" t="str">
        <f t="shared" si="42"/>
        <v/>
      </c>
      <c r="J469" s="2">
        <v>2</v>
      </c>
      <c r="K469" s="2">
        <v>2</v>
      </c>
      <c r="L469" s="6">
        <v>12</v>
      </c>
      <c r="M469" s="6" t="str">
        <f t="shared" si="45"/>
        <v>&lt;B12&gt;</v>
      </c>
      <c r="N469" s="6" t="str">
        <f>IF($B469=1,IF(ISNA(VLOOKUP($M469,Teams!$F$4:$H$51,2,FALSE)),"",VLOOKUP($M469,Teams!$F$4:$H$51,2,FALSE)),IF($B469=2,IF(ISNA(VLOOKUP($M469,Teams!$O$4:$Q$51,2,FALSE)),"",VLOOKUP($M469,Teams!$O$4:$Q$51,2,FALSE)),IF(ISNA(VLOOKUP($M469,Teams!$X$4:$Z$51,2,FALSE)),"",VLOOKUP($M469,Teams!$X$4:$Z$51,2,FALSE))))</f>
        <v>213212</v>
      </c>
      <c r="O469" s="6">
        <v>9</v>
      </c>
      <c r="P469" s="6" t="str">
        <f t="shared" si="43"/>
        <v>&lt;B9&gt;</v>
      </c>
      <c r="Q469" s="6" t="str">
        <f>IF($B469=1,IF(ISNA(VLOOKUP($P469,Teams!$F$4:$H$51,2,FALSE)),"",VLOOKUP($P469,Teams!$F$4:$H$51,2,FALSE)),IF($B469=2,IF(ISNA(VLOOKUP($P469,Teams!$O$4:$Q$51,2,FALSE)),"",VLOOKUP($P469,Teams!$O$4:$Q$51,2,FALSE)),IF(ISNA(VLOOKUP($P469,Teams!$X$4:$Z$51,2,FALSE)),"",VLOOKUP($P469,Teams!$X$4:$Z$51,2,FALSE))))</f>
        <v>213209</v>
      </c>
      <c r="R469" t="str">
        <f t="shared" si="46"/>
        <v>01/00/1900,:00,01/00/1900,:00,Week 26 - Match ,,Gym 2 - Court 2,,0,Game,,213212,,1,213209,,,0,,,1,,,,,,</v>
      </c>
    </row>
    <row r="470" spans="2:18" x14ac:dyDescent="0.2">
      <c r="B470" s="1">
        <v>3</v>
      </c>
      <c r="C470" s="9"/>
      <c r="D470" s="10"/>
      <c r="E470" s="10" t="s">
        <v>36</v>
      </c>
      <c r="F470" s="127" t="str">
        <f t="shared" si="44"/>
        <v/>
      </c>
      <c r="G470" s="10" t="s">
        <v>36</v>
      </c>
      <c r="H470" s="2">
        <v>26</v>
      </c>
      <c r="I470" s="11" t="str">
        <f t="shared" si="42"/>
        <v/>
      </c>
      <c r="J470" s="2">
        <v>2</v>
      </c>
      <c r="K470" s="2">
        <v>3</v>
      </c>
      <c r="L470" s="6">
        <v>11</v>
      </c>
      <c r="M470" s="6" t="str">
        <f t="shared" si="45"/>
        <v>&lt;B11&gt;</v>
      </c>
      <c r="N470" s="6" t="str">
        <f>IF($B470=1,IF(ISNA(VLOOKUP($M470,Teams!$F$4:$H$51,2,FALSE)),"",VLOOKUP($M470,Teams!$F$4:$H$51,2,FALSE)),IF($B470=2,IF(ISNA(VLOOKUP($M470,Teams!$O$4:$Q$51,2,FALSE)),"",VLOOKUP($M470,Teams!$O$4:$Q$51,2,FALSE)),IF(ISNA(VLOOKUP($M470,Teams!$X$4:$Z$51,2,FALSE)),"",VLOOKUP($M470,Teams!$X$4:$Z$51,2,FALSE))))</f>
        <v>213211</v>
      </c>
      <c r="O470" s="6">
        <v>10</v>
      </c>
      <c r="P470" s="6" t="str">
        <f t="shared" si="43"/>
        <v>&lt;B10&gt;</v>
      </c>
      <c r="Q470" s="6" t="str">
        <f>IF($B470=1,IF(ISNA(VLOOKUP($P470,Teams!$F$4:$H$51,2,FALSE)),"",VLOOKUP($P470,Teams!$F$4:$H$51,2,FALSE)),IF($B470=2,IF(ISNA(VLOOKUP($P470,Teams!$O$4:$Q$51,2,FALSE)),"",VLOOKUP($P470,Teams!$O$4:$Q$51,2,FALSE)),IF(ISNA(VLOOKUP($P470,Teams!$X$4:$Z$51,2,FALSE)),"",VLOOKUP($P470,Teams!$X$4:$Z$51,2,FALSE))))</f>
        <v>213210</v>
      </c>
      <c r="R470" t="str">
        <f t="shared" si="46"/>
        <v>01/00/1900,:00,01/00/1900,:00,Week 26 - Match ,,Gym 2 - Court 3,,0,Game,,213211,,1,213210,,,0,,,1,,,,,,</v>
      </c>
    </row>
    <row r="471" spans="2:18" x14ac:dyDescent="0.2">
      <c r="B471" s="1">
        <v>3</v>
      </c>
      <c r="C471" s="9"/>
      <c r="D471" s="10"/>
      <c r="E471" s="10" t="s">
        <v>36</v>
      </c>
      <c r="F471" s="127" t="str">
        <f t="shared" si="44"/>
        <v/>
      </c>
      <c r="G471" s="10" t="s">
        <v>36</v>
      </c>
      <c r="H471" s="2">
        <v>27</v>
      </c>
      <c r="I471" s="11" t="str">
        <f t="shared" si="42"/>
        <v/>
      </c>
      <c r="J471" s="2">
        <v>1</v>
      </c>
      <c r="K471" s="2">
        <v>1</v>
      </c>
      <c r="L471" s="6">
        <v>4</v>
      </c>
      <c r="M471" s="6" t="str">
        <f t="shared" si="45"/>
        <v>&lt;B4&gt;</v>
      </c>
      <c r="N471" s="6" t="str">
        <f>IF($B471=1,IF(ISNA(VLOOKUP($M471,Teams!$F$4:$H$51,2,FALSE)),"",VLOOKUP($M471,Teams!$F$4:$H$51,2,FALSE)),IF($B471=2,IF(ISNA(VLOOKUP($M471,Teams!$O$4:$Q$51,2,FALSE)),"",VLOOKUP($M471,Teams!$O$4:$Q$51,2,FALSE)),IF(ISNA(VLOOKUP($M471,Teams!$X$4:$Z$51,2,FALSE)),"",VLOOKUP($M471,Teams!$X$4:$Z$51,2,FALSE))))</f>
        <v>213204</v>
      </c>
      <c r="O471" s="6">
        <v>3</v>
      </c>
      <c r="P471" s="6" t="str">
        <f t="shared" si="43"/>
        <v>&lt;B3&gt;</v>
      </c>
      <c r="Q471" s="6" t="str">
        <f>IF($B471=1,IF(ISNA(VLOOKUP($P471,Teams!$F$4:$H$51,2,FALSE)),"",VLOOKUP($P471,Teams!$F$4:$H$51,2,FALSE)),IF($B471=2,IF(ISNA(VLOOKUP($P471,Teams!$O$4:$Q$51,2,FALSE)),"",VLOOKUP($P471,Teams!$O$4:$Q$51,2,FALSE)),IF(ISNA(VLOOKUP($P471,Teams!$X$4:$Z$51,2,FALSE)),"",VLOOKUP($P471,Teams!$X$4:$Z$51,2,FALSE))))</f>
        <v>213203</v>
      </c>
      <c r="R471" t="str">
        <f t="shared" si="46"/>
        <v>01/00/1900,:00,01/00/1900,:00,Week 27 - Match ,,Gym 1 - Court 1,,0,Game,,213204,,1,213203,,,0,,,1,,,,,,</v>
      </c>
    </row>
    <row r="472" spans="2:18" x14ac:dyDescent="0.2">
      <c r="B472" s="1">
        <v>3</v>
      </c>
      <c r="C472" s="9"/>
      <c r="D472" s="10"/>
      <c r="E472" s="10" t="s">
        <v>36</v>
      </c>
      <c r="F472" s="127" t="str">
        <f t="shared" si="44"/>
        <v/>
      </c>
      <c r="G472" s="10" t="s">
        <v>36</v>
      </c>
      <c r="H472" s="2">
        <v>27</v>
      </c>
      <c r="I472" s="11" t="str">
        <f t="shared" si="42"/>
        <v/>
      </c>
      <c r="J472" s="2">
        <v>1</v>
      </c>
      <c r="K472" s="2">
        <v>2</v>
      </c>
      <c r="L472" s="6">
        <v>1</v>
      </c>
      <c r="M472" s="6" t="str">
        <f t="shared" si="45"/>
        <v>&lt;B1&gt;</v>
      </c>
      <c r="N472" s="6" t="str">
        <f>IF($B472=1,IF(ISNA(VLOOKUP($M472,Teams!$F$4:$H$51,2,FALSE)),"",VLOOKUP($M472,Teams!$F$4:$H$51,2,FALSE)),IF($B472=2,IF(ISNA(VLOOKUP($M472,Teams!$O$4:$Q$51,2,FALSE)),"",VLOOKUP($M472,Teams!$O$4:$Q$51,2,FALSE)),IF(ISNA(VLOOKUP($M472,Teams!$X$4:$Z$51,2,FALSE)),"",VLOOKUP($M472,Teams!$X$4:$Z$51,2,FALSE))))</f>
        <v>213201</v>
      </c>
      <c r="O472" s="6">
        <v>6</v>
      </c>
      <c r="P472" s="6" t="str">
        <f t="shared" si="43"/>
        <v>&lt;B6&gt;</v>
      </c>
      <c r="Q472" s="6" t="str">
        <f>IF($B472=1,IF(ISNA(VLOOKUP($P472,Teams!$F$4:$H$51,2,FALSE)),"",VLOOKUP($P472,Teams!$F$4:$H$51,2,FALSE)),IF($B472=2,IF(ISNA(VLOOKUP($P472,Teams!$O$4:$Q$51,2,FALSE)),"",VLOOKUP($P472,Teams!$O$4:$Q$51,2,FALSE)),IF(ISNA(VLOOKUP($P472,Teams!$X$4:$Z$51,2,FALSE)),"",VLOOKUP($P472,Teams!$X$4:$Z$51,2,FALSE))))</f>
        <v>213206</v>
      </c>
      <c r="R472" t="str">
        <f t="shared" si="46"/>
        <v>01/00/1900,:00,01/00/1900,:00,Week 27 - Match ,,Gym 1 - Court 2,,0,Game,,213201,,1,213206,,,0,,,1,,,,,,</v>
      </c>
    </row>
    <row r="473" spans="2:18" x14ac:dyDescent="0.2">
      <c r="B473" s="1">
        <v>3</v>
      </c>
      <c r="C473" s="9"/>
      <c r="D473" s="10"/>
      <c r="E473" s="10" t="s">
        <v>36</v>
      </c>
      <c r="F473" s="127" t="str">
        <f t="shared" si="44"/>
        <v/>
      </c>
      <c r="G473" s="10" t="s">
        <v>36</v>
      </c>
      <c r="H473" s="2">
        <v>27</v>
      </c>
      <c r="I473" s="11" t="str">
        <f t="shared" si="42"/>
        <v/>
      </c>
      <c r="J473" s="2">
        <v>1</v>
      </c>
      <c r="K473" s="2">
        <v>3</v>
      </c>
      <c r="L473" s="6">
        <v>5</v>
      </c>
      <c r="M473" s="6" t="str">
        <f t="shared" si="45"/>
        <v>&lt;B5&gt;</v>
      </c>
      <c r="N473" s="6" t="str">
        <f>IF($B473=1,IF(ISNA(VLOOKUP($M473,Teams!$F$4:$H$51,2,FALSE)),"",VLOOKUP($M473,Teams!$F$4:$H$51,2,FALSE)),IF($B473=2,IF(ISNA(VLOOKUP($M473,Teams!$O$4:$Q$51,2,FALSE)),"",VLOOKUP($M473,Teams!$O$4:$Q$51,2,FALSE)),IF(ISNA(VLOOKUP($M473,Teams!$X$4:$Z$51,2,FALSE)),"",VLOOKUP($M473,Teams!$X$4:$Z$51,2,FALSE))))</f>
        <v>213205</v>
      </c>
      <c r="O473" s="6">
        <v>2</v>
      </c>
      <c r="P473" s="6" t="str">
        <f t="shared" si="43"/>
        <v>&lt;B2&gt;</v>
      </c>
      <c r="Q473" s="6" t="str">
        <f>IF($B473=1,IF(ISNA(VLOOKUP($P473,Teams!$F$4:$H$51,2,FALSE)),"",VLOOKUP($P473,Teams!$F$4:$H$51,2,FALSE)),IF($B473=2,IF(ISNA(VLOOKUP($P473,Teams!$O$4:$Q$51,2,FALSE)),"",VLOOKUP($P473,Teams!$O$4:$Q$51,2,FALSE)),IF(ISNA(VLOOKUP($P473,Teams!$X$4:$Z$51,2,FALSE)),"",VLOOKUP($P473,Teams!$X$4:$Z$51,2,FALSE))))</f>
        <v>213202</v>
      </c>
      <c r="R473" t="str">
        <f t="shared" si="46"/>
        <v>01/00/1900,:00,01/00/1900,:00,Week 27 - Match ,,Gym 1 - Court 3,,0,Game,,213205,,1,213202,,,0,,,1,,,,,,</v>
      </c>
    </row>
    <row r="474" spans="2:18" x14ac:dyDescent="0.2">
      <c r="B474" s="1">
        <v>3</v>
      </c>
      <c r="C474" s="9"/>
      <c r="D474" s="10"/>
      <c r="E474" s="10" t="s">
        <v>36</v>
      </c>
      <c r="F474" s="127" t="str">
        <f t="shared" si="44"/>
        <v/>
      </c>
      <c r="G474" s="10" t="s">
        <v>36</v>
      </c>
      <c r="H474" s="2">
        <v>27</v>
      </c>
      <c r="I474" s="11" t="str">
        <f t="shared" si="42"/>
        <v/>
      </c>
      <c r="J474" s="2">
        <v>2</v>
      </c>
      <c r="K474" s="2">
        <v>1</v>
      </c>
      <c r="L474" s="6">
        <v>10</v>
      </c>
      <c r="M474" s="6" t="str">
        <f t="shared" si="45"/>
        <v>&lt;B10&gt;</v>
      </c>
      <c r="N474" s="6" t="str">
        <f>IF($B474=1,IF(ISNA(VLOOKUP($M474,Teams!$F$4:$H$51,2,FALSE)),"",VLOOKUP($M474,Teams!$F$4:$H$51,2,FALSE)),IF($B474=2,IF(ISNA(VLOOKUP($M474,Teams!$O$4:$Q$51,2,FALSE)),"",VLOOKUP($M474,Teams!$O$4:$Q$51,2,FALSE)),IF(ISNA(VLOOKUP($M474,Teams!$X$4:$Z$51,2,FALSE)),"",VLOOKUP($M474,Teams!$X$4:$Z$51,2,FALSE))))</f>
        <v>213210</v>
      </c>
      <c r="O474" s="6">
        <v>9</v>
      </c>
      <c r="P474" s="6" t="str">
        <f t="shared" si="43"/>
        <v>&lt;B9&gt;</v>
      </c>
      <c r="Q474" s="6" t="str">
        <f>IF($B474=1,IF(ISNA(VLOOKUP($P474,Teams!$F$4:$H$51,2,FALSE)),"",VLOOKUP($P474,Teams!$F$4:$H$51,2,FALSE)),IF($B474=2,IF(ISNA(VLOOKUP($P474,Teams!$O$4:$Q$51,2,FALSE)),"",VLOOKUP($P474,Teams!$O$4:$Q$51,2,FALSE)),IF(ISNA(VLOOKUP($P474,Teams!$X$4:$Z$51,2,FALSE)),"",VLOOKUP($P474,Teams!$X$4:$Z$51,2,FALSE))))</f>
        <v>213209</v>
      </c>
      <c r="R474" t="str">
        <f t="shared" si="46"/>
        <v>01/00/1900,:00,01/00/1900,:00,Week 27 - Match ,,Gym 2 - Court 1,,0,Game,,213210,,1,213209,,,0,,,1,,,,,,</v>
      </c>
    </row>
    <row r="475" spans="2:18" x14ac:dyDescent="0.2">
      <c r="B475" s="1">
        <v>3</v>
      </c>
      <c r="C475" s="9"/>
      <c r="D475" s="10"/>
      <c r="E475" s="10" t="s">
        <v>36</v>
      </c>
      <c r="F475" s="127" t="str">
        <f t="shared" si="44"/>
        <v/>
      </c>
      <c r="G475" s="10" t="s">
        <v>36</v>
      </c>
      <c r="H475" s="2">
        <v>27</v>
      </c>
      <c r="I475" s="11" t="str">
        <f t="shared" si="42"/>
        <v/>
      </c>
      <c r="J475" s="2">
        <v>2</v>
      </c>
      <c r="K475" s="2">
        <v>2</v>
      </c>
      <c r="L475" s="6">
        <v>7</v>
      </c>
      <c r="M475" s="6" t="str">
        <f t="shared" si="45"/>
        <v>&lt;B7&gt;</v>
      </c>
      <c r="N475" s="6" t="str">
        <f>IF($B475=1,IF(ISNA(VLOOKUP($M475,Teams!$F$4:$H$51,2,FALSE)),"",VLOOKUP($M475,Teams!$F$4:$H$51,2,FALSE)),IF($B475=2,IF(ISNA(VLOOKUP($M475,Teams!$O$4:$Q$51,2,FALSE)),"",VLOOKUP($M475,Teams!$O$4:$Q$51,2,FALSE)),IF(ISNA(VLOOKUP($M475,Teams!$X$4:$Z$51,2,FALSE)),"",VLOOKUP($M475,Teams!$X$4:$Z$51,2,FALSE))))</f>
        <v>213207</v>
      </c>
      <c r="O475" s="6">
        <v>10</v>
      </c>
      <c r="P475" s="6" t="str">
        <f t="shared" si="43"/>
        <v>&lt;B10&gt;</v>
      </c>
      <c r="Q475" s="6" t="str">
        <f>IF($B475=1,IF(ISNA(VLOOKUP($P475,Teams!$F$4:$H$51,2,FALSE)),"",VLOOKUP($P475,Teams!$F$4:$H$51,2,FALSE)),IF($B475=2,IF(ISNA(VLOOKUP($P475,Teams!$O$4:$Q$51,2,FALSE)),"",VLOOKUP($P475,Teams!$O$4:$Q$51,2,FALSE)),IF(ISNA(VLOOKUP($P475,Teams!$X$4:$Z$51,2,FALSE)),"",VLOOKUP($P475,Teams!$X$4:$Z$51,2,FALSE))))</f>
        <v>213210</v>
      </c>
      <c r="R475" t="str">
        <f t="shared" si="46"/>
        <v>01/00/1900,:00,01/00/1900,:00,Week 27 - Match ,,Gym 2 - Court 2,,0,Game,,213207,,1,213210,,,0,,,1,,,,,,</v>
      </c>
    </row>
    <row r="476" spans="2:18" x14ac:dyDescent="0.2">
      <c r="B476" s="1">
        <v>3</v>
      </c>
      <c r="C476" s="9"/>
      <c r="D476" s="10"/>
      <c r="E476" s="10" t="s">
        <v>36</v>
      </c>
      <c r="F476" s="127" t="str">
        <f t="shared" si="44"/>
        <v/>
      </c>
      <c r="G476" s="10" t="s">
        <v>36</v>
      </c>
      <c r="H476" s="2">
        <v>27</v>
      </c>
      <c r="I476" s="11" t="str">
        <f t="shared" si="42"/>
        <v/>
      </c>
      <c r="J476" s="2">
        <v>2</v>
      </c>
      <c r="K476" s="2">
        <v>3</v>
      </c>
      <c r="L476" s="6">
        <v>11</v>
      </c>
      <c r="M476" s="6" t="str">
        <f t="shared" si="45"/>
        <v>&lt;B11&gt;</v>
      </c>
      <c r="N476" s="6" t="str">
        <f>IF($B476=1,IF(ISNA(VLOOKUP($M476,Teams!$F$4:$H$51,2,FALSE)),"",VLOOKUP($M476,Teams!$F$4:$H$51,2,FALSE)),IF($B476=2,IF(ISNA(VLOOKUP($M476,Teams!$O$4:$Q$51,2,FALSE)),"",VLOOKUP($M476,Teams!$O$4:$Q$51,2,FALSE)),IF(ISNA(VLOOKUP($M476,Teams!$X$4:$Z$51,2,FALSE)),"",VLOOKUP($M476,Teams!$X$4:$Z$51,2,FALSE))))</f>
        <v>213211</v>
      </c>
      <c r="O476" s="6">
        <v>8</v>
      </c>
      <c r="P476" s="6" t="str">
        <f t="shared" si="43"/>
        <v>&lt;B8&gt;</v>
      </c>
      <c r="Q476" s="6" t="str">
        <f>IF($B476=1,IF(ISNA(VLOOKUP($P476,Teams!$F$4:$H$51,2,FALSE)),"",VLOOKUP($P476,Teams!$F$4:$H$51,2,FALSE)),IF($B476=2,IF(ISNA(VLOOKUP($P476,Teams!$O$4:$Q$51,2,FALSE)),"",VLOOKUP($P476,Teams!$O$4:$Q$51,2,FALSE)),IF(ISNA(VLOOKUP($P476,Teams!$X$4:$Z$51,2,FALSE)),"",VLOOKUP($P476,Teams!$X$4:$Z$51,2,FALSE))))</f>
        <v>213208</v>
      </c>
      <c r="R476" t="str">
        <f t="shared" si="46"/>
        <v>01/00/1900,:00,01/00/1900,:00,Week 27 - Match ,,Gym 2 - Court 3,,0,Game,,213211,,1,213208,,,0,,,1,,,,,,</v>
      </c>
    </row>
    <row r="477" spans="2:18" x14ac:dyDescent="0.2">
      <c r="B477" s="1">
        <v>3</v>
      </c>
      <c r="C477" s="9"/>
      <c r="D477" s="10"/>
      <c r="E477" s="10" t="s">
        <v>36</v>
      </c>
      <c r="F477" s="127" t="str">
        <f t="shared" si="44"/>
        <v/>
      </c>
      <c r="G477" s="10" t="s">
        <v>36</v>
      </c>
      <c r="H477" s="2">
        <v>27</v>
      </c>
      <c r="I477" s="11" t="str">
        <f t="shared" si="42"/>
        <v/>
      </c>
      <c r="J477" s="2">
        <v>1</v>
      </c>
      <c r="K477" s="2">
        <v>1</v>
      </c>
      <c r="L477" s="6">
        <v>4</v>
      </c>
      <c r="M477" s="6" t="str">
        <f t="shared" si="45"/>
        <v>&lt;B4&gt;</v>
      </c>
      <c r="N477" s="6" t="str">
        <f>IF($B477=1,IF(ISNA(VLOOKUP($M477,Teams!$F$4:$H$51,2,FALSE)),"",VLOOKUP($M477,Teams!$F$4:$H$51,2,FALSE)),IF($B477=2,IF(ISNA(VLOOKUP($M477,Teams!$O$4:$Q$51,2,FALSE)),"",VLOOKUP($M477,Teams!$O$4:$Q$51,2,FALSE)),IF(ISNA(VLOOKUP($M477,Teams!$X$4:$Z$51,2,FALSE)),"",VLOOKUP($M477,Teams!$X$4:$Z$51,2,FALSE))))</f>
        <v>213204</v>
      </c>
      <c r="O477" s="6">
        <v>6</v>
      </c>
      <c r="P477" s="6" t="str">
        <f t="shared" si="43"/>
        <v>&lt;B6&gt;</v>
      </c>
      <c r="Q477" s="6" t="str">
        <f>IF($B477=1,IF(ISNA(VLOOKUP($P477,Teams!$F$4:$H$51,2,FALSE)),"",VLOOKUP($P477,Teams!$F$4:$H$51,2,FALSE)),IF($B477=2,IF(ISNA(VLOOKUP($P477,Teams!$O$4:$Q$51,2,FALSE)),"",VLOOKUP($P477,Teams!$O$4:$Q$51,2,FALSE)),IF(ISNA(VLOOKUP($P477,Teams!$X$4:$Z$51,2,FALSE)),"",VLOOKUP($P477,Teams!$X$4:$Z$51,2,FALSE))))</f>
        <v>213206</v>
      </c>
      <c r="R477" t="str">
        <f t="shared" si="46"/>
        <v>01/00/1900,:00,01/00/1900,:00,Week 27 - Match ,,Gym 1 - Court 1,,0,Game,,213204,,1,213206,,,0,,,1,,,,,,</v>
      </c>
    </row>
    <row r="478" spans="2:18" x14ac:dyDescent="0.2">
      <c r="B478" s="1">
        <v>3</v>
      </c>
      <c r="C478" s="9"/>
      <c r="D478" s="10"/>
      <c r="E478" s="10" t="s">
        <v>36</v>
      </c>
      <c r="F478" s="127" t="str">
        <f t="shared" si="44"/>
        <v/>
      </c>
      <c r="G478" s="10" t="s">
        <v>36</v>
      </c>
      <c r="H478" s="2">
        <v>27</v>
      </c>
      <c r="I478" s="11" t="str">
        <f t="shared" si="42"/>
        <v/>
      </c>
      <c r="J478" s="2">
        <v>1</v>
      </c>
      <c r="K478" s="2">
        <v>2</v>
      </c>
      <c r="L478" s="6">
        <v>3</v>
      </c>
      <c r="M478" s="6" t="str">
        <f t="shared" si="45"/>
        <v>&lt;B3&gt;</v>
      </c>
      <c r="N478" s="6" t="str">
        <f>IF($B478=1,IF(ISNA(VLOOKUP($M478,Teams!$F$4:$H$51,2,FALSE)),"",VLOOKUP($M478,Teams!$F$4:$H$51,2,FALSE)),IF($B478=2,IF(ISNA(VLOOKUP($M478,Teams!$O$4:$Q$51,2,FALSE)),"",VLOOKUP($M478,Teams!$O$4:$Q$51,2,FALSE)),IF(ISNA(VLOOKUP($M478,Teams!$X$4:$Z$51,2,FALSE)),"",VLOOKUP($M478,Teams!$X$4:$Z$51,2,FALSE))))</f>
        <v>213203</v>
      </c>
      <c r="O478" s="6">
        <v>2</v>
      </c>
      <c r="P478" s="6" t="str">
        <f t="shared" si="43"/>
        <v>&lt;B2&gt;</v>
      </c>
      <c r="Q478" s="6" t="str">
        <f>IF($B478=1,IF(ISNA(VLOOKUP($P478,Teams!$F$4:$H$51,2,FALSE)),"",VLOOKUP($P478,Teams!$F$4:$H$51,2,FALSE)),IF($B478=2,IF(ISNA(VLOOKUP($P478,Teams!$O$4:$Q$51,2,FALSE)),"",VLOOKUP($P478,Teams!$O$4:$Q$51,2,FALSE)),IF(ISNA(VLOOKUP($P478,Teams!$X$4:$Z$51,2,FALSE)),"",VLOOKUP($P478,Teams!$X$4:$Z$51,2,FALSE))))</f>
        <v>213202</v>
      </c>
      <c r="R478" t="str">
        <f t="shared" si="46"/>
        <v>01/00/1900,:00,01/00/1900,:00,Week 27 - Match ,,Gym 1 - Court 2,,0,Game,,213203,,1,213202,,,0,,,1,,,,,,</v>
      </c>
    </row>
    <row r="479" spans="2:18" x14ac:dyDescent="0.2">
      <c r="B479" s="1">
        <v>3</v>
      </c>
      <c r="C479" s="9"/>
      <c r="D479" s="10"/>
      <c r="E479" s="10" t="s">
        <v>36</v>
      </c>
      <c r="F479" s="127" t="str">
        <f t="shared" si="44"/>
        <v/>
      </c>
      <c r="G479" s="10" t="s">
        <v>36</v>
      </c>
      <c r="H479" s="2">
        <v>27</v>
      </c>
      <c r="I479" s="11" t="str">
        <f t="shared" si="42"/>
        <v/>
      </c>
      <c r="J479" s="2">
        <v>1</v>
      </c>
      <c r="K479" s="2">
        <v>3</v>
      </c>
      <c r="L479" s="6">
        <v>5</v>
      </c>
      <c r="M479" s="6" t="str">
        <f t="shared" si="45"/>
        <v>&lt;B5&gt;</v>
      </c>
      <c r="N479" s="6" t="str">
        <f>IF($B479=1,IF(ISNA(VLOOKUP($M479,Teams!$F$4:$H$51,2,FALSE)),"",VLOOKUP($M479,Teams!$F$4:$H$51,2,FALSE)),IF($B479=2,IF(ISNA(VLOOKUP($M479,Teams!$O$4:$Q$51,2,FALSE)),"",VLOOKUP($M479,Teams!$O$4:$Q$51,2,FALSE)),IF(ISNA(VLOOKUP($M479,Teams!$X$4:$Z$51,2,FALSE)),"",VLOOKUP($M479,Teams!$X$4:$Z$51,2,FALSE))))</f>
        <v>213205</v>
      </c>
      <c r="O479" s="6">
        <v>1</v>
      </c>
      <c r="P479" s="6" t="str">
        <f t="shared" si="43"/>
        <v>&lt;B1&gt;</v>
      </c>
      <c r="Q479" s="6" t="str">
        <f>IF($B479=1,IF(ISNA(VLOOKUP($P479,Teams!$F$4:$H$51,2,FALSE)),"",VLOOKUP($P479,Teams!$F$4:$H$51,2,FALSE)),IF($B479=2,IF(ISNA(VLOOKUP($P479,Teams!$O$4:$Q$51,2,FALSE)),"",VLOOKUP($P479,Teams!$O$4:$Q$51,2,FALSE)),IF(ISNA(VLOOKUP($P479,Teams!$X$4:$Z$51,2,FALSE)),"",VLOOKUP($P479,Teams!$X$4:$Z$51,2,FALSE))))</f>
        <v>213201</v>
      </c>
      <c r="R479" t="str">
        <f t="shared" si="46"/>
        <v>01/00/1900,:00,01/00/1900,:00,Week 27 - Match ,,Gym 1 - Court 3,,0,Game,,213205,,1,213201,,,0,,,1,,,,,,</v>
      </c>
    </row>
    <row r="480" spans="2:18" x14ac:dyDescent="0.2">
      <c r="B480" s="1">
        <v>3</v>
      </c>
      <c r="C480" s="9"/>
      <c r="D480" s="10"/>
      <c r="E480" s="10" t="s">
        <v>36</v>
      </c>
      <c r="F480" s="127" t="str">
        <f t="shared" si="44"/>
        <v/>
      </c>
      <c r="G480" s="10" t="s">
        <v>36</v>
      </c>
      <c r="H480" s="2">
        <v>27</v>
      </c>
      <c r="I480" s="11" t="str">
        <f t="shared" si="42"/>
        <v/>
      </c>
      <c r="J480" s="2">
        <v>2</v>
      </c>
      <c r="K480" s="2">
        <v>1</v>
      </c>
      <c r="L480" s="6">
        <v>10</v>
      </c>
      <c r="M480" s="6" t="str">
        <f t="shared" si="45"/>
        <v>&lt;B10&gt;</v>
      </c>
      <c r="N480" s="6" t="str">
        <f>IF($B480=1,IF(ISNA(VLOOKUP($M480,Teams!$F$4:$H$51,2,FALSE)),"",VLOOKUP($M480,Teams!$F$4:$H$51,2,FALSE)),IF($B480=2,IF(ISNA(VLOOKUP($M480,Teams!$O$4:$Q$51,2,FALSE)),"",VLOOKUP($M480,Teams!$O$4:$Q$51,2,FALSE)),IF(ISNA(VLOOKUP($M480,Teams!$X$4:$Z$51,2,FALSE)),"",VLOOKUP($M480,Teams!$X$4:$Z$51,2,FALSE))))</f>
        <v>213210</v>
      </c>
      <c r="O480" s="6">
        <v>12</v>
      </c>
      <c r="P480" s="6" t="str">
        <f t="shared" si="43"/>
        <v>&lt;B12&gt;</v>
      </c>
      <c r="Q480" s="6" t="str">
        <f>IF($B480=1,IF(ISNA(VLOOKUP($P480,Teams!$F$4:$H$51,2,FALSE)),"",VLOOKUP($P480,Teams!$F$4:$H$51,2,FALSE)),IF($B480=2,IF(ISNA(VLOOKUP($P480,Teams!$O$4:$Q$51,2,FALSE)),"",VLOOKUP($P480,Teams!$O$4:$Q$51,2,FALSE)),IF(ISNA(VLOOKUP($P480,Teams!$X$4:$Z$51,2,FALSE)),"",VLOOKUP($P480,Teams!$X$4:$Z$51,2,FALSE))))</f>
        <v>213212</v>
      </c>
      <c r="R480" t="str">
        <f t="shared" si="46"/>
        <v>01/00/1900,:00,01/00/1900,:00,Week 27 - Match ,,Gym 2 - Court 1,,0,Game,,213210,,1,213212,,,0,,,1,,,,,,</v>
      </c>
    </row>
    <row r="481" spans="2:18" x14ac:dyDescent="0.2">
      <c r="B481" s="1">
        <v>3</v>
      </c>
      <c r="C481" s="9"/>
      <c r="D481" s="10"/>
      <c r="E481" s="10" t="s">
        <v>36</v>
      </c>
      <c r="F481" s="127" t="str">
        <f t="shared" si="44"/>
        <v/>
      </c>
      <c r="G481" s="10" t="s">
        <v>36</v>
      </c>
      <c r="H481" s="2">
        <v>27</v>
      </c>
      <c r="I481" s="11" t="str">
        <f t="shared" si="42"/>
        <v/>
      </c>
      <c r="J481" s="2">
        <v>2</v>
      </c>
      <c r="K481" s="2">
        <v>2</v>
      </c>
      <c r="L481" s="6">
        <v>9</v>
      </c>
      <c r="M481" s="6" t="str">
        <f t="shared" si="45"/>
        <v>&lt;B9&gt;</v>
      </c>
      <c r="N481" s="6" t="str">
        <f>IF($B481=1,IF(ISNA(VLOOKUP($M481,Teams!$F$4:$H$51,2,FALSE)),"",VLOOKUP($M481,Teams!$F$4:$H$51,2,FALSE)),IF($B481=2,IF(ISNA(VLOOKUP($M481,Teams!$O$4:$Q$51,2,FALSE)),"",VLOOKUP($M481,Teams!$O$4:$Q$51,2,FALSE)),IF(ISNA(VLOOKUP($M481,Teams!$X$4:$Z$51,2,FALSE)),"",VLOOKUP($M481,Teams!$X$4:$Z$51,2,FALSE))))</f>
        <v>213209</v>
      </c>
      <c r="O481" s="6">
        <v>8</v>
      </c>
      <c r="P481" s="6" t="str">
        <f t="shared" si="43"/>
        <v>&lt;B8&gt;</v>
      </c>
      <c r="Q481" s="6" t="str">
        <f>IF($B481=1,IF(ISNA(VLOOKUP($P481,Teams!$F$4:$H$51,2,FALSE)),"",VLOOKUP($P481,Teams!$F$4:$H$51,2,FALSE)),IF($B481=2,IF(ISNA(VLOOKUP($P481,Teams!$O$4:$Q$51,2,FALSE)),"",VLOOKUP($P481,Teams!$O$4:$Q$51,2,FALSE)),IF(ISNA(VLOOKUP($P481,Teams!$X$4:$Z$51,2,FALSE)),"",VLOOKUP($P481,Teams!$X$4:$Z$51,2,FALSE))))</f>
        <v>213208</v>
      </c>
      <c r="R481" t="str">
        <f t="shared" si="46"/>
        <v>01/00/1900,:00,01/00/1900,:00,Week 27 - Match ,,Gym 2 - Court 2,,0,Game,,213209,,1,213208,,,0,,,1,,,,,,</v>
      </c>
    </row>
    <row r="482" spans="2:18" x14ac:dyDescent="0.2">
      <c r="B482" s="1">
        <v>3</v>
      </c>
      <c r="C482" s="9"/>
      <c r="D482" s="10"/>
      <c r="E482" s="10" t="s">
        <v>36</v>
      </c>
      <c r="F482" s="127" t="str">
        <f t="shared" si="44"/>
        <v/>
      </c>
      <c r="G482" s="10" t="s">
        <v>36</v>
      </c>
      <c r="H482" s="2">
        <v>27</v>
      </c>
      <c r="I482" s="11" t="str">
        <f t="shared" si="42"/>
        <v/>
      </c>
      <c r="J482" s="2">
        <v>2</v>
      </c>
      <c r="K482" s="2">
        <v>3</v>
      </c>
      <c r="L482" s="6">
        <v>11</v>
      </c>
      <c r="M482" s="6" t="str">
        <f t="shared" si="45"/>
        <v>&lt;B11&gt;</v>
      </c>
      <c r="N482" s="6" t="str">
        <f>IF($B482=1,IF(ISNA(VLOOKUP($M482,Teams!$F$4:$H$51,2,FALSE)),"",VLOOKUP($M482,Teams!$F$4:$H$51,2,FALSE)),IF($B482=2,IF(ISNA(VLOOKUP($M482,Teams!$O$4:$Q$51,2,FALSE)),"",VLOOKUP($M482,Teams!$O$4:$Q$51,2,FALSE)),IF(ISNA(VLOOKUP($M482,Teams!$X$4:$Z$51,2,FALSE)),"",VLOOKUP($M482,Teams!$X$4:$Z$51,2,FALSE))))</f>
        <v>213211</v>
      </c>
      <c r="O482" s="6">
        <v>7</v>
      </c>
      <c r="P482" s="6" t="str">
        <f t="shared" si="43"/>
        <v>&lt;B7&gt;</v>
      </c>
      <c r="Q482" s="6" t="str">
        <f>IF($B482=1,IF(ISNA(VLOOKUP($P482,Teams!$F$4:$H$51,2,FALSE)),"",VLOOKUP($P482,Teams!$F$4:$H$51,2,FALSE)),IF($B482=2,IF(ISNA(VLOOKUP($P482,Teams!$O$4:$Q$51,2,FALSE)),"",VLOOKUP($P482,Teams!$O$4:$Q$51,2,FALSE)),IF(ISNA(VLOOKUP($P482,Teams!$X$4:$Z$51,2,FALSE)),"",VLOOKUP($P482,Teams!$X$4:$Z$51,2,FALSE))))</f>
        <v>213207</v>
      </c>
      <c r="R482" t="str">
        <f t="shared" si="46"/>
        <v>01/00/1900,:00,01/00/1900,:00,Week 27 - Match ,,Gym 2 - Court 3,,0,Game,,213211,,1,213207,,,0,,,1,,,,,,</v>
      </c>
    </row>
  </sheetData>
  <sheetProtection algorithmName="SHA-512" hashValue="mkHNfIRFTZRoP/n15TTNWgZq8zbqXNeh7+MaemzIfdGsXGc+KBe1WJHSAud0aSKYoQUpk0XzwrOY3JmKWXi68Q==" saltValue="U+2pGCWPstBLLYxdrer0bw==" spinCount="100000" sheet="1" objects="1" scenarios="1"/>
  <mergeCells count="4">
    <mergeCell ref="D1:E1"/>
    <mergeCell ref="F1:G1"/>
    <mergeCell ref="L1:N1"/>
    <mergeCell ref="O1:Q1"/>
  </mergeCells>
  <dataValidations count="7">
    <dataValidation type="list" allowBlank="1" showInputMessage="1" showErrorMessage="1" sqref="E3:E482 G435:G482" xr:uid="{00000000-0002-0000-0800-000000000000}">
      <formula1>Minutes</formula1>
    </dataValidation>
    <dataValidation type="list" allowBlank="1" showInputMessage="1" showErrorMessage="1" sqref="A3" xr:uid="{00000000-0002-0000-0800-000001000000}">
      <formula1>Divisions</formula1>
    </dataValidation>
    <dataValidation type="list" allowBlank="1" showInputMessage="1" showErrorMessage="1" sqref="K3:K482" xr:uid="{00000000-0002-0000-0800-000002000000}">
      <formula1>Courts</formula1>
    </dataValidation>
    <dataValidation type="list" allowBlank="1" showInputMessage="1" showErrorMessage="1" sqref="J3:J482" xr:uid="{00000000-0002-0000-0800-000003000000}">
      <formula1>Gyms</formula1>
    </dataValidation>
    <dataValidation type="list" allowBlank="1" showInputMessage="1" showErrorMessage="1" sqref="H3:H482" xr:uid="{00000000-0002-0000-0800-000004000000}">
      <formula1>Weeks</formula1>
    </dataValidation>
    <dataValidation type="list" allowBlank="1" showInputMessage="1" showErrorMessage="1" sqref="D3:D482 F435:F482" xr:uid="{00000000-0002-0000-0800-000005000000}">
      <formula1>Times</formula1>
    </dataValidation>
    <dataValidation type="list" allowBlank="1" showInputMessage="1" showErrorMessage="1" sqref="C3:C482" xr:uid="{00000000-0002-0000-0800-000006000000}">
      <formula1>Dates</formula1>
    </dataValidation>
  </dataValidations>
  <pageMargins left="0.75" right="0.75" top="1" bottom="1" header="0.5" footer="0.5"/>
  <pageSetup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R482"/>
  <sheetViews>
    <sheetView topLeftCell="G1" workbookViewId="0">
      <pane ySplit="2" topLeftCell="A310" activePane="bottomLeft" state="frozen"/>
      <selection pane="bottomLeft" activeCell="R219" sqref="R219:R326"/>
    </sheetView>
  </sheetViews>
  <sheetFormatPr defaultRowHeight="12.75" x14ac:dyDescent="0.2"/>
  <cols>
    <col min="1" max="1" width="7.7109375" customWidth="1"/>
    <col min="2" max="2" width="7.7109375" style="6" bestFit="1" customWidth="1"/>
    <col min="3" max="3" width="10.7109375" style="6" customWidth="1"/>
    <col min="4" max="4" width="5.7109375" style="6" customWidth="1"/>
    <col min="5" max="5" width="6.7109375" style="6" customWidth="1"/>
    <col min="6" max="6" width="5.7109375" style="6" customWidth="1"/>
    <col min="7" max="8" width="6.7109375" style="6" customWidth="1"/>
    <col min="9" max="9" width="8.7109375" style="6" customWidth="1"/>
    <col min="10" max="11" width="6.7109375" style="6" customWidth="1"/>
    <col min="12" max="12" width="7.7109375" style="6" customWidth="1"/>
    <col min="13" max="13" width="10.7109375" style="6" hidden="1" customWidth="1"/>
    <col min="14" max="15" width="7.7109375" style="6" customWidth="1"/>
    <col min="16" max="16" width="10.7109375" style="6" hidden="1" customWidth="1"/>
    <col min="17" max="17" width="7.7109375" customWidth="1"/>
    <col min="18" max="18" width="112.7109375" customWidth="1"/>
  </cols>
  <sheetData>
    <row r="1" spans="1:18" x14ac:dyDescent="0.2">
      <c r="D1" s="126" t="s">
        <v>8</v>
      </c>
      <c r="E1" s="126"/>
      <c r="F1" s="126" t="s">
        <v>9</v>
      </c>
      <c r="G1" s="126"/>
      <c r="L1" s="120" t="s">
        <v>12</v>
      </c>
      <c r="M1" s="120"/>
      <c r="N1" s="120"/>
      <c r="O1" s="120" t="s">
        <v>13</v>
      </c>
      <c r="P1" s="120"/>
      <c r="Q1" s="120"/>
    </row>
    <row r="2" spans="1:18" x14ac:dyDescent="0.2">
      <c r="A2" s="1" t="s">
        <v>17</v>
      </c>
      <c r="B2" s="1" t="s">
        <v>0</v>
      </c>
      <c r="C2" s="1" t="s">
        <v>7</v>
      </c>
      <c r="D2" s="34" t="s">
        <v>34</v>
      </c>
      <c r="E2" s="34" t="s">
        <v>35</v>
      </c>
      <c r="F2" s="34" t="s">
        <v>34</v>
      </c>
      <c r="G2" s="34" t="s">
        <v>35</v>
      </c>
      <c r="H2" s="1" t="s">
        <v>6</v>
      </c>
      <c r="I2" s="101" t="s">
        <v>134</v>
      </c>
      <c r="J2" s="1" t="s">
        <v>10</v>
      </c>
      <c r="K2" s="25" t="s">
        <v>11</v>
      </c>
      <c r="L2" s="1" t="s">
        <v>28</v>
      </c>
      <c r="M2" s="1" t="s">
        <v>29</v>
      </c>
      <c r="N2" s="28" t="s">
        <v>27</v>
      </c>
      <c r="O2" s="1" t="s">
        <v>13</v>
      </c>
      <c r="P2" s="1" t="s">
        <v>29</v>
      </c>
      <c r="Q2" s="28" t="s">
        <v>27</v>
      </c>
      <c r="R2" s="26" t="s">
        <v>32</v>
      </c>
    </row>
    <row r="3" spans="1:18" x14ac:dyDescent="0.2">
      <c r="A3" s="2" t="s">
        <v>20</v>
      </c>
      <c r="B3" s="37">
        <v>1</v>
      </c>
      <c r="C3" s="9">
        <v>44465</v>
      </c>
      <c r="D3" s="10">
        <v>14</v>
      </c>
      <c r="E3" s="10" t="s">
        <v>36</v>
      </c>
      <c r="F3" s="11">
        <f>IF(NOT(ISBLANK(D3)),D3+1,"")</f>
        <v>15</v>
      </c>
      <c r="G3" s="11" t="str">
        <f>IF(ISBLANK(E3),"",E3)</f>
        <v>00</v>
      </c>
      <c r="H3" s="2">
        <v>1</v>
      </c>
      <c r="I3" s="11" t="str">
        <f>IF(ISBLANK(D3),"",H3&amp;D3&amp;J3&amp;K3)</f>
        <v>11411</v>
      </c>
      <c r="J3" s="2">
        <v>1</v>
      </c>
      <c r="K3" s="2">
        <v>1</v>
      </c>
      <c r="L3" s="44">
        <v>8</v>
      </c>
      <c r="M3" s="6" t="str">
        <f t="shared" ref="M3:M66" si="0">"&lt;"&amp;$A$3&amp;L3&amp;"&gt;"</f>
        <v>&lt;C8&gt;</v>
      </c>
      <c r="N3" s="6" t="str">
        <f>IF($B3=1,IF(ISNA(VLOOKUP($M3,Teams!$F$4:$H$51,2,FALSE)),"",VLOOKUP($M3,Teams!$F$4:$H$51,2,FALSE)),IF($B3=2,IF(ISNA(VLOOKUP($M3,Teams!$O$4:$Q$51,2,FALSE)),"",VLOOKUP($M3,Teams!$O$4:$Q$51,2,FALSE)),IF(ISNA(VLOOKUP($M3,Teams!$X$4:$Z$51,2,FALSE)),"",VLOOKUP($M3,Teams!$X$4:$Z$51,2,FALSE))))</f>
        <v>211308</v>
      </c>
      <c r="O3" s="46">
        <v>10</v>
      </c>
      <c r="P3" s="6" t="str">
        <f t="shared" ref="P3:P66" si="1">"&lt;"&amp;$A$3&amp;O3&amp;"&gt;"</f>
        <v>&lt;C10&gt;</v>
      </c>
      <c r="Q3" s="6" t="str">
        <f>IF($B3=1,IF(ISNA(VLOOKUP($P3,Teams!$F$4:$H$51,2,FALSE)),"",VLOOKUP($P3,Teams!$F$4:$H$51,2,FALSE)),IF($B3=2,IF(ISNA(VLOOKUP($P3,Teams!$O$4:$Q$51,2,FALSE)),"",VLOOKUP($P3,Teams!$O$4:$Q$51,2,FALSE)),IF(ISNA(VLOOKUP($P3,Teams!$X$4:$Z$51,2,FALSE)),"",VLOOKUP($P3,Teams!$X$4:$Z$51,2,FALSE))))</f>
        <v>211310</v>
      </c>
      <c r="R3" t="str">
        <f>TEXT(C3,"mm/dd/yyyy")&amp;","&amp;D3&amp;":"&amp;E3&amp;","&amp;TEXT(C3,"mm/dd/yyyy")&amp;","&amp;F3&amp;":"&amp;G3&amp;",Week "&amp;H3&amp;" - Match "&amp;I3&amp;",,Gym "&amp;J3&amp;" - Court "&amp;K3&amp;",,0,Game,,"&amp;N3&amp;",,1,"&amp;Q3&amp;",,,0,,"&amp;I3&amp;",1,,,,,,"</f>
        <v>09/26/2021,14:00,09/26/2021,15:00,Week 1 - Match 11411,,Gym 1 - Court 1,,0,Game,,211308,,1,211310,,,0,,11411,1,,,,,,</v>
      </c>
    </row>
    <row r="4" spans="1:18" x14ac:dyDescent="0.2">
      <c r="B4" s="37">
        <v>1</v>
      </c>
      <c r="C4" s="9">
        <v>44465</v>
      </c>
      <c r="D4" s="10">
        <v>14</v>
      </c>
      <c r="E4" s="10" t="s">
        <v>36</v>
      </c>
      <c r="F4" s="11">
        <f t="shared" ref="F4:F67" si="2">IF(NOT(ISBLANK(D4)),D4+1,"")</f>
        <v>15</v>
      </c>
      <c r="G4" s="11" t="str">
        <f t="shared" ref="G4:G67" si="3">IF(ISBLANK(E4),"",E4)</f>
        <v>00</v>
      </c>
      <c r="H4" s="2">
        <v>1</v>
      </c>
      <c r="I4" s="11" t="str">
        <f>IF(ISBLANK(D4),"",H4&amp;D4&amp;J4&amp;K4)</f>
        <v>11412</v>
      </c>
      <c r="J4" s="2">
        <v>1</v>
      </c>
      <c r="K4" s="2">
        <v>2</v>
      </c>
      <c r="L4" s="44">
        <v>9</v>
      </c>
      <c r="M4" s="6" t="str">
        <f t="shared" si="0"/>
        <v>&lt;C9&gt;</v>
      </c>
      <c r="N4" s="6" t="str">
        <f>IF($B4=1,IF(ISNA(VLOOKUP($M4,Teams!$F$4:$H$51,2,FALSE)),"",VLOOKUP($M4,Teams!$F$4:$H$51,2,FALSE)),IF($B4=2,IF(ISNA(VLOOKUP($M4,Teams!$O$4:$Q$51,2,FALSE)),"",VLOOKUP($M4,Teams!$O$4:$Q$51,2,FALSE)),IF(ISNA(VLOOKUP($M4,Teams!$X$4:$Z$51,2,FALSE)),"",VLOOKUP($M4,Teams!$X$4:$Z$51,2,FALSE))))</f>
        <v>211309</v>
      </c>
      <c r="O4" s="46">
        <v>12</v>
      </c>
      <c r="P4" s="6" t="str">
        <f t="shared" si="1"/>
        <v>&lt;C12&gt;</v>
      </c>
      <c r="Q4" s="6" t="str">
        <f>IF($B4=1,IF(ISNA(VLOOKUP($P4,Teams!$F$4:$H$51,2,FALSE)),"",VLOOKUP($P4,Teams!$F$4:$H$51,2,FALSE)),IF($B4=2,IF(ISNA(VLOOKUP($P4,Teams!$O$4:$Q$51,2,FALSE)),"",VLOOKUP($P4,Teams!$O$4:$Q$51,2,FALSE)),IF(ISNA(VLOOKUP($P4,Teams!$X$4:$Z$51,2,FALSE)),"",VLOOKUP($P4,Teams!$X$4:$Z$51,2,FALSE))))</f>
        <v>211312</v>
      </c>
      <c r="R4" t="str">
        <f t="shared" ref="R4:R67" si="4">TEXT(C4,"mm/dd/yyyy")&amp;","&amp;D4&amp;":"&amp;E4&amp;","&amp;TEXT(C4,"mm/dd/yyyy")&amp;","&amp;F4&amp;":"&amp;G4&amp;",Week "&amp;H4&amp;" - Match "&amp;I4&amp;",,Gym "&amp;J4&amp;" - Court "&amp;K4&amp;",,0,Game,,"&amp;N4&amp;",,1,"&amp;Q4&amp;",,,0,,"&amp;I4&amp;",1,,,,,,"</f>
        <v>09/26/2021,14:00,09/26/2021,15:00,Week 1 - Match 11412,,Gym 1 - Court 2,,0,Game,,211309,,1,211312,,,0,,11412,1,,,,,,</v>
      </c>
    </row>
    <row r="5" spans="1:18" x14ac:dyDescent="0.2">
      <c r="B5" s="37">
        <v>1</v>
      </c>
      <c r="C5" s="9">
        <v>44465</v>
      </c>
      <c r="D5" s="10">
        <v>14</v>
      </c>
      <c r="E5" s="10" t="s">
        <v>36</v>
      </c>
      <c r="F5" s="11">
        <f t="shared" si="2"/>
        <v>15</v>
      </c>
      <c r="G5" s="11" t="str">
        <f t="shared" si="3"/>
        <v>00</v>
      </c>
      <c r="H5" s="2">
        <v>1</v>
      </c>
      <c r="I5" s="11" t="str">
        <f>IF(ISBLANK(D5),"",H5&amp;D5&amp;J5&amp;K5)</f>
        <v>11413</v>
      </c>
      <c r="J5" s="2">
        <v>1</v>
      </c>
      <c r="K5" s="2">
        <v>3</v>
      </c>
      <c r="L5" s="44">
        <v>1</v>
      </c>
      <c r="M5" s="6" t="str">
        <f t="shared" si="0"/>
        <v>&lt;C1&gt;</v>
      </c>
      <c r="N5" s="6" t="str">
        <f>IF($B5=1,IF(ISNA(VLOOKUP($M5,Teams!$F$4:$H$51,2,FALSE)),"",VLOOKUP($M5,Teams!$F$4:$H$51,2,FALSE)),IF($B5=2,IF(ISNA(VLOOKUP($M5,Teams!$O$4:$Q$51,2,FALSE)),"",VLOOKUP($M5,Teams!$O$4:$Q$51,2,FALSE)),IF(ISNA(VLOOKUP($M5,Teams!$X$4:$Z$51,2,FALSE)),"",VLOOKUP($M5,Teams!$X$4:$Z$51,2,FALSE))))</f>
        <v>211301</v>
      </c>
      <c r="O5" s="46">
        <v>6</v>
      </c>
      <c r="P5" s="6" t="str">
        <f t="shared" si="1"/>
        <v>&lt;C6&gt;</v>
      </c>
      <c r="Q5" s="6" t="str">
        <f>IF($B5=1,IF(ISNA(VLOOKUP($P5,Teams!$F$4:$H$51,2,FALSE)),"",VLOOKUP($P5,Teams!$F$4:$H$51,2,FALSE)),IF($B5=2,IF(ISNA(VLOOKUP($P5,Teams!$O$4:$Q$51,2,FALSE)),"",VLOOKUP($P5,Teams!$O$4:$Q$51,2,FALSE)),IF(ISNA(VLOOKUP($P5,Teams!$X$4:$Z$51,2,FALSE)),"",VLOOKUP($P5,Teams!$X$4:$Z$51,2,FALSE))))</f>
        <v>211306</v>
      </c>
      <c r="R5" t="str">
        <f t="shared" si="4"/>
        <v>09/26/2021,14:00,09/26/2021,15:00,Week 1 - Match 11413,,Gym 1 - Court 3,,0,Game,,211301,,1,211306,,,0,,11413,1,,,,,,</v>
      </c>
    </row>
    <row r="6" spans="1:18" x14ac:dyDescent="0.2">
      <c r="B6" s="37">
        <v>1</v>
      </c>
      <c r="C6" s="9">
        <v>44465</v>
      </c>
      <c r="D6" s="10">
        <v>14</v>
      </c>
      <c r="E6" s="10" t="s">
        <v>36</v>
      </c>
      <c r="F6" s="11">
        <f t="shared" si="2"/>
        <v>15</v>
      </c>
      <c r="G6" s="11" t="str">
        <f t="shared" si="3"/>
        <v>00</v>
      </c>
      <c r="H6" s="2">
        <v>1</v>
      </c>
      <c r="I6" s="11" t="str">
        <f>IF(ISBLANK(D6),"",H6&amp;D6&amp;J6&amp;K6)</f>
        <v>11421</v>
      </c>
      <c r="J6" s="2">
        <v>2</v>
      </c>
      <c r="K6" s="2">
        <v>1</v>
      </c>
      <c r="L6" s="44">
        <v>2</v>
      </c>
      <c r="M6" s="6" t="str">
        <f t="shared" si="0"/>
        <v>&lt;C2&gt;</v>
      </c>
      <c r="N6" s="6" t="str">
        <f>IF($B6=1,IF(ISNA(VLOOKUP($M6,Teams!$F$4:$H$51,2,FALSE)),"",VLOOKUP($M6,Teams!$F$4:$H$51,2,FALSE)),IF($B6=2,IF(ISNA(VLOOKUP($M6,Teams!$O$4:$Q$51,2,FALSE)),"",VLOOKUP($M6,Teams!$O$4:$Q$51,2,FALSE)),IF(ISNA(VLOOKUP($M6,Teams!$X$4:$Z$51,2,FALSE)),"",VLOOKUP($M6,Teams!$X$4:$Z$51,2,FALSE))))</f>
        <v>211302</v>
      </c>
      <c r="O6" s="46">
        <v>5</v>
      </c>
      <c r="P6" s="6" t="str">
        <f t="shared" si="1"/>
        <v>&lt;C5&gt;</v>
      </c>
      <c r="Q6" s="6" t="str">
        <f>IF($B6=1,IF(ISNA(VLOOKUP($P6,Teams!$F$4:$H$51,2,FALSE)),"",VLOOKUP($P6,Teams!$F$4:$H$51,2,FALSE)),IF($B6=2,IF(ISNA(VLOOKUP($P6,Teams!$O$4:$Q$51,2,FALSE)),"",VLOOKUP($P6,Teams!$O$4:$Q$51,2,FALSE)),IF(ISNA(VLOOKUP($P6,Teams!$X$4:$Z$51,2,FALSE)),"",VLOOKUP($P6,Teams!$X$4:$Z$51,2,FALSE))))</f>
        <v>211305</v>
      </c>
      <c r="R6" t="str">
        <f t="shared" si="4"/>
        <v>09/26/2021,14:00,09/26/2021,15:00,Week 1 - Match 11421,,Gym 2 - Court 1,,0,Game,,211302,,1,211305,,,0,,11421,1,,,,,,</v>
      </c>
    </row>
    <row r="7" spans="1:18" x14ac:dyDescent="0.2">
      <c r="B7" s="37">
        <v>1</v>
      </c>
      <c r="C7" s="9">
        <v>44465</v>
      </c>
      <c r="D7" s="10">
        <v>14</v>
      </c>
      <c r="E7" s="10" t="s">
        <v>36</v>
      </c>
      <c r="F7" s="11">
        <f t="shared" si="2"/>
        <v>15</v>
      </c>
      <c r="G7" s="11" t="str">
        <f t="shared" si="3"/>
        <v>00</v>
      </c>
      <c r="H7" s="2">
        <v>1</v>
      </c>
      <c r="I7" s="11" t="str">
        <f t="shared" ref="I7:I70" si="5">IF(ISBLANK(D7),"",H7&amp;D7&amp;J7&amp;K7)</f>
        <v>11422</v>
      </c>
      <c r="J7" s="2">
        <v>2</v>
      </c>
      <c r="K7" s="2">
        <v>2</v>
      </c>
      <c r="L7" s="44">
        <v>3</v>
      </c>
      <c r="M7" s="6" t="str">
        <f t="shared" si="0"/>
        <v>&lt;C3&gt;</v>
      </c>
      <c r="N7" s="6" t="str">
        <f>IF($B7=1,IF(ISNA(VLOOKUP($M7,Teams!$F$4:$H$51,2,FALSE)),"",VLOOKUP($M7,Teams!$F$4:$H$51,2,FALSE)),IF($B7=2,IF(ISNA(VLOOKUP($M7,Teams!$O$4:$Q$51,2,FALSE)),"",VLOOKUP($M7,Teams!$O$4:$Q$51,2,FALSE)),IF(ISNA(VLOOKUP($M7,Teams!$X$4:$Z$51,2,FALSE)),"",VLOOKUP($M7,Teams!$X$4:$Z$51,2,FALSE))))</f>
        <v>211303</v>
      </c>
      <c r="O7" s="46">
        <v>4</v>
      </c>
      <c r="P7" s="6" t="str">
        <f t="shared" si="1"/>
        <v>&lt;C4&gt;</v>
      </c>
      <c r="Q7" s="6" t="str">
        <f>IF($B7=1,IF(ISNA(VLOOKUP($P7,Teams!$F$4:$H$51,2,FALSE)),"",VLOOKUP($P7,Teams!$F$4:$H$51,2,FALSE)),IF($B7=2,IF(ISNA(VLOOKUP($P7,Teams!$O$4:$Q$51,2,FALSE)),"",VLOOKUP($P7,Teams!$O$4:$Q$51,2,FALSE)),IF(ISNA(VLOOKUP($P7,Teams!$X$4:$Z$51,2,FALSE)),"",VLOOKUP($P7,Teams!$X$4:$Z$51,2,FALSE))))</f>
        <v>211304</v>
      </c>
      <c r="R7" t="str">
        <f t="shared" si="4"/>
        <v>09/26/2021,14:00,09/26/2021,15:00,Week 1 - Match 11422,,Gym 2 - Court 2,,0,Game,,211303,,1,211304,,,0,,11422,1,,,,,,</v>
      </c>
    </row>
    <row r="8" spans="1:18" x14ac:dyDescent="0.2">
      <c r="B8" s="37">
        <v>1</v>
      </c>
      <c r="C8" s="9">
        <v>44465</v>
      </c>
      <c r="D8" s="10">
        <v>14</v>
      </c>
      <c r="E8" s="10" t="s">
        <v>36</v>
      </c>
      <c r="F8" s="11">
        <f t="shared" si="2"/>
        <v>15</v>
      </c>
      <c r="G8" s="11" t="str">
        <f t="shared" si="3"/>
        <v>00</v>
      </c>
      <c r="H8" s="2">
        <v>1</v>
      </c>
      <c r="I8" s="11" t="str">
        <f t="shared" si="5"/>
        <v>11423</v>
      </c>
      <c r="J8" s="2">
        <v>2</v>
      </c>
      <c r="K8" s="2">
        <v>3</v>
      </c>
      <c r="L8" s="44">
        <v>7</v>
      </c>
      <c r="M8" s="6" t="str">
        <f t="shared" si="0"/>
        <v>&lt;C7&gt;</v>
      </c>
      <c r="N8" s="6" t="str">
        <f>IF($B8=1,IF(ISNA(VLOOKUP($M8,Teams!$F$4:$H$51,2,FALSE)),"",VLOOKUP($M8,Teams!$F$4:$H$51,2,FALSE)),IF($B8=2,IF(ISNA(VLOOKUP($M8,Teams!$O$4:$Q$51,2,FALSE)),"",VLOOKUP($M8,Teams!$O$4:$Q$51,2,FALSE)),IF(ISNA(VLOOKUP($M8,Teams!$X$4:$Z$51,2,FALSE)),"",VLOOKUP($M8,Teams!$X$4:$Z$51,2,FALSE))))</f>
        <v>211307</v>
      </c>
      <c r="O8" s="46">
        <v>11</v>
      </c>
      <c r="P8" s="6" t="str">
        <f t="shared" si="1"/>
        <v>&lt;C11&gt;</v>
      </c>
      <c r="Q8" s="6" t="str">
        <f>IF($B8=1,IF(ISNA(VLOOKUP($P8,Teams!$F$4:$H$51,2,FALSE)),"",VLOOKUP($P8,Teams!$F$4:$H$51,2,FALSE)),IF($B8=2,IF(ISNA(VLOOKUP($P8,Teams!$O$4:$Q$51,2,FALSE)),"",VLOOKUP($P8,Teams!$O$4:$Q$51,2,FALSE)),IF(ISNA(VLOOKUP($P8,Teams!$X$4:$Z$51,2,FALSE)),"",VLOOKUP($P8,Teams!$X$4:$Z$51,2,FALSE))))</f>
        <v>211311</v>
      </c>
      <c r="R8" t="str">
        <f t="shared" si="4"/>
        <v>09/26/2021,14:00,09/26/2021,15:00,Week 1 - Match 11423,,Gym 2 - Court 3,,0,Game,,211307,,1,211311,,,0,,11423,1,,,,,,</v>
      </c>
    </row>
    <row r="9" spans="1:18" x14ac:dyDescent="0.2">
      <c r="B9" s="37">
        <v>1</v>
      </c>
      <c r="C9" s="9">
        <v>44465</v>
      </c>
      <c r="D9" s="10">
        <v>15</v>
      </c>
      <c r="E9" s="10" t="s">
        <v>36</v>
      </c>
      <c r="F9" s="11">
        <f t="shared" si="2"/>
        <v>16</v>
      </c>
      <c r="G9" s="11" t="str">
        <f t="shared" si="3"/>
        <v>00</v>
      </c>
      <c r="H9" s="2">
        <v>1</v>
      </c>
      <c r="I9" s="11" t="str">
        <f t="shared" si="5"/>
        <v>11511</v>
      </c>
      <c r="J9" s="2">
        <v>1</v>
      </c>
      <c r="K9" s="2">
        <v>1</v>
      </c>
      <c r="L9" s="44">
        <v>10</v>
      </c>
      <c r="M9" s="6" t="str">
        <f t="shared" si="0"/>
        <v>&lt;C10&gt;</v>
      </c>
      <c r="N9" s="6" t="str">
        <f>IF($B9=1,IF(ISNA(VLOOKUP($M9,Teams!$F$4:$H$51,2,FALSE)),"",VLOOKUP($M9,Teams!$F$4:$H$51,2,FALSE)),IF($B9=2,IF(ISNA(VLOOKUP($M9,Teams!$O$4:$Q$51,2,FALSE)),"",VLOOKUP($M9,Teams!$O$4:$Q$51,2,FALSE)),IF(ISNA(VLOOKUP($M9,Teams!$X$4:$Z$51,2,FALSE)),"",VLOOKUP($M9,Teams!$X$4:$Z$51,2,FALSE))))</f>
        <v>211310</v>
      </c>
      <c r="O9" s="46">
        <v>12</v>
      </c>
      <c r="P9" s="6" t="str">
        <f t="shared" si="1"/>
        <v>&lt;C12&gt;</v>
      </c>
      <c r="Q9" s="6" t="str">
        <f>IF($B9=1,IF(ISNA(VLOOKUP($P9,Teams!$F$4:$H$51,2,FALSE)),"",VLOOKUP($P9,Teams!$F$4:$H$51,2,FALSE)),IF($B9=2,IF(ISNA(VLOOKUP($P9,Teams!$O$4:$Q$51,2,FALSE)),"",VLOOKUP($P9,Teams!$O$4:$Q$51,2,FALSE)),IF(ISNA(VLOOKUP($P9,Teams!$X$4:$Z$51,2,FALSE)),"",VLOOKUP($P9,Teams!$X$4:$Z$51,2,FALSE))))</f>
        <v>211312</v>
      </c>
      <c r="R9" t="str">
        <f t="shared" si="4"/>
        <v>09/26/2021,15:00,09/26/2021,16:00,Week 1 - Match 11511,,Gym 1 - Court 1,,0,Game,,211310,,1,211312,,,0,,11511,1,,,,,,</v>
      </c>
    </row>
    <row r="10" spans="1:18" x14ac:dyDescent="0.2">
      <c r="B10" s="37">
        <v>1</v>
      </c>
      <c r="C10" s="9">
        <v>44465</v>
      </c>
      <c r="D10" s="10">
        <v>15</v>
      </c>
      <c r="E10" s="10" t="s">
        <v>36</v>
      </c>
      <c r="F10" s="11">
        <f t="shared" si="2"/>
        <v>16</v>
      </c>
      <c r="G10" s="11" t="str">
        <f t="shared" si="3"/>
        <v>00</v>
      </c>
      <c r="H10" s="2">
        <v>1</v>
      </c>
      <c r="I10" s="11" t="str">
        <f t="shared" si="5"/>
        <v>11512</v>
      </c>
      <c r="J10" s="2">
        <v>1</v>
      </c>
      <c r="K10" s="2">
        <v>2</v>
      </c>
      <c r="L10" s="44">
        <v>2</v>
      </c>
      <c r="M10" s="6" t="str">
        <f t="shared" si="0"/>
        <v>&lt;C2&gt;</v>
      </c>
      <c r="N10" s="6" t="str">
        <f>IF($B10=1,IF(ISNA(VLOOKUP($M10,Teams!$F$4:$H$51,2,FALSE)),"",VLOOKUP($M10,Teams!$F$4:$H$51,2,FALSE)),IF($B10=2,IF(ISNA(VLOOKUP($M10,Teams!$O$4:$Q$51,2,FALSE)),"",VLOOKUP($M10,Teams!$O$4:$Q$51,2,FALSE)),IF(ISNA(VLOOKUP($M10,Teams!$X$4:$Z$51,2,FALSE)),"",VLOOKUP($M10,Teams!$X$4:$Z$51,2,FALSE))))</f>
        <v>211302</v>
      </c>
      <c r="O10" s="46">
        <v>7</v>
      </c>
      <c r="P10" s="6" t="str">
        <f t="shared" si="1"/>
        <v>&lt;C7&gt;</v>
      </c>
      <c r="Q10" s="6" t="str">
        <f>IF($B10=1,IF(ISNA(VLOOKUP($P10,Teams!$F$4:$H$51,2,FALSE)),"",VLOOKUP($P10,Teams!$F$4:$H$51,2,FALSE)),IF($B10=2,IF(ISNA(VLOOKUP($P10,Teams!$O$4:$Q$51,2,FALSE)),"",VLOOKUP($P10,Teams!$O$4:$Q$51,2,FALSE)),IF(ISNA(VLOOKUP($P10,Teams!$X$4:$Z$51,2,FALSE)),"",VLOOKUP($P10,Teams!$X$4:$Z$51,2,FALSE))))</f>
        <v>211307</v>
      </c>
      <c r="R10" t="str">
        <f t="shared" si="4"/>
        <v>09/26/2021,15:00,09/26/2021,16:00,Week 1 - Match 11512,,Gym 1 - Court 2,,0,Game,,211302,,1,211307,,,0,,11512,1,,,,,,</v>
      </c>
    </row>
    <row r="11" spans="1:18" x14ac:dyDescent="0.2">
      <c r="B11" s="37">
        <v>1</v>
      </c>
      <c r="C11" s="9">
        <v>44465</v>
      </c>
      <c r="D11" s="10">
        <v>15</v>
      </c>
      <c r="E11" s="10" t="s">
        <v>36</v>
      </c>
      <c r="F11" s="11">
        <f t="shared" si="2"/>
        <v>16</v>
      </c>
      <c r="G11" s="11" t="str">
        <f t="shared" si="3"/>
        <v>00</v>
      </c>
      <c r="H11" s="2">
        <v>1</v>
      </c>
      <c r="I11" s="11" t="str">
        <f t="shared" si="5"/>
        <v>11513</v>
      </c>
      <c r="J11" s="2">
        <v>1</v>
      </c>
      <c r="K11" s="2">
        <v>3</v>
      </c>
      <c r="L11" s="44">
        <v>1</v>
      </c>
      <c r="M11" s="6" t="str">
        <f t="shared" si="0"/>
        <v>&lt;C1&gt;</v>
      </c>
      <c r="N11" s="6" t="str">
        <f>IF($B11=1,IF(ISNA(VLOOKUP($M11,Teams!$F$4:$H$51,2,FALSE)),"",VLOOKUP($M11,Teams!$F$4:$H$51,2,FALSE)),IF($B11=2,IF(ISNA(VLOOKUP($M11,Teams!$O$4:$Q$51,2,FALSE)),"",VLOOKUP($M11,Teams!$O$4:$Q$51,2,FALSE)),IF(ISNA(VLOOKUP($M11,Teams!$X$4:$Z$51,2,FALSE)),"",VLOOKUP($M11,Teams!$X$4:$Z$51,2,FALSE))))</f>
        <v>211301</v>
      </c>
      <c r="O11" s="46">
        <v>8</v>
      </c>
      <c r="P11" s="6" t="str">
        <f t="shared" si="1"/>
        <v>&lt;C8&gt;</v>
      </c>
      <c r="Q11" s="6" t="str">
        <f>IF($B11=1,IF(ISNA(VLOOKUP($P11,Teams!$F$4:$H$51,2,FALSE)),"",VLOOKUP($P11,Teams!$F$4:$H$51,2,FALSE)),IF($B11=2,IF(ISNA(VLOOKUP($P11,Teams!$O$4:$Q$51,2,FALSE)),"",VLOOKUP($P11,Teams!$O$4:$Q$51,2,FALSE)),IF(ISNA(VLOOKUP($P11,Teams!$X$4:$Z$51,2,FALSE)),"",VLOOKUP($P11,Teams!$X$4:$Z$51,2,FALSE))))</f>
        <v>211308</v>
      </c>
      <c r="R11" t="str">
        <f t="shared" si="4"/>
        <v>09/26/2021,15:00,09/26/2021,16:00,Week 1 - Match 11513,,Gym 1 - Court 3,,0,Game,,211301,,1,211308,,,0,,11513,1,,,,,,</v>
      </c>
    </row>
    <row r="12" spans="1:18" x14ac:dyDescent="0.2">
      <c r="B12" s="37">
        <v>1</v>
      </c>
      <c r="C12" s="9">
        <v>44465</v>
      </c>
      <c r="D12" s="10">
        <v>15</v>
      </c>
      <c r="E12" s="10" t="s">
        <v>36</v>
      </c>
      <c r="F12" s="11">
        <f t="shared" si="2"/>
        <v>16</v>
      </c>
      <c r="G12" s="11" t="str">
        <f t="shared" si="3"/>
        <v>00</v>
      </c>
      <c r="H12" s="2">
        <v>1</v>
      </c>
      <c r="I12" s="11" t="str">
        <f t="shared" si="5"/>
        <v>11521</v>
      </c>
      <c r="J12" s="2">
        <v>2</v>
      </c>
      <c r="K12" s="2">
        <v>1</v>
      </c>
      <c r="L12" s="44">
        <v>3</v>
      </c>
      <c r="M12" s="6" t="str">
        <f t="shared" si="0"/>
        <v>&lt;C3&gt;</v>
      </c>
      <c r="N12" s="6" t="str">
        <f>IF($B12=1,IF(ISNA(VLOOKUP($M12,Teams!$F$4:$H$51,2,FALSE)),"",VLOOKUP($M12,Teams!$F$4:$H$51,2,FALSE)),IF($B12=2,IF(ISNA(VLOOKUP($M12,Teams!$O$4:$Q$51,2,FALSE)),"",VLOOKUP($M12,Teams!$O$4:$Q$51,2,FALSE)),IF(ISNA(VLOOKUP($M12,Teams!$X$4:$Z$51,2,FALSE)),"",VLOOKUP($M12,Teams!$X$4:$Z$51,2,FALSE))))</f>
        <v>211303</v>
      </c>
      <c r="O12" s="46">
        <v>6</v>
      </c>
      <c r="P12" s="6" t="str">
        <f t="shared" si="1"/>
        <v>&lt;C6&gt;</v>
      </c>
      <c r="Q12" s="6" t="str">
        <f>IF($B12=1,IF(ISNA(VLOOKUP($P12,Teams!$F$4:$H$51,2,FALSE)),"",VLOOKUP($P12,Teams!$F$4:$H$51,2,FALSE)),IF($B12=2,IF(ISNA(VLOOKUP($P12,Teams!$O$4:$Q$51,2,FALSE)),"",VLOOKUP($P12,Teams!$O$4:$Q$51,2,FALSE)),IF(ISNA(VLOOKUP($P12,Teams!$X$4:$Z$51,2,FALSE)),"",VLOOKUP($P12,Teams!$X$4:$Z$51,2,FALSE))))</f>
        <v>211306</v>
      </c>
      <c r="R12" t="str">
        <f t="shared" si="4"/>
        <v>09/26/2021,15:00,09/26/2021,16:00,Week 1 - Match 11521,,Gym 2 - Court 1,,0,Game,,211303,,1,211306,,,0,,11521,1,,,,,,</v>
      </c>
    </row>
    <row r="13" spans="1:18" x14ac:dyDescent="0.2">
      <c r="B13" s="37">
        <v>1</v>
      </c>
      <c r="C13" s="9">
        <v>44465</v>
      </c>
      <c r="D13" s="10">
        <v>15</v>
      </c>
      <c r="E13" s="10" t="s">
        <v>36</v>
      </c>
      <c r="F13" s="11">
        <f t="shared" si="2"/>
        <v>16</v>
      </c>
      <c r="G13" s="11" t="str">
        <f t="shared" si="3"/>
        <v>00</v>
      </c>
      <c r="H13" s="2">
        <v>1</v>
      </c>
      <c r="I13" s="11" t="str">
        <f t="shared" si="5"/>
        <v>11522</v>
      </c>
      <c r="J13" s="2">
        <v>2</v>
      </c>
      <c r="K13" s="2">
        <v>2</v>
      </c>
      <c r="L13" s="44">
        <v>4</v>
      </c>
      <c r="M13" s="6" t="str">
        <f t="shared" si="0"/>
        <v>&lt;C4&gt;</v>
      </c>
      <c r="N13" s="6" t="str">
        <f>IF($B13=1,IF(ISNA(VLOOKUP($M13,Teams!$F$4:$H$51,2,FALSE)),"",VLOOKUP($M13,Teams!$F$4:$H$51,2,FALSE)),IF($B13=2,IF(ISNA(VLOOKUP($M13,Teams!$O$4:$Q$51,2,FALSE)),"",VLOOKUP($M13,Teams!$O$4:$Q$51,2,FALSE)),IF(ISNA(VLOOKUP($M13,Teams!$X$4:$Z$51,2,FALSE)),"",VLOOKUP($M13,Teams!$X$4:$Z$51,2,FALSE))))</f>
        <v>211304</v>
      </c>
      <c r="O13" s="46">
        <v>5</v>
      </c>
      <c r="P13" s="6" t="str">
        <f t="shared" si="1"/>
        <v>&lt;C5&gt;</v>
      </c>
      <c r="Q13" s="6" t="str">
        <f>IF($B13=1,IF(ISNA(VLOOKUP($P13,Teams!$F$4:$H$51,2,FALSE)),"",VLOOKUP($P13,Teams!$F$4:$H$51,2,FALSE)),IF($B13=2,IF(ISNA(VLOOKUP($P13,Teams!$O$4:$Q$51,2,FALSE)),"",VLOOKUP($P13,Teams!$O$4:$Q$51,2,FALSE)),IF(ISNA(VLOOKUP($P13,Teams!$X$4:$Z$51,2,FALSE)),"",VLOOKUP($P13,Teams!$X$4:$Z$51,2,FALSE))))</f>
        <v>211305</v>
      </c>
      <c r="R13" t="str">
        <f t="shared" si="4"/>
        <v>09/26/2021,15:00,09/26/2021,16:00,Week 1 - Match 11522,,Gym 2 - Court 2,,0,Game,,211304,,1,211305,,,0,,11522,1,,,,,,</v>
      </c>
    </row>
    <row r="14" spans="1:18" x14ac:dyDescent="0.2">
      <c r="B14" s="37">
        <v>1</v>
      </c>
      <c r="C14" s="9">
        <v>44465</v>
      </c>
      <c r="D14" s="10">
        <v>15</v>
      </c>
      <c r="E14" s="10" t="s">
        <v>36</v>
      </c>
      <c r="F14" s="11">
        <f t="shared" si="2"/>
        <v>16</v>
      </c>
      <c r="G14" s="11" t="str">
        <f t="shared" si="3"/>
        <v>00</v>
      </c>
      <c r="H14" s="2">
        <v>1</v>
      </c>
      <c r="I14" s="11" t="str">
        <f t="shared" si="5"/>
        <v>11523</v>
      </c>
      <c r="J14" s="2">
        <v>2</v>
      </c>
      <c r="K14" s="2">
        <v>3</v>
      </c>
      <c r="L14" s="44">
        <v>9</v>
      </c>
      <c r="M14" s="6" t="str">
        <f t="shared" si="0"/>
        <v>&lt;C9&gt;</v>
      </c>
      <c r="N14" s="6" t="str">
        <f>IF($B14=1,IF(ISNA(VLOOKUP($M14,Teams!$F$4:$H$51,2,FALSE)),"",VLOOKUP($M14,Teams!$F$4:$H$51,2,FALSE)),IF($B14=2,IF(ISNA(VLOOKUP($M14,Teams!$O$4:$Q$51,2,FALSE)),"",VLOOKUP($M14,Teams!$O$4:$Q$51,2,FALSE)),IF(ISNA(VLOOKUP($M14,Teams!$X$4:$Z$51,2,FALSE)),"",VLOOKUP($M14,Teams!$X$4:$Z$51,2,FALSE))))</f>
        <v>211309</v>
      </c>
      <c r="O14" s="46">
        <v>11</v>
      </c>
      <c r="P14" s="6" t="str">
        <f t="shared" si="1"/>
        <v>&lt;C11&gt;</v>
      </c>
      <c r="Q14" s="6" t="str">
        <f>IF($B14=1,IF(ISNA(VLOOKUP($P14,Teams!$F$4:$H$51,2,FALSE)),"",VLOOKUP($P14,Teams!$F$4:$H$51,2,FALSE)),IF($B14=2,IF(ISNA(VLOOKUP($P14,Teams!$O$4:$Q$51,2,FALSE)),"",VLOOKUP($P14,Teams!$O$4:$Q$51,2,FALSE)),IF(ISNA(VLOOKUP($P14,Teams!$X$4:$Z$51,2,FALSE)),"",VLOOKUP($P14,Teams!$X$4:$Z$51,2,FALSE))))</f>
        <v>211311</v>
      </c>
      <c r="R14" t="str">
        <f t="shared" si="4"/>
        <v>09/26/2021,15:00,09/26/2021,16:00,Week 1 - Match 11523,,Gym 2 - Court 3,,0,Game,,211309,,1,211311,,,0,,11523,1,,,,,,</v>
      </c>
    </row>
    <row r="15" spans="1:18" x14ac:dyDescent="0.2">
      <c r="B15" s="37">
        <v>1</v>
      </c>
      <c r="C15" s="9">
        <v>44472</v>
      </c>
      <c r="D15" s="10">
        <v>8</v>
      </c>
      <c r="E15" s="10" t="s">
        <v>36</v>
      </c>
      <c r="F15" s="11">
        <f t="shared" si="2"/>
        <v>9</v>
      </c>
      <c r="G15" s="11" t="str">
        <f t="shared" si="3"/>
        <v>00</v>
      </c>
      <c r="H15" s="2">
        <v>2</v>
      </c>
      <c r="I15" s="11" t="str">
        <f t="shared" si="5"/>
        <v>2811</v>
      </c>
      <c r="J15" s="2">
        <v>1</v>
      </c>
      <c r="K15" s="2">
        <v>1</v>
      </c>
      <c r="L15" s="44">
        <v>1</v>
      </c>
      <c r="M15" s="6" t="str">
        <f t="shared" si="0"/>
        <v>&lt;C1&gt;</v>
      </c>
      <c r="N15" s="6" t="str">
        <f>IF($B15=1,IF(ISNA(VLOOKUP($M15,Teams!$F$4:$H$51,2,FALSE)),"",VLOOKUP($M15,Teams!$F$4:$H$51,2,FALSE)),IF($B15=2,IF(ISNA(VLOOKUP($M15,Teams!$O$4:$Q$51,2,FALSE)),"",VLOOKUP($M15,Teams!$O$4:$Q$51,2,FALSE)),IF(ISNA(VLOOKUP($M15,Teams!$X$4:$Z$51,2,FALSE)),"",VLOOKUP($M15,Teams!$X$4:$Z$51,2,FALSE))))</f>
        <v>211301</v>
      </c>
      <c r="O15" s="46">
        <v>5</v>
      </c>
      <c r="P15" s="6" t="str">
        <f t="shared" si="1"/>
        <v>&lt;C5&gt;</v>
      </c>
      <c r="Q15" s="6" t="str">
        <f>IF($B15=1,IF(ISNA(VLOOKUP($P15,Teams!$F$4:$H$51,2,FALSE)),"",VLOOKUP($P15,Teams!$F$4:$H$51,2,FALSE)),IF($B15=2,IF(ISNA(VLOOKUP($P15,Teams!$O$4:$Q$51,2,FALSE)),"",VLOOKUP($P15,Teams!$O$4:$Q$51,2,FALSE)),IF(ISNA(VLOOKUP($P15,Teams!$X$4:$Z$51,2,FALSE)),"",VLOOKUP($P15,Teams!$X$4:$Z$51,2,FALSE))))</f>
        <v>211305</v>
      </c>
      <c r="R15" t="str">
        <f t="shared" si="4"/>
        <v>10/03/2021,8:00,10/03/2021,9:00,Week 2 - Match 2811,,Gym 1 - Court 1,,0,Game,,211301,,1,211305,,,0,,2811,1,,,,,,</v>
      </c>
    </row>
    <row r="16" spans="1:18" x14ac:dyDescent="0.2">
      <c r="B16" s="37">
        <v>1</v>
      </c>
      <c r="C16" s="9">
        <v>44472</v>
      </c>
      <c r="D16" s="10">
        <v>8</v>
      </c>
      <c r="E16" s="10" t="s">
        <v>36</v>
      </c>
      <c r="F16" s="11">
        <f t="shared" si="2"/>
        <v>9</v>
      </c>
      <c r="G16" s="11" t="str">
        <f t="shared" si="3"/>
        <v>00</v>
      </c>
      <c r="H16" s="2">
        <v>2</v>
      </c>
      <c r="I16" s="11" t="str">
        <f t="shared" si="5"/>
        <v>2812</v>
      </c>
      <c r="J16" s="2">
        <v>1</v>
      </c>
      <c r="K16" s="2">
        <v>2</v>
      </c>
      <c r="L16" s="44">
        <v>2</v>
      </c>
      <c r="M16" s="6" t="str">
        <f t="shared" si="0"/>
        <v>&lt;C2&gt;</v>
      </c>
      <c r="N16" s="6" t="str">
        <f>IF($B16=1,IF(ISNA(VLOOKUP($M16,Teams!$F$4:$H$51,2,FALSE)),"",VLOOKUP($M16,Teams!$F$4:$H$51,2,FALSE)),IF($B16=2,IF(ISNA(VLOOKUP($M16,Teams!$O$4:$Q$51,2,FALSE)),"",VLOOKUP($M16,Teams!$O$4:$Q$51,2,FALSE)),IF(ISNA(VLOOKUP($M16,Teams!$X$4:$Z$51,2,FALSE)),"",VLOOKUP($M16,Teams!$X$4:$Z$51,2,FALSE))))</f>
        <v>211302</v>
      </c>
      <c r="O16" s="46">
        <v>4</v>
      </c>
      <c r="P16" s="6" t="str">
        <f t="shared" si="1"/>
        <v>&lt;C4&gt;</v>
      </c>
      <c r="Q16" s="6" t="str">
        <f>IF($B16=1,IF(ISNA(VLOOKUP($P16,Teams!$F$4:$H$51,2,FALSE)),"",VLOOKUP($P16,Teams!$F$4:$H$51,2,FALSE)),IF($B16=2,IF(ISNA(VLOOKUP($P16,Teams!$O$4:$Q$51,2,FALSE)),"",VLOOKUP($P16,Teams!$O$4:$Q$51,2,FALSE)),IF(ISNA(VLOOKUP($P16,Teams!$X$4:$Z$51,2,FALSE)),"",VLOOKUP($P16,Teams!$X$4:$Z$51,2,FALSE))))</f>
        <v>211304</v>
      </c>
      <c r="R16" t="str">
        <f t="shared" si="4"/>
        <v>10/03/2021,8:00,10/03/2021,9:00,Week 2 - Match 2812,,Gym 1 - Court 2,,0,Game,,211302,,1,211304,,,0,,2812,1,,,,,,</v>
      </c>
    </row>
    <row r="17" spans="2:18" x14ac:dyDescent="0.2">
      <c r="B17" s="37">
        <v>1</v>
      </c>
      <c r="C17" s="9">
        <v>44472</v>
      </c>
      <c r="D17" s="10">
        <v>8</v>
      </c>
      <c r="E17" s="10" t="s">
        <v>36</v>
      </c>
      <c r="F17" s="11">
        <f t="shared" si="2"/>
        <v>9</v>
      </c>
      <c r="G17" s="11" t="str">
        <f t="shared" si="3"/>
        <v>00</v>
      </c>
      <c r="H17" s="2">
        <v>2</v>
      </c>
      <c r="I17" s="11" t="str">
        <f t="shared" si="5"/>
        <v>2813</v>
      </c>
      <c r="J17" s="2">
        <v>1</v>
      </c>
      <c r="K17" s="2">
        <v>3</v>
      </c>
      <c r="L17" s="44">
        <v>3</v>
      </c>
      <c r="M17" s="6" t="str">
        <f t="shared" si="0"/>
        <v>&lt;C3&gt;</v>
      </c>
      <c r="N17" s="6" t="str">
        <f>IF($B17=1,IF(ISNA(VLOOKUP($M17,Teams!$F$4:$H$51,2,FALSE)),"",VLOOKUP($M17,Teams!$F$4:$H$51,2,FALSE)),IF($B17=2,IF(ISNA(VLOOKUP($M17,Teams!$O$4:$Q$51,2,FALSE)),"",VLOOKUP($M17,Teams!$O$4:$Q$51,2,FALSE)),IF(ISNA(VLOOKUP($M17,Teams!$X$4:$Z$51,2,FALSE)),"",VLOOKUP($M17,Teams!$X$4:$Z$51,2,FALSE))))</f>
        <v>211303</v>
      </c>
      <c r="O17" s="46">
        <v>12</v>
      </c>
      <c r="P17" s="6" t="str">
        <f t="shared" si="1"/>
        <v>&lt;C12&gt;</v>
      </c>
      <c r="Q17" s="6" t="str">
        <f>IF($B17=1,IF(ISNA(VLOOKUP($P17,Teams!$F$4:$H$51,2,FALSE)),"",VLOOKUP($P17,Teams!$F$4:$H$51,2,FALSE)),IF($B17=2,IF(ISNA(VLOOKUP($P17,Teams!$O$4:$Q$51,2,FALSE)),"",VLOOKUP($P17,Teams!$O$4:$Q$51,2,FALSE)),IF(ISNA(VLOOKUP($P17,Teams!$X$4:$Z$51,2,FALSE)),"",VLOOKUP($P17,Teams!$X$4:$Z$51,2,FALSE))))</f>
        <v>211312</v>
      </c>
      <c r="R17" t="str">
        <f t="shared" si="4"/>
        <v>10/03/2021,8:00,10/03/2021,9:00,Week 2 - Match 2813,,Gym 1 - Court 3,,0,Game,,211303,,1,211312,,,0,,2813,1,,,,,,</v>
      </c>
    </row>
    <row r="18" spans="2:18" x14ac:dyDescent="0.2">
      <c r="B18" s="37">
        <v>1</v>
      </c>
      <c r="C18" s="9">
        <v>44472</v>
      </c>
      <c r="D18" s="10">
        <v>8</v>
      </c>
      <c r="E18" s="10" t="s">
        <v>36</v>
      </c>
      <c r="F18" s="11">
        <f t="shared" si="2"/>
        <v>9</v>
      </c>
      <c r="G18" s="11" t="str">
        <f t="shared" si="3"/>
        <v>00</v>
      </c>
      <c r="H18" s="2">
        <v>2</v>
      </c>
      <c r="I18" s="11" t="str">
        <f t="shared" si="5"/>
        <v>2821</v>
      </c>
      <c r="J18" s="2">
        <v>2</v>
      </c>
      <c r="K18" s="2">
        <v>1</v>
      </c>
      <c r="L18" s="44">
        <v>6</v>
      </c>
      <c r="M18" s="6" t="str">
        <f t="shared" si="0"/>
        <v>&lt;C6&gt;</v>
      </c>
      <c r="N18" s="6" t="str">
        <f>IF($B18=1,IF(ISNA(VLOOKUP($M18,Teams!$F$4:$H$51,2,FALSE)),"",VLOOKUP($M18,Teams!$F$4:$H$51,2,FALSE)),IF($B18=2,IF(ISNA(VLOOKUP($M18,Teams!$O$4:$Q$51,2,FALSE)),"",VLOOKUP($M18,Teams!$O$4:$Q$51,2,FALSE)),IF(ISNA(VLOOKUP($M18,Teams!$X$4:$Z$51,2,FALSE)),"",VLOOKUP($M18,Teams!$X$4:$Z$51,2,FALSE))))</f>
        <v>211306</v>
      </c>
      <c r="O18" s="46">
        <v>11</v>
      </c>
      <c r="P18" s="6" t="str">
        <f t="shared" si="1"/>
        <v>&lt;C11&gt;</v>
      </c>
      <c r="Q18" s="6" t="str">
        <f>IF($B18=1,IF(ISNA(VLOOKUP($P18,Teams!$F$4:$H$51,2,FALSE)),"",VLOOKUP($P18,Teams!$F$4:$H$51,2,FALSE)),IF($B18=2,IF(ISNA(VLOOKUP($P18,Teams!$O$4:$Q$51,2,FALSE)),"",VLOOKUP($P18,Teams!$O$4:$Q$51,2,FALSE)),IF(ISNA(VLOOKUP($P18,Teams!$X$4:$Z$51,2,FALSE)),"",VLOOKUP($P18,Teams!$X$4:$Z$51,2,FALSE))))</f>
        <v>211311</v>
      </c>
      <c r="R18" t="str">
        <f t="shared" si="4"/>
        <v>10/03/2021,8:00,10/03/2021,9:00,Week 2 - Match 2821,,Gym 2 - Court 1,,0,Game,,211306,,1,211311,,,0,,2821,1,,,,,,</v>
      </c>
    </row>
    <row r="19" spans="2:18" x14ac:dyDescent="0.2">
      <c r="B19" s="37">
        <v>1</v>
      </c>
      <c r="C19" s="9">
        <v>44472</v>
      </c>
      <c r="D19" s="10">
        <v>8</v>
      </c>
      <c r="E19" s="10" t="s">
        <v>36</v>
      </c>
      <c r="F19" s="11">
        <f t="shared" si="2"/>
        <v>9</v>
      </c>
      <c r="G19" s="11" t="str">
        <f t="shared" si="3"/>
        <v>00</v>
      </c>
      <c r="H19" s="2">
        <v>2</v>
      </c>
      <c r="I19" s="11" t="str">
        <f t="shared" si="5"/>
        <v>2822</v>
      </c>
      <c r="J19" s="2">
        <v>2</v>
      </c>
      <c r="K19" s="2">
        <v>2</v>
      </c>
      <c r="L19" s="44">
        <v>7</v>
      </c>
      <c r="M19" s="6" t="str">
        <f t="shared" si="0"/>
        <v>&lt;C7&gt;</v>
      </c>
      <c r="N19" s="6" t="str">
        <f>IF($B19=1,IF(ISNA(VLOOKUP($M19,Teams!$F$4:$H$51,2,FALSE)),"",VLOOKUP($M19,Teams!$F$4:$H$51,2,FALSE)),IF($B19=2,IF(ISNA(VLOOKUP($M19,Teams!$O$4:$Q$51,2,FALSE)),"",VLOOKUP($M19,Teams!$O$4:$Q$51,2,FALSE)),IF(ISNA(VLOOKUP($M19,Teams!$X$4:$Z$51,2,FALSE)),"",VLOOKUP($M19,Teams!$X$4:$Z$51,2,FALSE))))</f>
        <v>211307</v>
      </c>
      <c r="O19" s="46">
        <v>10</v>
      </c>
      <c r="P19" s="6" t="str">
        <f t="shared" si="1"/>
        <v>&lt;C10&gt;</v>
      </c>
      <c r="Q19" s="6" t="str">
        <f>IF($B19=1,IF(ISNA(VLOOKUP($P19,Teams!$F$4:$H$51,2,FALSE)),"",VLOOKUP($P19,Teams!$F$4:$H$51,2,FALSE)),IF($B19=2,IF(ISNA(VLOOKUP($P19,Teams!$O$4:$Q$51,2,FALSE)),"",VLOOKUP($P19,Teams!$O$4:$Q$51,2,FALSE)),IF(ISNA(VLOOKUP($P19,Teams!$X$4:$Z$51,2,FALSE)),"",VLOOKUP($P19,Teams!$X$4:$Z$51,2,FALSE))))</f>
        <v>211310</v>
      </c>
      <c r="R19" t="str">
        <f t="shared" si="4"/>
        <v>10/03/2021,8:00,10/03/2021,9:00,Week 2 - Match 2822,,Gym 2 - Court 2,,0,Game,,211307,,1,211310,,,0,,2822,1,,,,,,</v>
      </c>
    </row>
    <row r="20" spans="2:18" x14ac:dyDescent="0.2">
      <c r="B20" s="37">
        <v>1</v>
      </c>
      <c r="C20" s="9">
        <v>44472</v>
      </c>
      <c r="D20" s="10">
        <v>8</v>
      </c>
      <c r="E20" s="10" t="s">
        <v>36</v>
      </c>
      <c r="F20" s="11">
        <f t="shared" si="2"/>
        <v>9</v>
      </c>
      <c r="G20" s="11" t="str">
        <f t="shared" si="3"/>
        <v>00</v>
      </c>
      <c r="H20" s="2">
        <v>2</v>
      </c>
      <c r="I20" s="11" t="str">
        <f t="shared" si="5"/>
        <v>2823</v>
      </c>
      <c r="J20" s="2">
        <v>2</v>
      </c>
      <c r="K20" s="2">
        <v>3</v>
      </c>
      <c r="L20" s="44">
        <v>8</v>
      </c>
      <c r="M20" s="6" t="str">
        <f t="shared" si="0"/>
        <v>&lt;C8&gt;</v>
      </c>
      <c r="N20" s="6" t="str">
        <f>IF($B20=1,IF(ISNA(VLOOKUP($M20,Teams!$F$4:$H$51,2,FALSE)),"",VLOOKUP($M20,Teams!$F$4:$H$51,2,FALSE)),IF($B20=2,IF(ISNA(VLOOKUP($M20,Teams!$O$4:$Q$51,2,FALSE)),"",VLOOKUP($M20,Teams!$O$4:$Q$51,2,FALSE)),IF(ISNA(VLOOKUP($M20,Teams!$X$4:$Z$51,2,FALSE)),"",VLOOKUP($M20,Teams!$X$4:$Z$51,2,FALSE))))</f>
        <v>211308</v>
      </c>
      <c r="O20" s="46">
        <v>9</v>
      </c>
      <c r="P20" s="6" t="str">
        <f t="shared" si="1"/>
        <v>&lt;C9&gt;</v>
      </c>
      <c r="Q20" s="6" t="str">
        <f>IF($B20=1,IF(ISNA(VLOOKUP($P20,Teams!$F$4:$H$51,2,FALSE)),"",VLOOKUP($P20,Teams!$F$4:$H$51,2,FALSE)),IF($B20=2,IF(ISNA(VLOOKUP($P20,Teams!$O$4:$Q$51,2,FALSE)),"",VLOOKUP($P20,Teams!$O$4:$Q$51,2,FALSE)),IF(ISNA(VLOOKUP($P20,Teams!$X$4:$Z$51,2,FALSE)),"",VLOOKUP($P20,Teams!$X$4:$Z$51,2,FALSE))))</f>
        <v>211309</v>
      </c>
      <c r="R20" t="str">
        <f t="shared" si="4"/>
        <v>10/03/2021,8:00,10/03/2021,9:00,Week 2 - Match 2823,,Gym 2 - Court 3,,0,Game,,211308,,1,211309,,,0,,2823,1,,,,,,</v>
      </c>
    </row>
    <row r="21" spans="2:18" x14ac:dyDescent="0.2">
      <c r="B21" s="37">
        <v>1</v>
      </c>
      <c r="C21" s="9">
        <v>44472</v>
      </c>
      <c r="D21" s="10">
        <v>9</v>
      </c>
      <c r="E21" s="10" t="s">
        <v>36</v>
      </c>
      <c r="F21" s="11">
        <f t="shared" si="2"/>
        <v>10</v>
      </c>
      <c r="G21" s="11" t="str">
        <f t="shared" si="3"/>
        <v>00</v>
      </c>
      <c r="H21" s="2">
        <v>2</v>
      </c>
      <c r="I21" s="11" t="str">
        <f t="shared" si="5"/>
        <v>2911</v>
      </c>
      <c r="J21" s="2">
        <v>1</v>
      </c>
      <c r="K21" s="2">
        <v>1</v>
      </c>
      <c r="L21" s="44">
        <v>3</v>
      </c>
      <c r="M21" s="6" t="str">
        <f t="shared" si="0"/>
        <v>&lt;C3&gt;</v>
      </c>
      <c r="N21" s="6" t="str">
        <f>IF($B21=1,IF(ISNA(VLOOKUP($M21,Teams!$F$4:$H$51,2,FALSE)),"",VLOOKUP($M21,Teams!$F$4:$H$51,2,FALSE)),IF($B21=2,IF(ISNA(VLOOKUP($M21,Teams!$O$4:$Q$51,2,FALSE)),"",VLOOKUP($M21,Teams!$O$4:$Q$51,2,FALSE)),IF(ISNA(VLOOKUP($M21,Teams!$X$4:$Z$51,2,FALSE)),"",VLOOKUP($M21,Teams!$X$4:$Z$51,2,FALSE))))</f>
        <v>211303</v>
      </c>
      <c r="O21" s="46">
        <v>5</v>
      </c>
      <c r="P21" s="6" t="str">
        <f t="shared" si="1"/>
        <v>&lt;C5&gt;</v>
      </c>
      <c r="Q21" s="6" t="str">
        <f>IF($B21=1,IF(ISNA(VLOOKUP($P21,Teams!$F$4:$H$51,2,FALSE)),"",VLOOKUP($P21,Teams!$F$4:$H$51,2,FALSE)),IF($B21=2,IF(ISNA(VLOOKUP($P21,Teams!$O$4:$Q$51,2,FALSE)),"",VLOOKUP($P21,Teams!$O$4:$Q$51,2,FALSE)),IF(ISNA(VLOOKUP($P21,Teams!$X$4:$Z$51,2,FALSE)),"",VLOOKUP($P21,Teams!$X$4:$Z$51,2,FALSE))))</f>
        <v>211305</v>
      </c>
      <c r="R21" t="str">
        <f t="shared" si="4"/>
        <v>10/03/2021,9:00,10/03/2021,10:00,Week 2 - Match 2911,,Gym 1 - Court 1,,0,Game,,211303,,1,211305,,,0,,2911,1,,,,,,</v>
      </c>
    </row>
    <row r="22" spans="2:18" x14ac:dyDescent="0.2">
      <c r="B22" s="37">
        <v>1</v>
      </c>
      <c r="C22" s="9">
        <v>44472</v>
      </c>
      <c r="D22" s="10">
        <v>9</v>
      </c>
      <c r="E22" s="10" t="s">
        <v>36</v>
      </c>
      <c r="F22" s="11">
        <f t="shared" si="2"/>
        <v>10</v>
      </c>
      <c r="G22" s="11" t="str">
        <f t="shared" si="3"/>
        <v>00</v>
      </c>
      <c r="H22" s="2">
        <v>2</v>
      </c>
      <c r="I22" s="11" t="str">
        <f t="shared" si="5"/>
        <v>2912</v>
      </c>
      <c r="J22" s="2">
        <v>1</v>
      </c>
      <c r="K22" s="2">
        <v>2</v>
      </c>
      <c r="L22" s="44">
        <v>2</v>
      </c>
      <c r="M22" s="6" t="str">
        <f t="shared" si="0"/>
        <v>&lt;C2&gt;</v>
      </c>
      <c r="N22" s="6" t="str">
        <f>IF($B22=1,IF(ISNA(VLOOKUP($M22,Teams!$F$4:$H$51,2,FALSE)),"",VLOOKUP($M22,Teams!$F$4:$H$51,2,FALSE)),IF($B22=2,IF(ISNA(VLOOKUP($M22,Teams!$O$4:$Q$51,2,FALSE)),"",VLOOKUP($M22,Teams!$O$4:$Q$51,2,FALSE)),IF(ISNA(VLOOKUP($M22,Teams!$X$4:$Z$51,2,FALSE)),"",VLOOKUP($M22,Teams!$X$4:$Z$51,2,FALSE))))</f>
        <v>211302</v>
      </c>
      <c r="O22" s="46">
        <v>6</v>
      </c>
      <c r="P22" s="6" t="str">
        <f t="shared" si="1"/>
        <v>&lt;C6&gt;</v>
      </c>
      <c r="Q22" s="6" t="str">
        <f>IF($B22=1,IF(ISNA(VLOOKUP($P22,Teams!$F$4:$H$51,2,FALSE)),"",VLOOKUP($P22,Teams!$F$4:$H$51,2,FALSE)),IF($B22=2,IF(ISNA(VLOOKUP($P22,Teams!$O$4:$Q$51,2,FALSE)),"",VLOOKUP($P22,Teams!$O$4:$Q$51,2,FALSE)),IF(ISNA(VLOOKUP($P22,Teams!$X$4:$Z$51,2,FALSE)),"",VLOOKUP($P22,Teams!$X$4:$Z$51,2,FALSE))))</f>
        <v>211306</v>
      </c>
      <c r="R22" t="str">
        <f t="shared" si="4"/>
        <v>10/03/2021,9:00,10/03/2021,10:00,Week 2 - Match 2912,,Gym 1 - Court 2,,0,Game,,211302,,1,211306,,,0,,2912,1,,,,,,</v>
      </c>
    </row>
    <row r="23" spans="2:18" x14ac:dyDescent="0.2">
      <c r="B23" s="37">
        <v>1</v>
      </c>
      <c r="C23" s="9">
        <v>44472</v>
      </c>
      <c r="D23" s="10">
        <v>9</v>
      </c>
      <c r="E23" s="10" t="s">
        <v>36</v>
      </c>
      <c r="F23" s="11">
        <f t="shared" si="2"/>
        <v>10</v>
      </c>
      <c r="G23" s="11" t="str">
        <f t="shared" si="3"/>
        <v>00</v>
      </c>
      <c r="H23" s="2">
        <v>2</v>
      </c>
      <c r="I23" s="11" t="str">
        <f t="shared" si="5"/>
        <v>2913</v>
      </c>
      <c r="J23" s="2">
        <v>1</v>
      </c>
      <c r="K23" s="2">
        <v>3</v>
      </c>
      <c r="L23" s="44">
        <v>4</v>
      </c>
      <c r="M23" s="6" t="str">
        <f t="shared" si="0"/>
        <v>&lt;C4&gt;</v>
      </c>
      <c r="N23" s="6" t="str">
        <f>IF($B23=1,IF(ISNA(VLOOKUP($M23,Teams!$F$4:$H$51,2,FALSE)),"",VLOOKUP($M23,Teams!$F$4:$H$51,2,FALSE)),IF($B23=2,IF(ISNA(VLOOKUP($M23,Teams!$O$4:$Q$51,2,FALSE)),"",VLOOKUP($M23,Teams!$O$4:$Q$51,2,FALSE)),IF(ISNA(VLOOKUP($M23,Teams!$X$4:$Z$51,2,FALSE)),"",VLOOKUP($M23,Teams!$X$4:$Z$51,2,FALSE))))</f>
        <v>211304</v>
      </c>
      <c r="O23" s="46">
        <v>12</v>
      </c>
      <c r="P23" s="6" t="str">
        <f t="shared" si="1"/>
        <v>&lt;C12&gt;</v>
      </c>
      <c r="Q23" s="6" t="str">
        <f>IF($B23=1,IF(ISNA(VLOOKUP($P23,Teams!$F$4:$H$51,2,FALSE)),"",VLOOKUP($P23,Teams!$F$4:$H$51,2,FALSE)),IF($B23=2,IF(ISNA(VLOOKUP($P23,Teams!$O$4:$Q$51,2,FALSE)),"",VLOOKUP($P23,Teams!$O$4:$Q$51,2,FALSE)),IF(ISNA(VLOOKUP($P23,Teams!$X$4:$Z$51,2,FALSE)),"",VLOOKUP($P23,Teams!$X$4:$Z$51,2,FALSE))))</f>
        <v>211312</v>
      </c>
      <c r="R23" t="str">
        <f t="shared" si="4"/>
        <v>10/03/2021,9:00,10/03/2021,10:00,Week 2 - Match 2913,,Gym 1 - Court 3,,0,Game,,211304,,1,211312,,,0,,2913,1,,,,,,</v>
      </c>
    </row>
    <row r="24" spans="2:18" x14ac:dyDescent="0.2">
      <c r="B24" s="37">
        <v>1</v>
      </c>
      <c r="C24" s="9">
        <v>44472</v>
      </c>
      <c r="D24" s="10">
        <v>9</v>
      </c>
      <c r="E24" s="10" t="s">
        <v>36</v>
      </c>
      <c r="F24" s="11">
        <f t="shared" si="2"/>
        <v>10</v>
      </c>
      <c r="G24" s="11" t="str">
        <f t="shared" si="3"/>
        <v>00</v>
      </c>
      <c r="H24" s="2">
        <v>2</v>
      </c>
      <c r="I24" s="11" t="str">
        <f t="shared" si="5"/>
        <v>2921</v>
      </c>
      <c r="J24" s="2">
        <v>2</v>
      </c>
      <c r="K24" s="2">
        <v>1</v>
      </c>
      <c r="L24" s="44">
        <v>8</v>
      </c>
      <c r="M24" s="6" t="str">
        <f t="shared" si="0"/>
        <v>&lt;C8&gt;</v>
      </c>
      <c r="N24" s="6" t="str">
        <f>IF($B24=1,IF(ISNA(VLOOKUP($M24,Teams!$F$4:$H$51,2,FALSE)),"",VLOOKUP($M24,Teams!$F$4:$H$51,2,FALSE)),IF($B24=2,IF(ISNA(VLOOKUP($M24,Teams!$O$4:$Q$51,2,FALSE)),"",VLOOKUP($M24,Teams!$O$4:$Q$51,2,FALSE)),IF(ISNA(VLOOKUP($M24,Teams!$X$4:$Z$51,2,FALSE)),"",VLOOKUP($M24,Teams!$X$4:$Z$51,2,FALSE))))</f>
        <v>211308</v>
      </c>
      <c r="O24" s="46">
        <v>11</v>
      </c>
      <c r="P24" s="6" t="str">
        <f t="shared" si="1"/>
        <v>&lt;C11&gt;</v>
      </c>
      <c r="Q24" s="6" t="str">
        <f>IF($B24=1,IF(ISNA(VLOOKUP($P24,Teams!$F$4:$H$51,2,FALSE)),"",VLOOKUP($P24,Teams!$F$4:$H$51,2,FALSE)),IF($B24=2,IF(ISNA(VLOOKUP($P24,Teams!$O$4:$Q$51,2,FALSE)),"",VLOOKUP($P24,Teams!$O$4:$Q$51,2,FALSE)),IF(ISNA(VLOOKUP($P24,Teams!$X$4:$Z$51,2,FALSE)),"",VLOOKUP($P24,Teams!$X$4:$Z$51,2,FALSE))))</f>
        <v>211311</v>
      </c>
      <c r="R24" t="str">
        <f t="shared" si="4"/>
        <v>10/03/2021,9:00,10/03/2021,10:00,Week 2 - Match 2921,,Gym 2 - Court 1,,0,Game,,211308,,1,211311,,,0,,2921,1,,,,,,</v>
      </c>
    </row>
    <row r="25" spans="2:18" x14ac:dyDescent="0.2">
      <c r="B25" s="37">
        <v>1</v>
      </c>
      <c r="C25" s="9">
        <v>44472</v>
      </c>
      <c r="D25" s="10">
        <v>9</v>
      </c>
      <c r="E25" s="10" t="s">
        <v>36</v>
      </c>
      <c r="F25" s="11">
        <f t="shared" si="2"/>
        <v>10</v>
      </c>
      <c r="G25" s="11" t="str">
        <f t="shared" si="3"/>
        <v>00</v>
      </c>
      <c r="H25" s="2">
        <v>2</v>
      </c>
      <c r="I25" s="11" t="str">
        <f t="shared" si="5"/>
        <v>2922</v>
      </c>
      <c r="J25" s="2">
        <v>2</v>
      </c>
      <c r="K25" s="2">
        <v>2</v>
      </c>
      <c r="L25" s="44">
        <v>9</v>
      </c>
      <c r="M25" s="6" t="str">
        <f t="shared" si="0"/>
        <v>&lt;C9&gt;</v>
      </c>
      <c r="N25" s="6" t="str">
        <f>IF($B25=1,IF(ISNA(VLOOKUP($M25,Teams!$F$4:$H$51,2,FALSE)),"",VLOOKUP($M25,Teams!$F$4:$H$51,2,FALSE)),IF($B25=2,IF(ISNA(VLOOKUP($M25,Teams!$O$4:$Q$51,2,FALSE)),"",VLOOKUP($M25,Teams!$O$4:$Q$51,2,FALSE)),IF(ISNA(VLOOKUP($M25,Teams!$X$4:$Z$51,2,FALSE)),"",VLOOKUP($M25,Teams!$X$4:$Z$51,2,FALSE))))</f>
        <v>211309</v>
      </c>
      <c r="O25" s="46">
        <v>10</v>
      </c>
      <c r="P25" s="6" t="str">
        <f t="shared" si="1"/>
        <v>&lt;C10&gt;</v>
      </c>
      <c r="Q25" s="6" t="str">
        <f>IF($B25=1,IF(ISNA(VLOOKUP($P25,Teams!$F$4:$H$51,2,FALSE)),"",VLOOKUP($P25,Teams!$F$4:$H$51,2,FALSE)),IF($B25=2,IF(ISNA(VLOOKUP($P25,Teams!$O$4:$Q$51,2,FALSE)),"",VLOOKUP($P25,Teams!$O$4:$Q$51,2,FALSE)),IF(ISNA(VLOOKUP($P25,Teams!$X$4:$Z$51,2,FALSE)),"",VLOOKUP($P25,Teams!$X$4:$Z$51,2,FALSE))))</f>
        <v>211310</v>
      </c>
      <c r="R25" t="str">
        <f t="shared" si="4"/>
        <v>10/03/2021,9:00,10/03/2021,10:00,Week 2 - Match 2922,,Gym 2 - Court 2,,0,Game,,211309,,1,211310,,,0,,2922,1,,,,,,</v>
      </c>
    </row>
    <row r="26" spans="2:18" x14ac:dyDescent="0.2">
      <c r="B26" s="37">
        <v>1</v>
      </c>
      <c r="C26" s="9">
        <v>44472</v>
      </c>
      <c r="D26" s="10">
        <v>9</v>
      </c>
      <c r="E26" s="10" t="s">
        <v>36</v>
      </c>
      <c r="F26" s="11">
        <f t="shared" si="2"/>
        <v>10</v>
      </c>
      <c r="G26" s="11" t="str">
        <f t="shared" si="3"/>
        <v>00</v>
      </c>
      <c r="H26" s="2">
        <v>2</v>
      </c>
      <c r="I26" s="11" t="str">
        <f t="shared" si="5"/>
        <v>2923</v>
      </c>
      <c r="J26" s="2">
        <v>2</v>
      </c>
      <c r="K26" s="2">
        <v>3</v>
      </c>
      <c r="L26" s="44">
        <v>1</v>
      </c>
      <c r="M26" s="6" t="str">
        <f t="shared" si="0"/>
        <v>&lt;C1&gt;</v>
      </c>
      <c r="N26" s="6" t="str">
        <f>IF($B26=1,IF(ISNA(VLOOKUP($M26,Teams!$F$4:$H$51,2,FALSE)),"",VLOOKUP($M26,Teams!$F$4:$H$51,2,FALSE)),IF($B26=2,IF(ISNA(VLOOKUP($M26,Teams!$O$4:$Q$51,2,FALSE)),"",VLOOKUP($M26,Teams!$O$4:$Q$51,2,FALSE)),IF(ISNA(VLOOKUP($M26,Teams!$X$4:$Z$51,2,FALSE)),"",VLOOKUP($M26,Teams!$X$4:$Z$51,2,FALSE))))</f>
        <v>211301</v>
      </c>
      <c r="O26" s="46">
        <v>7</v>
      </c>
      <c r="P26" s="6" t="str">
        <f t="shared" si="1"/>
        <v>&lt;C7&gt;</v>
      </c>
      <c r="Q26" s="6" t="str">
        <f>IF($B26=1,IF(ISNA(VLOOKUP($P26,Teams!$F$4:$H$51,2,FALSE)),"",VLOOKUP($P26,Teams!$F$4:$H$51,2,FALSE)),IF($B26=2,IF(ISNA(VLOOKUP($P26,Teams!$O$4:$Q$51,2,FALSE)),"",VLOOKUP($P26,Teams!$O$4:$Q$51,2,FALSE)),IF(ISNA(VLOOKUP($P26,Teams!$X$4:$Z$51,2,FALSE)),"",VLOOKUP($P26,Teams!$X$4:$Z$51,2,FALSE))))</f>
        <v>211307</v>
      </c>
      <c r="R26" t="str">
        <f t="shared" si="4"/>
        <v>10/03/2021,9:00,10/03/2021,10:00,Week 2 - Match 2923,,Gym 2 - Court 3,,0,Game,,211301,,1,211307,,,0,,2923,1,,,,,,</v>
      </c>
    </row>
    <row r="27" spans="2:18" x14ac:dyDescent="0.2">
      <c r="B27" s="37">
        <v>1</v>
      </c>
      <c r="C27" s="9">
        <v>44479</v>
      </c>
      <c r="D27" s="10">
        <v>10</v>
      </c>
      <c r="E27" s="10" t="s">
        <v>36</v>
      </c>
      <c r="F27" s="11">
        <f t="shared" si="2"/>
        <v>11</v>
      </c>
      <c r="G27" s="11" t="str">
        <f t="shared" si="3"/>
        <v>00</v>
      </c>
      <c r="H27" s="2">
        <v>3</v>
      </c>
      <c r="I27" s="11" t="str">
        <f t="shared" si="5"/>
        <v>31011</v>
      </c>
      <c r="J27" s="2">
        <v>1</v>
      </c>
      <c r="K27" s="2">
        <v>1</v>
      </c>
      <c r="L27" s="44">
        <v>6</v>
      </c>
      <c r="M27" s="6" t="str">
        <f t="shared" si="0"/>
        <v>&lt;C6&gt;</v>
      </c>
      <c r="N27" s="6" t="str">
        <f>IF($B27=1,IF(ISNA(VLOOKUP($M27,Teams!$F$4:$H$51,2,FALSE)),"",VLOOKUP($M27,Teams!$F$4:$H$51,2,FALSE)),IF($B27=2,IF(ISNA(VLOOKUP($M27,Teams!$O$4:$Q$51,2,FALSE)),"",VLOOKUP($M27,Teams!$O$4:$Q$51,2,FALSE)),IF(ISNA(VLOOKUP($M27,Teams!$X$4:$Z$51,2,FALSE)),"",VLOOKUP($M27,Teams!$X$4:$Z$51,2,FALSE))))</f>
        <v>211306</v>
      </c>
      <c r="O27" s="46">
        <v>10</v>
      </c>
      <c r="P27" s="6" t="str">
        <f t="shared" si="1"/>
        <v>&lt;C10&gt;</v>
      </c>
      <c r="Q27" s="6" t="str">
        <f>IF($B27=1,IF(ISNA(VLOOKUP($P27,Teams!$F$4:$H$51,2,FALSE)),"",VLOOKUP($P27,Teams!$F$4:$H$51,2,FALSE)),IF($B27=2,IF(ISNA(VLOOKUP($P27,Teams!$O$4:$Q$51,2,FALSE)),"",VLOOKUP($P27,Teams!$O$4:$Q$51,2,FALSE)),IF(ISNA(VLOOKUP($P27,Teams!$X$4:$Z$51,2,FALSE)),"",VLOOKUP($P27,Teams!$X$4:$Z$51,2,FALSE))))</f>
        <v>211310</v>
      </c>
      <c r="R27" t="str">
        <f t="shared" si="4"/>
        <v>10/10/2021,10:00,10/10/2021,11:00,Week 3 - Match 31011,,Gym 1 - Court 1,,0,Game,,211306,,1,211310,,,0,,31011,1,,,,,,</v>
      </c>
    </row>
    <row r="28" spans="2:18" x14ac:dyDescent="0.2">
      <c r="B28" s="37">
        <v>1</v>
      </c>
      <c r="C28" s="9">
        <v>44479</v>
      </c>
      <c r="D28" s="10">
        <v>10</v>
      </c>
      <c r="E28" s="10" t="s">
        <v>36</v>
      </c>
      <c r="F28" s="11">
        <f t="shared" si="2"/>
        <v>11</v>
      </c>
      <c r="G28" s="11" t="str">
        <f t="shared" si="3"/>
        <v>00</v>
      </c>
      <c r="H28" s="2">
        <v>3</v>
      </c>
      <c r="I28" s="11" t="str">
        <f t="shared" si="5"/>
        <v>31012</v>
      </c>
      <c r="J28" s="2">
        <v>1</v>
      </c>
      <c r="K28" s="2">
        <v>2</v>
      </c>
      <c r="L28" s="44">
        <v>7</v>
      </c>
      <c r="M28" s="6" t="str">
        <f t="shared" si="0"/>
        <v>&lt;C7&gt;</v>
      </c>
      <c r="N28" s="6" t="str">
        <f>IF($B28=1,IF(ISNA(VLOOKUP($M28,Teams!$F$4:$H$51,2,FALSE)),"",VLOOKUP($M28,Teams!$F$4:$H$51,2,FALSE)),IF($B28=2,IF(ISNA(VLOOKUP($M28,Teams!$O$4:$Q$51,2,FALSE)),"",VLOOKUP($M28,Teams!$O$4:$Q$51,2,FALSE)),IF(ISNA(VLOOKUP($M28,Teams!$X$4:$Z$51,2,FALSE)),"",VLOOKUP($M28,Teams!$X$4:$Z$51,2,FALSE))))</f>
        <v>211307</v>
      </c>
      <c r="O28" s="46">
        <v>9</v>
      </c>
      <c r="P28" s="6" t="str">
        <f t="shared" si="1"/>
        <v>&lt;C9&gt;</v>
      </c>
      <c r="Q28" s="6" t="str">
        <f>IF($B28=1,IF(ISNA(VLOOKUP($P28,Teams!$F$4:$H$51,2,FALSE)),"",VLOOKUP($P28,Teams!$F$4:$H$51,2,FALSE)),IF($B28=2,IF(ISNA(VLOOKUP($P28,Teams!$O$4:$Q$51,2,FALSE)),"",VLOOKUP($P28,Teams!$O$4:$Q$51,2,FALSE)),IF(ISNA(VLOOKUP($P28,Teams!$X$4:$Z$51,2,FALSE)),"",VLOOKUP($P28,Teams!$X$4:$Z$51,2,FALSE))))</f>
        <v>211309</v>
      </c>
      <c r="R28" t="str">
        <f t="shared" si="4"/>
        <v>10/10/2021,10:00,10/10/2021,11:00,Week 3 - Match 31012,,Gym 1 - Court 2,,0,Game,,211307,,1,211309,,,0,,31012,1,,,,,,</v>
      </c>
    </row>
    <row r="29" spans="2:18" x14ac:dyDescent="0.2">
      <c r="B29" s="37">
        <v>1</v>
      </c>
      <c r="C29" s="9">
        <v>44479</v>
      </c>
      <c r="D29" s="10">
        <v>10</v>
      </c>
      <c r="E29" s="10" t="s">
        <v>36</v>
      </c>
      <c r="F29" s="11">
        <f t="shared" si="2"/>
        <v>11</v>
      </c>
      <c r="G29" s="11" t="str">
        <f t="shared" si="3"/>
        <v>00</v>
      </c>
      <c r="H29" s="2">
        <v>3</v>
      </c>
      <c r="I29" s="11" t="str">
        <f t="shared" si="5"/>
        <v>31013</v>
      </c>
      <c r="J29" s="2">
        <v>1</v>
      </c>
      <c r="K29" s="2">
        <v>3</v>
      </c>
      <c r="L29" s="44">
        <v>8</v>
      </c>
      <c r="M29" s="6" t="str">
        <f t="shared" si="0"/>
        <v>&lt;C8&gt;</v>
      </c>
      <c r="N29" s="6" t="str">
        <f>IF($B29=1,IF(ISNA(VLOOKUP($M29,Teams!$F$4:$H$51,2,FALSE)),"",VLOOKUP($M29,Teams!$F$4:$H$51,2,FALSE)),IF($B29=2,IF(ISNA(VLOOKUP($M29,Teams!$O$4:$Q$51,2,FALSE)),"",VLOOKUP($M29,Teams!$O$4:$Q$51,2,FALSE)),IF(ISNA(VLOOKUP($M29,Teams!$X$4:$Z$51,2,FALSE)),"",VLOOKUP($M29,Teams!$X$4:$Z$51,2,FALSE))))</f>
        <v>211308</v>
      </c>
      <c r="O29" s="46">
        <v>12</v>
      </c>
      <c r="P29" s="6" t="str">
        <f t="shared" si="1"/>
        <v>&lt;C12&gt;</v>
      </c>
      <c r="Q29" s="6" t="str">
        <f>IF($B29=1,IF(ISNA(VLOOKUP($P29,Teams!$F$4:$H$51,2,FALSE)),"",VLOOKUP($P29,Teams!$F$4:$H$51,2,FALSE)),IF($B29=2,IF(ISNA(VLOOKUP($P29,Teams!$O$4:$Q$51,2,FALSE)),"",VLOOKUP($P29,Teams!$O$4:$Q$51,2,FALSE)),IF(ISNA(VLOOKUP($P29,Teams!$X$4:$Z$51,2,FALSE)),"",VLOOKUP($P29,Teams!$X$4:$Z$51,2,FALSE))))</f>
        <v>211312</v>
      </c>
      <c r="R29" t="str">
        <f t="shared" si="4"/>
        <v>10/10/2021,10:00,10/10/2021,11:00,Week 3 - Match 31013,,Gym 1 - Court 3,,0,Game,,211308,,1,211312,,,0,,31013,1,,,,,,</v>
      </c>
    </row>
    <row r="30" spans="2:18" x14ac:dyDescent="0.2">
      <c r="B30" s="37">
        <v>1</v>
      </c>
      <c r="C30" s="9">
        <v>44479</v>
      </c>
      <c r="D30" s="10">
        <v>10</v>
      </c>
      <c r="E30" s="10" t="s">
        <v>36</v>
      </c>
      <c r="F30" s="11">
        <f t="shared" si="2"/>
        <v>11</v>
      </c>
      <c r="G30" s="11" t="str">
        <f t="shared" si="3"/>
        <v>00</v>
      </c>
      <c r="H30" s="2">
        <v>3</v>
      </c>
      <c r="I30" s="11" t="str">
        <f t="shared" si="5"/>
        <v>31021</v>
      </c>
      <c r="J30" s="2">
        <v>2</v>
      </c>
      <c r="K30" s="2">
        <v>1</v>
      </c>
      <c r="L30" s="44">
        <v>1</v>
      </c>
      <c r="M30" s="6" t="str">
        <f t="shared" si="0"/>
        <v>&lt;C1&gt;</v>
      </c>
      <c r="N30" s="6" t="str">
        <f>IF($B30=1,IF(ISNA(VLOOKUP($M30,Teams!$F$4:$H$51,2,FALSE)),"",VLOOKUP($M30,Teams!$F$4:$H$51,2,FALSE)),IF($B30=2,IF(ISNA(VLOOKUP($M30,Teams!$O$4:$Q$51,2,FALSE)),"",VLOOKUP($M30,Teams!$O$4:$Q$51,2,FALSE)),IF(ISNA(VLOOKUP($M30,Teams!$X$4:$Z$51,2,FALSE)),"",VLOOKUP($M30,Teams!$X$4:$Z$51,2,FALSE))))</f>
        <v>211301</v>
      </c>
      <c r="O30" s="46">
        <v>4</v>
      </c>
      <c r="P30" s="6" t="str">
        <f t="shared" si="1"/>
        <v>&lt;C4&gt;</v>
      </c>
      <c r="Q30" s="6" t="str">
        <f>IF($B30=1,IF(ISNA(VLOOKUP($P30,Teams!$F$4:$H$51,2,FALSE)),"",VLOOKUP($P30,Teams!$F$4:$H$51,2,FALSE)),IF($B30=2,IF(ISNA(VLOOKUP($P30,Teams!$O$4:$Q$51,2,FALSE)),"",VLOOKUP($P30,Teams!$O$4:$Q$51,2,FALSE)),IF(ISNA(VLOOKUP($P30,Teams!$X$4:$Z$51,2,FALSE)),"",VLOOKUP($P30,Teams!$X$4:$Z$51,2,FALSE))))</f>
        <v>211304</v>
      </c>
      <c r="R30" t="str">
        <f t="shared" si="4"/>
        <v>10/10/2021,10:00,10/10/2021,11:00,Week 3 - Match 31021,,Gym 2 - Court 1,,0,Game,,211301,,1,211304,,,0,,31021,1,,,,,,</v>
      </c>
    </row>
    <row r="31" spans="2:18" x14ac:dyDescent="0.2">
      <c r="B31" s="37">
        <v>1</v>
      </c>
      <c r="C31" s="9">
        <v>44479</v>
      </c>
      <c r="D31" s="10">
        <v>10</v>
      </c>
      <c r="E31" s="10" t="s">
        <v>36</v>
      </c>
      <c r="F31" s="11">
        <f t="shared" si="2"/>
        <v>11</v>
      </c>
      <c r="G31" s="11" t="str">
        <f t="shared" si="3"/>
        <v>00</v>
      </c>
      <c r="H31" s="2">
        <v>3</v>
      </c>
      <c r="I31" s="11" t="str">
        <f t="shared" si="5"/>
        <v>31022</v>
      </c>
      <c r="J31" s="2">
        <v>2</v>
      </c>
      <c r="K31" s="2">
        <v>2</v>
      </c>
      <c r="L31" s="44">
        <v>2</v>
      </c>
      <c r="M31" s="6" t="str">
        <f t="shared" si="0"/>
        <v>&lt;C2&gt;</v>
      </c>
      <c r="N31" s="6" t="str">
        <f>IF($B31=1,IF(ISNA(VLOOKUP($M31,Teams!$F$4:$H$51,2,FALSE)),"",VLOOKUP($M31,Teams!$F$4:$H$51,2,FALSE)),IF($B31=2,IF(ISNA(VLOOKUP($M31,Teams!$O$4:$Q$51,2,FALSE)),"",VLOOKUP($M31,Teams!$O$4:$Q$51,2,FALSE)),IF(ISNA(VLOOKUP($M31,Teams!$X$4:$Z$51,2,FALSE)),"",VLOOKUP($M31,Teams!$X$4:$Z$51,2,FALSE))))</f>
        <v>211302</v>
      </c>
      <c r="O31" s="46">
        <v>3</v>
      </c>
      <c r="P31" s="6" t="str">
        <f t="shared" si="1"/>
        <v>&lt;C3&gt;</v>
      </c>
      <c r="Q31" s="6" t="str">
        <f>IF($B31=1,IF(ISNA(VLOOKUP($P31,Teams!$F$4:$H$51,2,FALSE)),"",VLOOKUP($P31,Teams!$F$4:$H$51,2,FALSE)),IF($B31=2,IF(ISNA(VLOOKUP($P31,Teams!$O$4:$Q$51,2,FALSE)),"",VLOOKUP($P31,Teams!$O$4:$Q$51,2,FALSE)),IF(ISNA(VLOOKUP($P31,Teams!$X$4:$Z$51,2,FALSE)),"",VLOOKUP($P31,Teams!$X$4:$Z$51,2,FALSE))))</f>
        <v>211303</v>
      </c>
      <c r="R31" t="str">
        <f t="shared" si="4"/>
        <v>10/10/2021,10:00,10/10/2021,11:00,Week 3 - Match 31022,,Gym 2 - Court 2,,0,Game,,211302,,1,211303,,,0,,31022,1,,,,,,</v>
      </c>
    </row>
    <row r="32" spans="2:18" x14ac:dyDescent="0.2">
      <c r="B32" s="37">
        <v>1</v>
      </c>
      <c r="C32" s="9">
        <v>44479</v>
      </c>
      <c r="D32" s="10">
        <v>10</v>
      </c>
      <c r="E32" s="10" t="s">
        <v>36</v>
      </c>
      <c r="F32" s="11">
        <f t="shared" si="2"/>
        <v>11</v>
      </c>
      <c r="G32" s="11" t="str">
        <f t="shared" si="3"/>
        <v>00</v>
      </c>
      <c r="H32" s="2">
        <v>3</v>
      </c>
      <c r="I32" s="11" t="str">
        <f t="shared" si="5"/>
        <v>31023</v>
      </c>
      <c r="J32" s="2">
        <v>2</v>
      </c>
      <c r="K32" s="2">
        <v>3</v>
      </c>
      <c r="L32" s="44">
        <v>5</v>
      </c>
      <c r="M32" s="6" t="str">
        <f t="shared" si="0"/>
        <v>&lt;C5&gt;</v>
      </c>
      <c r="N32" s="6" t="str">
        <f>IF($B32=1,IF(ISNA(VLOOKUP($M32,Teams!$F$4:$H$51,2,FALSE)),"",VLOOKUP($M32,Teams!$F$4:$H$51,2,FALSE)),IF($B32=2,IF(ISNA(VLOOKUP($M32,Teams!$O$4:$Q$51,2,FALSE)),"",VLOOKUP($M32,Teams!$O$4:$Q$51,2,FALSE)),IF(ISNA(VLOOKUP($M32,Teams!$X$4:$Z$51,2,FALSE)),"",VLOOKUP($M32,Teams!$X$4:$Z$51,2,FALSE))))</f>
        <v>211305</v>
      </c>
      <c r="O32" s="46">
        <v>11</v>
      </c>
      <c r="P32" s="6" t="str">
        <f t="shared" si="1"/>
        <v>&lt;C11&gt;</v>
      </c>
      <c r="Q32" s="6" t="str">
        <f>IF($B32=1,IF(ISNA(VLOOKUP($P32,Teams!$F$4:$H$51,2,FALSE)),"",VLOOKUP($P32,Teams!$F$4:$H$51,2,FALSE)),IF($B32=2,IF(ISNA(VLOOKUP($P32,Teams!$O$4:$Q$51,2,FALSE)),"",VLOOKUP($P32,Teams!$O$4:$Q$51,2,FALSE)),IF(ISNA(VLOOKUP($P32,Teams!$X$4:$Z$51,2,FALSE)),"",VLOOKUP($P32,Teams!$X$4:$Z$51,2,FALSE))))</f>
        <v>211311</v>
      </c>
      <c r="R32" t="str">
        <f t="shared" si="4"/>
        <v>10/10/2021,10:00,10/10/2021,11:00,Week 3 - Match 31023,,Gym 2 - Court 3,,0,Game,,211305,,1,211311,,,0,,31023,1,,,,,,</v>
      </c>
    </row>
    <row r="33" spans="2:18" x14ac:dyDescent="0.2">
      <c r="B33" s="37">
        <v>1</v>
      </c>
      <c r="C33" s="9">
        <v>44479</v>
      </c>
      <c r="D33" s="10">
        <v>11</v>
      </c>
      <c r="E33" s="10" t="s">
        <v>36</v>
      </c>
      <c r="F33" s="11">
        <f t="shared" si="2"/>
        <v>12</v>
      </c>
      <c r="G33" s="11" t="str">
        <f t="shared" si="3"/>
        <v>00</v>
      </c>
      <c r="H33" s="2">
        <v>3</v>
      </c>
      <c r="I33" s="11" t="str">
        <f t="shared" si="5"/>
        <v>31111</v>
      </c>
      <c r="J33" s="2">
        <v>1</v>
      </c>
      <c r="K33" s="2">
        <v>1</v>
      </c>
      <c r="L33" s="44">
        <v>4</v>
      </c>
      <c r="M33" s="6" t="str">
        <f t="shared" si="0"/>
        <v>&lt;C4&gt;</v>
      </c>
      <c r="N33" s="6" t="str">
        <f>IF($B33=1,IF(ISNA(VLOOKUP($M33,Teams!$F$4:$H$51,2,FALSE)),"",VLOOKUP($M33,Teams!$F$4:$H$51,2,FALSE)),IF($B33=2,IF(ISNA(VLOOKUP($M33,Teams!$O$4:$Q$51,2,FALSE)),"",VLOOKUP($M33,Teams!$O$4:$Q$51,2,FALSE)),IF(ISNA(VLOOKUP($M33,Teams!$X$4:$Z$51,2,FALSE)),"",VLOOKUP($M33,Teams!$X$4:$Z$51,2,FALSE))))</f>
        <v>211304</v>
      </c>
      <c r="O33" s="46">
        <v>10</v>
      </c>
      <c r="P33" s="6" t="str">
        <f t="shared" si="1"/>
        <v>&lt;C10&gt;</v>
      </c>
      <c r="Q33" s="6" t="str">
        <f>IF($B33=1,IF(ISNA(VLOOKUP($P33,Teams!$F$4:$H$51,2,FALSE)),"",VLOOKUP($P33,Teams!$F$4:$H$51,2,FALSE)),IF($B33=2,IF(ISNA(VLOOKUP($P33,Teams!$O$4:$Q$51,2,FALSE)),"",VLOOKUP($P33,Teams!$O$4:$Q$51,2,FALSE)),IF(ISNA(VLOOKUP($P33,Teams!$X$4:$Z$51,2,FALSE)),"",VLOOKUP($P33,Teams!$X$4:$Z$51,2,FALSE))))</f>
        <v>211310</v>
      </c>
      <c r="R33" t="str">
        <f t="shared" si="4"/>
        <v>10/10/2021,11:00,10/10/2021,12:00,Week 3 - Match 31111,,Gym 1 - Court 1,,0,Game,,211304,,1,211310,,,0,,31111,1,,,,,,</v>
      </c>
    </row>
    <row r="34" spans="2:18" x14ac:dyDescent="0.2">
      <c r="B34" s="37">
        <v>1</v>
      </c>
      <c r="C34" s="9">
        <v>44479</v>
      </c>
      <c r="D34" s="10">
        <v>11</v>
      </c>
      <c r="E34" s="10" t="s">
        <v>36</v>
      </c>
      <c r="F34" s="11">
        <f t="shared" si="2"/>
        <v>12</v>
      </c>
      <c r="G34" s="11" t="str">
        <f t="shared" si="3"/>
        <v>00</v>
      </c>
      <c r="H34" s="2">
        <v>3</v>
      </c>
      <c r="I34" s="11" t="str">
        <f t="shared" si="5"/>
        <v>31112</v>
      </c>
      <c r="J34" s="2">
        <v>1</v>
      </c>
      <c r="K34" s="2">
        <v>2</v>
      </c>
      <c r="L34" s="44">
        <v>5</v>
      </c>
      <c r="M34" s="6" t="str">
        <f t="shared" si="0"/>
        <v>&lt;C5&gt;</v>
      </c>
      <c r="N34" s="6" t="str">
        <f>IF($B34=1,IF(ISNA(VLOOKUP($M34,Teams!$F$4:$H$51,2,FALSE)),"",VLOOKUP($M34,Teams!$F$4:$H$51,2,FALSE)),IF($B34=2,IF(ISNA(VLOOKUP($M34,Teams!$O$4:$Q$51,2,FALSE)),"",VLOOKUP($M34,Teams!$O$4:$Q$51,2,FALSE)),IF(ISNA(VLOOKUP($M34,Teams!$X$4:$Z$51,2,FALSE)),"",VLOOKUP($M34,Teams!$X$4:$Z$51,2,FALSE))))</f>
        <v>211305</v>
      </c>
      <c r="O34" s="46">
        <v>9</v>
      </c>
      <c r="P34" s="6" t="str">
        <f t="shared" si="1"/>
        <v>&lt;C9&gt;</v>
      </c>
      <c r="Q34" s="6" t="str">
        <f>IF($B34=1,IF(ISNA(VLOOKUP($P34,Teams!$F$4:$H$51,2,FALSE)),"",VLOOKUP($P34,Teams!$F$4:$H$51,2,FALSE)),IF($B34=2,IF(ISNA(VLOOKUP($P34,Teams!$O$4:$Q$51,2,FALSE)),"",VLOOKUP($P34,Teams!$O$4:$Q$51,2,FALSE)),IF(ISNA(VLOOKUP($P34,Teams!$X$4:$Z$51,2,FALSE)),"",VLOOKUP($P34,Teams!$X$4:$Z$51,2,FALSE))))</f>
        <v>211309</v>
      </c>
      <c r="R34" t="str">
        <f t="shared" si="4"/>
        <v>10/10/2021,11:00,10/10/2021,12:00,Week 3 - Match 31112,,Gym 1 - Court 2,,0,Game,,211305,,1,211309,,,0,,31112,1,,,,,,</v>
      </c>
    </row>
    <row r="35" spans="2:18" x14ac:dyDescent="0.2">
      <c r="B35" s="37">
        <v>1</v>
      </c>
      <c r="C35" s="9">
        <v>44479</v>
      </c>
      <c r="D35" s="10">
        <v>11</v>
      </c>
      <c r="E35" s="10" t="s">
        <v>36</v>
      </c>
      <c r="F35" s="11">
        <f t="shared" si="2"/>
        <v>12</v>
      </c>
      <c r="G35" s="11" t="str">
        <f t="shared" si="3"/>
        <v>00</v>
      </c>
      <c r="H35" s="2">
        <v>3</v>
      </c>
      <c r="I35" s="11" t="str">
        <f t="shared" si="5"/>
        <v>31113</v>
      </c>
      <c r="J35" s="2">
        <v>1</v>
      </c>
      <c r="K35" s="2">
        <v>3</v>
      </c>
      <c r="L35" s="44">
        <v>6</v>
      </c>
      <c r="M35" s="6" t="str">
        <f t="shared" si="0"/>
        <v>&lt;C6&gt;</v>
      </c>
      <c r="N35" s="6" t="str">
        <f>IF($B35=1,IF(ISNA(VLOOKUP($M35,Teams!$F$4:$H$51,2,FALSE)),"",VLOOKUP($M35,Teams!$F$4:$H$51,2,FALSE)),IF($B35=2,IF(ISNA(VLOOKUP($M35,Teams!$O$4:$Q$51,2,FALSE)),"",VLOOKUP($M35,Teams!$O$4:$Q$51,2,FALSE)),IF(ISNA(VLOOKUP($M35,Teams!$X$4:$Z$51,2,FALSE)),"",VLOOKUP($M35,Teams!$X$4:$Z$51,2,FALSE))))</f>
        <v>211306</v>
      </c>
      <c r="O35" s="46">
        <v>8</v>
      </c>
      <c r="P35" s="6" t="str">
        <f t="shared" si="1"/>
        <v>&lt;C8&gt;</v>
      </c>
      <c r="Q35" s="6" t="str">
        <f>IF($B35=1,IF(ISNA(VLOOKUP($P35,Teams!$F$4:$H$51,2,FALSE)),"",VLOOKUP($P35,Teams!$F$4:$H$51,2,FALSE)),IF($B35=2,IF(ISNA(VLOOKUP($P35,Teams!$O$4:$Q$51,2,FALSE)),"",VLOOKUP($P35,Teams!$O$4:$Q$51,2,FALSE)),IF(ISNA(VLOOKUP($P35,Teams!$X$4:$Z$51,2,FALSE)),"",VLOOKUP($P35,Teams!$X$4:$Z$51,2,FALSE))))</f>
        <v>211308</v>
      </c>
      <c r="R35" t="str">
        <f t="shared" si="4"/>
        <v>10/10/2021,11:00,10/10/2021,12:00,Week 3 - Match 31113,,Gym 1 - Court 3,,0,Game,,211306,,1,211308,,,0,,31113,1,,,,,,</v>
      </c>
    </row>
    <row r="36" spans="2:18" x14ac:dyDescent="0.2">
      <c r="B36" s="37">
        <v>1</v>
      </c>
      <c r="C36" s="9">
        <v>44479</v>
      </c>
      <c r="D36" s="10">
        <v>11</v>
      </c>
      <c r="E36" s="10" t="s">
        <v>36</v>
      </c>
      <c r="F36" s="11">
        <f t="shared" si="2"/>
        <v>12</v>
      </c>
      <c r="G36" s="11" t="str">
        <f t="shared" si="3"/>
        <v>00</v>
      </c>
      <c r="H36" s="2">
        <v>3</v>
      </c>
      <c r="I36" s="11" t="str">
        <f t="shared" si="5"/>
        <v>31121</v>
      </c>
      <c r="J36" s="2">
        <v>2</v>
      </c>
      <c r="K36" s="2">
        <v>1</v>
      </c>
      <c r="L36" s="44">
        <v>1</v>
      </c>
      <c r="M36" s="6" t="str">
        <f t="shared" si="0"/>
        <v>&lt;C1&gt;</v>
      </c>
      <c r="N36" s="6" t="str">
        <f>IF($B36=1,IF(ISNA(VLOOKUP($M36,Teams!$F$4:$H$51,2,FALSE)),"",VLOOKUP($M36,Teams!$F$4:$H$51,2,FALSE)),IF($B36=2,IF(ISNA(VLOOKUP($M36,Teams!$O$4:$Q$51,2,FALSE)),"",VLOOKUP($M36,Teams!$O$4:$Q$51,2,FALSE)),IF(ISNA(VLOOKUP($M36,Teams!$X$4:$Z$51,2,FALSE)),"",VLOOKUP($M36,Teams!$X$4:$Z$51,2,FALSE))))</f>
        <v>211301</v>
      </c>
      <c r="O36" s="46">
        <v>2</v>
      </c>
      <c r="P36" s="6" t="str">
        <f t="shared" si="1"/>
        <v>&lt;C2&gt;</v>
      </c>
      <c r="Q36" s="6" t="str">
        <f>IF($B36=1,IF(ISNA(VLOOKUP($P36,Teams!$F$4:$H$51,2,FALSE)),"",VLOOKUP($P36,Teams!$F$4:$H$51,2,FALSE)),IF($B36=2,IF(ISNA(VLOOKUP($P36,Teams!$O$4:$Q$51,2,FALSE)),"",VLOOKUP($P36,Teams!$O$4:$Q$51,2,FALSE)),IF(ISNA(VLOOKUP($P36,Teams!$X$4:$Z$51,2,FALSE)),"",VLOOKUP($P36,Teams!$X$4:$Z$51,2,FALSE))))</f>
        <v>211302</v>
      </c>
      <c r="R36" t="str">
        <f t="shared" si="4"/>
        <v>10/10/2021,11:00,10/10/2021,12:00,Week 3 - Match 31121,,Gym 2 - Court 1,,0,Game,,211301,,1,211302,,,0,,31121,1,,,,,,</v>
      </c>
    </row>
    <row r="37" spans="2:18" x14ac:dyDescent="0.2">
      <c r="B37" s="37">
        <v>1</v>
      </c>
      <c r="C37" s="9">
        <v>44479</v>
      </c>
      <c r="D37" s="10">
        <v>11</v>
      </c>
      <c r="E37" s="10" t="s">
        <v>36</v>
      </c>
      <c r="F37" s="11">
        <f t="shared" si="2"/>
        <v>12</v>
      </c>
      <c r="G37" s="11" t="str">
        <f t="shared" si="3"/>
        <v>00</v>
      </c>
      <c r="H37" s="2">
        <v>3</v>
      </c>
      <c r="I37" s="11" t="str">
        <f t="shared" si="5"/>
        <v>31122</v>
      </c>
      <c r="J37" s="2">
        <v>2</v>
      </c>
      <c r="K37" s="2">
        <v>2</v>
      </c>
      <c r="L37" s="44">
        <v>7</v>
      </c>
      <c r="M37" s="6" t="str">
        <f t="shared" si="0"/>
        <v>&lt;C7&gt;</v>
      </c>
      <c r="N37" s="6" t="str">
        <f>IF($B37=1,IF(ISNA(VLOOKUP($M37,Teams!$F$4:$H$51,2,FALSE)),"",VLOOKUP($M37,Teams!$F$4:$H$51,2,FALSE)),IF($B37=2,IF(ISNA(VLOOKUP($M37,Teams!$O$4:$Q$51,2,FALSE)),"",VLOOKUP($M37,Teams!$O$4:$Q$51,2,FALSE)),IF(ISNA(VLOOKUP($M37,Teams!$X$4:$Z$51,2,FALSE)),"",VLOOKUP($M37,Teams!$X$4:$Z$51,2,FALSE))))</f>
        <v>211307</v>
      </c>
      <c r="O37" s="46">
        <v>12</v>
      </c>
      <c r="P37" s="6" t="str">
        <f t="shared" si="1"/>
        <v>&lt;C12&gt;</v>
      </c>
      <c r="Q37" s="6" t="str">
        <f>IF($B37=1,IF(ISNA(VLOOKUP($P37,Teams!$F$4:$H$51,2,FALSE)),"",VLOOKUP($P37,Teams!$F$4:$H$51,2,FALSE)),IF($B37=2,IF(ISNA(VLOOKUP($P37,Teams!$O$4:$Q$51,2,FALSE)),"",VLOOKUP($P37,Teams!$O$4:$Q$51,2,FALSE)),IF(ISNA(VLOOKUP($P37,Teams!$X$4:$Z$51,2,FALSE)),"",VLOOKUP($P37,Teams!$X$4:$Z$51,2,FALSE))))</f>
        <v>211312</v>
      </c>
      <c r="R37" t="str">
        <f t="shared" si="4"/>
        <v>10/10/2021,11:00,10/10/2021,12:00,Week 3 - Match 31122,,Gym 2 - Court 2,,0,Game,,211307,,1,211312,,,0,,31122,1,,,,,,</v>
      </c>
    </row>
    <row r="38" spans="2:18" x14ac:dyDescent="0.2">
      <c r="B38" s="37">
        <v>1</v>
      </c>
      <c r="C38" s="9">
        <v>44479</v>
      </c>
      <c r="D38" s="10">
        <v>11</v>
      </c>
      <c r="E38" s="10" t="s">
        <v>36</v>
      </c>
      <c r="F38" s="11">
        <f t="shared" si="2"/>
        <v>12</v>
      </c>
      <c r="G38" s="11" t="str">
        <f t="shared" si="3"/>
        <v>00</v>
      </c>
      <c r="H38" s="2">
        <v>3</v>
      </c>
      <c r="I38" s="11" t="str">
        <f t="shared" si="5"/>
        <v>31123</v>
      </c>
      <c r="J38" s="2">
        <v>2</v>
      </c>
      <c r="K38" s="2">
        <v>3</v>
      </c>
      <c r="L38" s="44">
        <v>3</v>
      </c>
      <c r="M38" s="6" t="str">
        <f t="shared" si="0"/>
        <v>&lt;C3&gt;</v>
      </c>
      <c r="N38" s="6" t="str">
        <f>IF($B38=1,IF(ISNA(VLOOKUP($M38,Teams!$F$4:$H$51,2,FALSE)),"",VLOOKUP($M38,Teams!$F$4:$H$51,2,FALSE)),IF($B38=2,IF(ISNA(VLOOKUP($M38,Teams!$O$4:$Q$51,2,FALSE)),"",VLOOKUP($M38,Teams!$O$4:$Q$51,2,FALSE)),IF(ISNA(VLOOKUP($M38,Teams!$X$4:$Z$51,2,FALSE)),"",VLOOKUP($M38,Teams!$X$4:$Z$51,2,FALSE))))</f>
        <v>211303</v>
      </c>
      <c r="O38" s="46">
        <v>11</v>
      </c>
      <c r="P38" s="6" t="str">
        <f t="shared" si="1"/>
        <v>&lt;C11&gt;</v>
      </c>
      <c r="Q38" s="6" t="str">
        <f>IF($B38=1,IF(ISNA(VLOOKUP($P38,Teams!$F$4:$H$51,2,FALSE)),"",VLOOKUP($P38,Teams!$F$4:$H$51,2,FALSE)),IF($B38=2,IF(ISNA(VLOOKUP($P38,Teams!$O$4:$Q$51,2,FALSE)),"",VLOOKUP($P38,Teams!$O$4:$Q$51,2,FALSE)),IF(ISNA(VLOOKUP($P38,Teams!$X$4:$Z$51,2,FALSE)),"",VLOOKUP($P38,Teams!$X$4:$Z$51,2,FALSE))))</f>
        <v>211311</v>
      </c>
      <c r="R38" t="str">
        <f t="shared" si="4"/>
        <v>10/10/2021,11:00,10/10/2021,12:00,Week 3 - Match 31123,,Gym 2 - Court 3,,0,Game,,211303,,1,211311,,,0,,31123,1,,,,,,</v>
      </c>
    </row>
    <row r="39" spans="2:18" x14ac:dyDescent="0.2">
      <c r="B39" s="37">
        <v>1</v>
      </c>
      <c r="C39" s="9">
        <v>44486</v>
      </c>
      <c r="D39" s="10">
        <v>12</v>
      </c>
      <c r="E39" s="10" t="s">
        <v>36</v>
      </c>
      <c r="F39" s="11">
        <f t="shared" si="2"/>
        <v>13</v>
      </c>
      <c r="G39" s="11" t="str">
        <f t="shared" si="3"/>
        <v>00</v>
      </c>
      <c r="H39" s="2">
        <v>4</v>
      </c>
      <c r="I39" s="11" t="str">
        <f t="shared" si="5"/>
        <v>41211</v>
      </c>
      <c r="J39" s="2">
        <v>1</v>
      </c>
      <c r="K39" s="2">
        <v>1</v>
      </c>
      <c r="L39" s="44">
        <v>5</v>
      </c>
      <c r="M39" s="6" t="str">
        <f t="shared" si="0"/>
        <v>&lt;C5&gt;</v>
      </c>
      <c r="N39" s="6" t="str">
        <f>IF($B39=1,IF(ISNA(VLOOKUP($M39,Teams!$F$4:$H$51,2,FALSE)),"",VLOOKUP($M39,Teams!$F$4:$H$51,2,FALSE)),IF($B39=2,IF(ISNA(VLOOKUP($M39,Teams!$O$4:$Q$51,2,FALSE)),"",VLOOKUP($M39,Teams!$O$4:$Q$51,2,FALSE)),IF(ISNA(VLOOKUP($M39,Teams!$X$4:$Z$51,2,FALSE)),"",VLOOKUP($M39,Teams!$X$4:$Z$51,2,FALSE))))</f>
        <v>211305</v>
      </c>
      <c r="O39" s="46">
        <v>6</v>
      </c>
      <c r="P39" s="6" t="str">
        <f t="shared" si="1"/>
        <v>&lt;C6&gt;</v>
      </c>
      <c r="Q39" s="6" t="str">
        <f>IF($B39=1,IF(ISNA(VLOOKUP($P39,Teams!$F$4:$H$51,2,FALSE)),"",VLOOKUP($P39,Teams!$F$4:$H$51,2,FALSE)),IF($B39=2,IF(ISNA(VLOOKUP($P39,Teams!$O$4:$Q$51,2,FALSE)),"",VLOOKUP($P39,Teams!$O$4:$Q$51,2,FALSE)),IF(ISNA(VLOOKUP($P39,Teams!$X$4:$Z$51,2,FALSE)),"",VLOOKUP($P39,Teams!$X$4:$Z$51,2,FALSE))))</f>
        <v>211306</v>
      </c>
      <c r="R39" t="str">
        <f t="shared" si="4"/>
        <v>10/17/2021,12:00,10/17/2021,13:00,Week 4 - Match 41211,,Gym 1 - Court 1,,0,Game,,211305,,1,211306,,,0,,41211,1,,,,,,</v>
      </c>
    </row>
    <row r="40" spans="2:18" x14ac:dyDescent="0.2">
      <c r="B40" s="37">
        <v>1</v>
      </c>
      <c r="C40" s="9">
        <v>44486</v>
      </c>
      <c r="D40" s="10">
        <v>12</v>
      </c>
      <c r="E40" s="10" t="s">
        <v>36</v>
      </c>
      <c r="F40" s="11">
        <f t="shared" si="2"/>
        <v>13</v>
      </c>
      <c r="G40" s="11" t="str">
        <f t="shared" si="3"/>
        <v>00</v>
      </c>
      <c r="H40" s="2">
        <v>4</v>
      </c>
      <c r="I40" s="11" t="str">
        <f t="shared" si="5"/>
        <v>41212</v>
      </c>
      <c r="J40" s="2">
        <v>1</v>
      </c>
      <c r="K40" s="2">
        <v>2</v>
      </c>
      <c r="L40" s="44">
        <v>11</v>
      </c>
      <c r="M40" s="6" t="str">
        <f t="shared" si="0"/>
        <v>&lt;C11&gt;</v>
      </c>
      <c r="N40" s="6" t="str">
        <f>IF($B40=1,IF(ISNA(VLOOKUP($M40,Teams!$F$4:$H$51,2,FALSE)),"",VLOOKUP($M40,Teams!$F$4:$H$51,2,FALSE)),IF($B40=2,IF(ISNA(VLOOKUP($M40,Teams!$O$4:$Q$51,2,FALSE)),"",VLOOKUP($M40,Teams!$O$4:$Q$51,2,FALSE)),IF(ISNA(VLOOKUP($M40,Teams!$X$4:$Z$51,2,FALSE)),"",VLOOKUP($M40,Teams!$X$4:$Z$51,2,FALSE))))</f>
        <v>211311</v>
      </c>
      <c r="O40" s="46">
        <v>12</v>
      </c>
      <c r="P40" s="6" t="str">
        <f t="shared" si="1"/>
        <v>&lt;C12&gt;</v>
      </c>
      <c r="Q40" s="6" t="str">
        <f>IF($B40=1,IF(ISNA(VLOOKUP($P40,Teams!$F$4:$H$51,2,FALSE)),"",VLOOKUP($P40,Teams!$F$4:$H$51,2,FALSE)),IF($B40=2,IF(ISNA(VLOOKUP($P40,Teams!$O$4:$Q$51,2,FALSE)),"",VLOOKUP($P40,Teams!$O$4:$Q$51,2,FALSE)),IF(ISNA(VLOOKUP($P40,Teams!$X$4:$Z$51,2,FALSE)),"",VLOOKUP($P40,Teams!$X$4:$Z$51,2,FALSE))))</f>
        <v>211312</v>
      </c>
      <c r="R40" t="str">
        <f t="shared" si="4"/>
        <v>10/17/2021,12:00,10/17/2021,13:00,Week 4 - Match 41212,,Gym 1 - Court 2,,0,Game,,211311,,1,211312,,,0,,41212,1,,,,,,</v>
      </c>
    </row>
    <row r="41" spans="2:18" x14ac:dyDescent="0.2">
      <c r="B41" s="37">
        <v>1</v>
      </c>
      <c r="C41" s="9">
        <v>44486</v>
      </c>
      <c r="D41" s="10">
        <v>12</v>
      </c>
      <c r="E41" s="10" t="s">
        <v>36</v>
      </c>
      <c r="F41" s="11">
        <f t="shared" si="2"/>
        <v>13</v>
      </c>
      <c r="G41" s="11" t="str">
        <f t="shared" si="3"/>
        <v>00</v>
      </c>
      <c r="H41" s="2">
        <v>4</v>
      </c>
      <c r="I41" s="11" t="str">
        <f t="shared" si="5"/>
        <v>41213</v>
      </c>
      <c r="J41" s="2">
        <v>1</v>
      </c>
      <c r="K41" s="2">
        <v>3</v>
      </c>
      <c r="L41" s="44">
        <v>1</v>
      </c>
      <c r="M41" s="6" t="str">
        <f t="shared" si="0"/>
        <v>&lt;C1&gt;</v>
      </c>
      <c r="N41" s="6" t="str">
        <f>IF($B41=1,IF(ISNA(VLOOKUP($M41,Teams!$F$4:$H$51,2,FALSE)),"",VLOOKUP($M41,Teams!$F$4:$H$51,2,FALSE)),IF($B41=2,IF(ISNA(VLOOKUP($M41,Teams!$O$4:$Q$51,2,FALSE)),"",VLOOKUP($M41,Teams!$O$4:$Q$51,2,FALSE)),IF(ISNA(VLOOKUP($M41,Teams!$X$4:$Z$51,2,FALSE)),"",VLOOKUP($M41,Teams!$X$4:$Z$51,2,FALSE))))</f>
        <v>211301</v>
      </c>
      <c r="O41" s="46">
        <v>10</v>
      </c>
      <c r="P41" s="6" t="str">
        <f t="shared" si="1"/>
        <v>&lt;C10&gt;</v>
      </c>
      <c r="Q41" s="6" t="str">
        <f>IF($B41=1,IF(ISNA(VLOOKUP($P41,Teams!$F$4:$H$51,2,FALSE)),"",VLOOKUP($P41,Teams!$F$4:$H$51,2,FALSE)),IF($B41=2,IF(ISNA(VLOOKUP($P41,Teams!$O$4:$Q$51,2,FALSE)),"",VLOOKUP($P41,Teams!$O$4:$Q$51,2,FALSE)),IF(ISNA(VLOOKUP($P41,Teams!$X$4:$Z$51,2,FALSE)),"",VLOOKUP($P41,Teams!$X$4:$Z$51,2,FALSE))))</f>
        <v>211310</v>
      </c>
      <c r="R41" t="str">
        <f t="shared" si="4"/>
        <v>10/17/2021,12:00,10/17/2021,13:00,Week 4 - Match 41213,,Gym 1 - Court 3,,0,Game,,211301,,1,211310,,,0,,41213,1,,,,,,</v>
      </c>
    </row>
    <row r="42" spans="2:18" x14ac:dyDescent="0.2">
      <c r="B42" s="37">
        <v>1</v>
      </c>
      <c r="C42" s="9">
        <v>44486</v>
      </c>
      <c r="D42" s="10">
        <v>12</v>
      </c>
      <c r="E42" s="10" t="s">
        <v>36</v>
      </c>
      <c r="F42" s="11">
        <f t="shared" si="2"/>
        <v>13</v>
      </c>
      <c r="G42" s="11" t="str">
        <f t="shared" si="3"/>
        <v>00</v>
      </c>
      <c r="H42" s="2">
        <v>4</v>
      </c>
      <c r="I42" s="11" t="str">
        <f t="shared" si="5"/>
        <v>41221</v>
      </c>
      <c r="J42" s="2">
        <v>2</v>
      </c>
      <c r="K42" s="2">
        <v>1</v>
      </c>
      <c r="L42" s="44">
        <v>2</v>
      </c>
      <c r="M42" s="6" t="str">
        <f t="shared" si="0"/>
        <v>&lt;C2&gt;</v>
      </c>
      <c r="N42" s="6" t="str">
        <f>IF($B42=1,IF(ISNA(VLOOKUP($M42,Teams!$F$4:$H$51,2,FALSE)),"",VLOOKUP($M42,Teams!$F$4:$H$51,2,FALSE)),IF($B42=2,IF(ISNA(VLOOKUP($M42,Teams!$O$4:$Q$51,2,FALSE)),"",VLOOKUP($M42,Teams!$O$4:$Q$51,2,FALSE)),IF(ISNA(VLOOKUP($M42,Teams!$X$4:$Z$51,2,FALSE)),"",VLOOKUP($M42,Teams!$X$4:$Z$51,2,FALSE))))</f>
        <v>211302</v>
      </c>
      <c r="O42" s="46">
        <v>9</v>
      </c>
      <c r="P42" s="6" t="str">
        <f t="shared" si="1"/>
        <v>&lt;C9&gt;</v>
      </c>
      <c r="Q42" s="6" t="str">
        <f>IF($B42=1,IF(ISNA(VLOOKUP($P42,Teams!$F$4:$H$51,2,FALSE)),"",VLOOKUP($P42,Teams!$F$4:$H$51,2,FALSE)),IF($B42=2,IF(ISNA(VLOOKUP($P42,Teams!$O$4:$Q$51,2,FALSE)),"",VLOOKUP($P42,Teams!$O$4:$Q$51,2,FALSE)),IF(ISNA(VLOOKUP($P42,Teams!$X$4:$Z$51,2,FALSE)),"",VLOOKUP($P42,Teams!$X$4:$Z$51,2,FALSE))))</f>
        <v>211309</v>
      </c>
      <c r="R42" t="str">
        <f t="shared" si="4"/>
        <v>10/17/2021,12:00,10/17/2021,13:00,Week 4 - Match 41221,,Gym 2 - Court 1,,0,Game,,211302,,1,211309,,,0,,41221,1,,,,,,</v>
      </c>
    </row>
    <row r="43" spans="2:18" x14ac:dyDescent="0.2">
      <c r="B43" s="37">
        <v>1</v>
      </c>
      <c r="C43" s="9">
        <v>44486</v>
      </c>
      <c r="D43" s="10">
        <v>12</v>
      </c>
      <c r="E43" s="10" t="s">
        <v>36</v>
      </c>
      <c r="F43" s="11">
        <f t="shared" si="2"/>
        <v>13</v>
      </c>
      <c r="G43" s="11" t="str">
        <f t="shared" si="3"/>
        <v>00</v>
      </c>
      <c r="H43" s="2">
        <v>4</v>
      </c>
      <c r="I43" s="11" t="str">
        <f t="shared" si="5"/>
        <v>41222</v>
      </c>
      <c r="J43" s="2">
        <v>2</v>
      </c>
      <c r="K43" s="2">
        <v>2</v>
      </c>
      <c r="L43" s="44">
        <v>3</v>
      </c>
      <c r="M43" s="6" t="str">
        <f t="shared" si="0"/>
        <v>&lt;C3&gt;</v>
      </c>
      <c r="N43" s="6" t="str">
        <f>IF($B43=1,IF(ISNA(VLOOKUP($M43,Teams!$F$4:$H$51,2,FALSE)),"",VLOOKUP($M43,Teams!$F$4:$H$51,2,FALSE)),IF($B43=2,IF(ISNA(VLOOKUP($M43,Teams!$O$4:$Q$51,2,FALSE)),"",VLOOKUP($M43,Teams!$O$4:$Q$51,2,FALSE)),IF(ISNA(VLOOKUP($M43,Teams!$X$4:$Z$51,2,FALSE)),"",VLOOKUP($M43,Teams!$X$4:$Z$51,2,FALSE))))</f>
        <v>211303</v>
      </c>
      <c r="O43" s="46">
        <v>8</v>
      </c>
      <c r="P43" s="6" t="str">
        <f t="shared" si="1"/>
        <v>&lt;C8&gt;</v>
      </c>
      <c r="Q43" s="6" t="str">
        <f>IF($B43=1,IF(ISNA(VLOOKUP($P43,Teams!$F$4:$H$51,2,FALSE)),"",VLOOKUP($P43,Teams!$F$4:$H$51,2,FALSE)),IF($B43=2,IF(ISNA(VLOOKUP($P43,Teams!$O$4:$Q$51,2,FALSE)),"",VLOOKUP($P43,Teams!$O$4:$Q$51,2,FALSE)),IF(ISNA(VLOOKUP($P43,Teams!$X$4:$Z$51,2,FALSE)),"",VLOOKUP($P43,Teams!$X$4:$Z$51,2,FALSE))))</f>
        <v>211308</v>
      </c>
      <c r="R43" t="str">
        <f t="shared" si="4"/>
        <v>10/17/2021,12:00,10/17/2021,13:00,Week 4 - Match 41222,,Gym 2 - Court 2,,0,Game,,211303,,1,211308,,,0,,41222,1,,,,,,</v>
      </c>
    </row>
    <row r="44" spans="2:18" x14ac:dyDescent="0.2">
      <c r="B44" s="37">
        <v>1</v>
      </c>
      <c r="C44" s="9">
        <v>44486</v>
      </c>
      <c r="D44" s="10">
        <v>12</v>
      </c>
      <c r="E44" s="10" t="s">
        <v>36</v>
      </c>
      <c r="F44" s="11">
        <f t="shared" si="2"/>
        <v>13</v>
      </c>
      <c r="G44" s="11" t="str">
        <f t="shared" si="3"/>
        <v>00</v>
      </c>
      <c r="H44" s="2">
        <v>4</v>
      </c>
      <c r="I44" s="11" t="str">
        <f t="shared" si="5"/>
        <v>41223</v>
      </c>
      <c r="J44" s="2">
        <v>2</v>
      </c>
      <c r="K44" s="2">
        <v>3</v>
      </c>
      <c r="L44" s="44">
        <v>4</v>
      </c>
      <c r="M44" s="6" t="str">
        <f t="shared" si="0"/>
        <v>&lt;C4&gt;</v>
      </c>
      <c r="N44" s="6" t="str">
        <f>IF($B44=1,IF(ISNA(VLOOKUP($M44,Teams!$F$4:$H$51,2,FALSE)),"",VLOOKUP($M44,Teams!$F$4:$H$51,2,FALSE)),IF($B44=2,IF(ISNA(VLOOKUP($M44,Teams!$O$4:$Q$51,2,FALSE)),"",VLOOKUP($M44,Teams!$O$4:$Q$51,2,FALSE)),IF(ISNA(VLOOKUP($M44,Teams!$X$4:$Z$51,2,FALSE)),"",VLOOKUP($M44,Teams!$X$4:$Z$51,2,FALSE))))</f>
        <v>211304</v>
      </c>
      <c r="O44" s="46">
        <v>7</v>
      </c>
      <c r="P44" s="6" t="str">
        <f t="shared" si="1"/>
        <v>&lt;C7&gt;</v>
      </c>
      <c r="Q44" s="6" t="str">
        <f>IF($B44=1,IF(ISNA(VLOOKUP($P44,Teams!$F$4:$H$51,2,FALSE)),"",VLOOKUP($P44,Teams!$F$4:$H$51,2,FALSE)),IF($B44=2,IF(ISNA(VLOOKUP($P44,Teams!$O$4:$Q$51,2,FALSE)),"",VLOOKUP($P44,Teams!$O$4:$Q$51,2,FALSE)),IF(ISNA(VLOOKUP($P44,Teams!$X$4:$Z$51,2,FALSE)),"",VLOOKUP($P44,Teams!$X$4:$Z$51,2,FALSE))))</f>
        <v>211307</v>
      </c>
      <c r="R44" t="str">
        <f t="shared" si="4"/>
        <v>10/17/2021,12:00,10/17/2021,13:00,Week 4 - Match 41223,,Gym 2 - Court 3,,0,Game,,211304,,1,211307,,,0,,41223,1,,,,,,</v>
      </c>
    </row>
    <row r="45" spans="2:18" x14ac:dyDescent="0.2">
      <c r="B45" s="37">
        <v>1</v>
      </c>
      <c r="C45" s="9">
        <v>44486</v>
      </c>
      <c r="D45" s="10">
        <v>13</v>
      </c>
      <c r="E45" s="10" t="s">
        <v>36</v>
      </c>
      <c r="F45" s="11">
        <f t="shared" si="2"/>
        <v>14</v>
      </c>
      <c r="G45" s="11" t="str">
        <f t="shared" si="3"/>
        <v>00</v>
      </c>
      <c r="H45" s="2">
        <v>4</v>
      </c>
      <c r="I45" s="11" t="str">
        <f t="shared" si="5"/>
        <v>41311</v>
      </c>
      <c r="J45" s="2">
        <v>1</v>
      </c>
      <c r="K45" s="2">
        <v>1</v>
      </c>
      <c r="L45" s="44">
        <v>4</v>
      </c>
      <c r="M45" s="6" t="str">
        <f t="shared" si="0"/>
        <v>&lt;C4&gt;</v>
      </c>
      <c r="N45" s="6" t="str">
        <f>IF($B45=1,IF(ISNA(VLOOKUP($M45,Teams!$F$4:$H$51,2,FALSE)),"",VLOOKUP($M45,Teams!$F$4:$H$51,2,FALSE)),IF($B45=2,IF(ISNA(VLOOKUP($M45,Teams!$O$4:$Q$51,2,FALSE)),"",VLOOKUP($M45,Teams!$O$4:$Q$51,2,FALSE)),IF(ISNA(VLOOKUP($M45,Teams!$X$4:$Z$51,2,FALSE)),"",VLOOKUP($M45,Teams!$X$4:$Z$51,2,FALSE))))</f>
        <v>211304</v>
      </c>
      <c r="O45" s="46">
        <v>6</v>
      </c>
      <c r="P45" s="6" t="str">
        <f t="shared" si="1"/>
        <v>&lt;C6&gt;</v>
      </c>
      <c r="Q45" s="6" t="str">
        <f>IF($B45=1,IF(ISNA(VLOOKUP($P45,Teams!$F$4:$H$51,2,FALSE)),"",VLOOKUP($P45,Teams!$F$4:$H$51,2,FALSE)),IF($B45=2,IF(ISNA(VLOOKUP($P45,Teams!$O$4:$Q$51,2,FALSE)),"",VLOOKUP($P45,Teams!$O$4:$Q$51,2,FALSE)),IF(ISNA(VLOOKUP($P45,Teams!$X$4:$Z$51,2,FALSE)),"",VLOOKUP($P45,Teams!$X$4:$Z$51,2,FALSE))))</f>
        <v>211306</v>
      </c>
      <c r="R45" t="str">
        <f t="shared" si="4"/>
        <v>10/17/2021,13:00,10/17/2021,14:00,Week 4 - Match 41311,,Gym 1 - Court 1,,0,Game,,211304,,1,211306,,,0,,41311,1,,,,,,</v>
      </c>
    </row>
    <row r="46" spans="2:18" x14ac:dyDescent="0.2">
      <c r="B46" s="37">
        <v>1</v>
      </c>
      <c r="C46" s="9">
        <v>44486</v>
      </c>
      <c r="D46" s="10">
        <v>13</v>
      </c>
      <c r="E46" s="10" t="s">
        <v>36</v>
      </c>
      <c r="F46" s="11">
        <f t="shared" si="2"/>
        <v>14</v>
      </c>
      <c r="G46" s="11" t="str">
        <f t="shared" si="3"/>
        <v>00</v>
      </c>
      <c r="H46" s="2">
        <v>4</v>
      </c>
      <c r="I46" s="11" t="str">
        <f t="shared" si="5"/>
        <v>41312</v>
      </c>
      <c r="J46" s="2">
        <v>1</v>
      </c>
      <c r="K46" s="2">
        <v>2</v>
      </c>
      <c r="L46" s="44">
        <v>5</v>
      </c>
      <c r="M46" s="6" t="str">
        <f t="shared" si="0"/>
        <v>&lt;C5&gt;</v>
      </c>
      <c r="N46" s="6" t="str">
        <f>IF($B46=1,IF(ISNA(VLOOKUP($M46,Teams!$F$4:$H$51,2,FALSE)),"",VLOOKUP($M46,Teams!$F$4:$H$51,2,FALSE)),IF($B46=2,IF(ISNA(VLOOKUP($M46,Teams!$O$4:$Q$51,2,FALSE)),"",VLOOKUP($M46,Teams!$O$4:$Q$51,2,FALSE)),IF(ISNA(VLOOKUP($M46,Teams!$X$4:$Z$51,2,FALSE)),"",VLOOKUP($M46,Teams!$X$4:$Z$51,2,FALSE))))</f>
        <v>211305</v>
      </c>
      <c r="O46" s="46">
        <v>12</v>
      </c>
      <c r="P46" s="6" t="str">
        <f t="shared" si="1"/>
        <v>&lt;C12&gt;</v>
      </c>
      <c r="Q46" s="6" t="str">
        <f>IF($B46=1,IF(ISNA(VLOOKUP($P46,Teams!$F$4:$H$51,2,FALSE)),"",VLOOKUP($P46,Teams!$F$4:$H$51,2,FALSE)),IF($B46=2,IF(ISNA(VLOOKUP($P46,Teams!$O$4:$Q$51,2,FALSE)),"",VLOOKUP($P46,Teams!$O$4:$Q$51,2,FALSE)),IF(ISNA(VLOOKUP($P46,Teams!$X$4:$Z$51,2,FALSE)),"",VLOOKUP($P46,Teams!$X$4:$Z$51,2,FALSE))))</f>
        <v>211312</v>
      </c>
      <c r="R46" t="str">
        <f t="shared" si="4"/>
        <v>10/17/2021,13:00,10/17/2021,14:00,Week 4 - Match 41312,,Gym 1 - Court 2,,0,Game,,211305,,1,211312,,,0,,41312,1,,,,,,</v>
      </c>
    </row>
    <row r="47" spans="2:18" x14ac:dyDescent="0.2">
      <c r="B47" s="37">
        <v>1</v>
      </c>
      <c r="C47" s="9">
        <v>44486</v>
      </c>
      <c r="D47" s="10">
        <v>13</v>
      </c>
      <c r="E47" s="10" t="s">
        <v>36</v>
      </c>
      <c r="F47" s="11">
        <f t="shared" si="2"/>
        <v>14</v>
      </c>
      <c r="G47" s="11" t="str">
        <f t="shared" si="3"/>
        <v>00</v>
      </c>
      <c r="H47" s="2">
        <v>4</v>
      </c>
      <c r="I47" s="11" t="str">
        <f t="shared" si="5"/>
        <v>41313</v>
      </c>
      <c r="J47" s="2">
        <v>1</v>
      </c>
      <c r="K47" s="2">
        <v>3</v>
      </c>
      <c r="L47" s="44">
        <v>10</v>
      </c>
      <c r="M47" s="6" t="str">
        <f t="shared" si="0"/>
        <v>&lt;C10&gt;</v>
      </c>
      <c r="N47" s="6" t="str">
        <f>IF($B47=1,IF(ISNA(VLOOKUP($M47,Teams!$F$4:$H$51,2,FALSE)),"",VLOOKUP($M47,Teams!$F$4:$H$51,2,FALSE)),IF($B47=2,IF(ISNA(VLOOKUP($M47,Teams!$O$4:$Q$51,2,FALSE)),"",VLOOKUP($M47,Teams!$O$4:$Q$51,2,FALSE)),IF(ISNA(VLOOKUP($M47,Teams!$X$4:$Z$51,2,FALSE)),"",VLOOKUP($M47,Teams!$X$4:$Z$51,2,FALSE))))</f>
        <v>211310</v>
      </c>
      <c r="O47" s="46">
        <v>11</v>
      </c>
      <c r="P47" s="6" t="str">
        <f t="shared" si="1"/>
        <v>&lt;C11&gt;</v>
      </c>
      <c r="Q47" s="6" t="str">
        <f>IF($B47=1,IF(ISNA(VLOOKUP($P47,Teams!$F$4:$H$51,2,FALSE)),"",VLOOKUP($P47,Teams!$F$4:$H$51,2,FALSE)),IF($B47=2,IF(ISNA(VLOOKUP($P47,Teams!$O$4:$Q$51,2,FALSE)),"",VLOOKUP($P47,Teams!$O$4:$Q$51,2,FALSE)),IF(ISNA(VLOOKUP($P47,Teams!$X$4:$Z$51,2,FALSE)),"",VLOOKUP($P47,Teams!$X$4:$Z$51,2,FALSE))))</f>
        <v>211311</v>
      </c>
      <c r="R47" t="str">
        <f t="shared" si="4"/>
        <v>10/17/2021,13:00,10/17/2021,14:00,Week 4 - Match 41313,,Gym 1 - Court 3,,0,Game,,211310,,1,211311,,,0,,41313,1,,,,,,</v>
      </c>
    </row>
    <row r="48" spans="2:18" x14ac:dyDescent="0.2">
      <c r="B48" s="37">
        <v>1</v>
      </c>
      <c r="C48" s="9">
        <v>44486</v>
      </c>
      <c r="D48" s="10">
        <v>13</v>
      </c>
      <c r="E48" s="10" t="s">
        <v>36</v>
      </c>
      <c r="F48" s="11">
        <f t="shared" si="2"/>
        <v>14</v>
      </c>
      <c r="G48" s="11" t="str">
        <f t="shared" si="3"/>
        <v>00</v>
      </c>
      <c r="H48" s="2">
        <v>4</v>
      </c>
      <c r="I48" s="11" t="str">
        <f t="shared" si="5"/>
        <v>41321</v>
      </c>
      <c r="J48" s="2">
        <v>2</v>
      </c>
      <c r="K48" s="2">
        <v>1</v>
      </c>
      <c r="L48" s="44">
        <v>1</v>
      </c>
      <c r="M48" s="6" t="str">
        <f t="shared" si="0"/>
        <v>&lt;C1&gt;</v>
      </c>
      <c r="N48" s="6" t="str">
        <f>IF($B48=1,IF(ISNA(VLOOKUP($M48,Teams!$F$4:$H$51,2,FALSE)),"",VLOOKUP($M48,Teams!$F$4:$H$51,2,FALSE)),IF($B48=2,IF(ISNA(VLOOKUP($M48,Teams!$O$4:$Q$51,2,FALSE)),"",VLOOKUP($M48,Teams!$O$4:$Q$51,2,FALSE)),IF(ISNA(VLOOKUP($M48,Teams!$X$4:$Z$51,2,FALSE)),"",VLOOKUP($M48,Teams!$X$4:$Z$51,2,FALSE))))</f>
        <v>211301</v>
      </c>
      <c r="O48" s="46">
        <v>9</v>
      </c>
      <c r="P48" s="6" t="str">
        <f t="shared" si="1"/>
        <v>&lt;C9&gt;</v>
      </c>
      <c r="Q48" s="6" t="str">
        <f>IF($B48=1,IF(ISNA(VLOOKUP($P48,Teams!$F$4:$H$51,2,FALSE)),"",VLOOKUP($P48,Teams!$F$4:$H$51,2,FALSE)),IF($B48=2,IF(ISNA(VLOOKUP($P48,Teams!$O$4:$Q$51,2,FALSE)),"",VLOOKUP($P48,Teams!$O$4:$Q$51,2,FALSE)),IF(ISNA(VLOOKUP($P48,Teams!$X$4:$Z$51,2,FALSE)),"",VLOOKUP($P48,Teams!$X$4:$Z$51,2,FALSE))))</f>
        <v>211309</v>
      </c>
      <c r="R48" t="str">
        <f t="shared" si="4"/>
        <v>10/17/2021,13:00,10/17/2021,14:00,Week 4 - Match 41321,,Gym 2 - Court 1,,0,Game,,211301,,1,211309,,,0,,41321,1,,,,,,</v>
      </c>
    </row>
    <row r="49" spans="2:18" x14ac:dyDescent="0.2">
      <c r="B49" s="37">
        <v>1</v>
      </c>
      <c r="C49" s="9">
        <v>44486</v>
      </c>
      <c r="D49" s="10">
        <v>13</v>
      </c>
      <c r="E49" s="10" t="s">
        <v>36</v>
      </c>
      <c r="F49" s="11">
        <f t="shared" si="2"/>
        <v>14</v>
      </c>
      <c r="G49" s="11" t="str">
        <f t="shared" si="3"/>
        <v>00</v>
      </c>
      <c r="H49" s="2">
        <v>4</v>
      </c>
      <c r="I49" s="11" t="str">
        <f t="shared" si="5"/>
        <v>41322</v>
      </c>
      <c r="J49" s="2">
        <v>2</v>
      </c>
      <c r="K49" s="2">
        <v>2</v>
      </c>
      <c r="L49" s="44">
        <v>2</v>
      </c>
      <c r="M49" s="6" t="str">
        <f t="shared" si="0"/>
        <v>&lt;C2&gt;</v>
      </c>
      <c r="N49" s="6" t="str">
        <f>IF($B49=1,IF(ISNA(VLOOKUP($M49,Teams!$F$4:$H$51,2,FALSE)),"",VLOOKUP($M49,Teams!$F$4:$H$51,2,FALSE)),IF($B49=2,IF(ISNA(VLOOKUP($M49,Teams!$O$4:$Q$51,2,FALSE)),"",VLOOKUP($M49,Teams!$O$4:$Q$51,2,FALSE)),IF(ISNA(VLOOKUP($M49,Teams!$X$4:$Z$51,2,FALSE)),"",VLOOKUP($M49,Teams!$X$4:$Z$51,2,FALSE))))</f>
        <v>211302</v>
      </c>
      <c r="O49" s="46">
        <v>8</v>
      </c>
      <c r="P49" s="6" t="str">
        <f t="shared" si="1"/>
        <v>&lt;C8&gt;</v>
      </c>
      <c r="Q49" s="6" t="str">
        <f>IF($B49=1,IF(ISNA(VLOOKUP($P49,Teams!$F$4:$H$51,2,FALSE)),"",VLOOKUP($P49,Teams!$F$4:$H$51,2,FALSE)),IF($B49=2,IF(ISNA(VLOOKUP($P49,Teams!$O$4:$Q$51,2,FALSE)),"",VLOOKUP($P49,Teams!$O$4:$Q$51,2,FALSE)),IF(ISNA(VLOOKUP($P49,Teams!$X$4:$Z$51,2,FALSE)),"",VLOOKUP($P49,Teams!$X$4:$Z$51,2,FALSE))))</f>
        <v>211308</v>
      </c>
      <c r="R49" t="str">
        <f t="shared" si="4"/>
        <v>10/17/2021,13:00,10/17/2021,14:00,Week 4 - Match 41322,,Gym 2 - Court 2,,0,Game,,211302,,1,211308,,,0,,41322,1,,,,,,</v>
      </c>
    </row>
    <row r="50" spans="2:18" x14ac:dyDescent="0.2">
      <c r="B50" s="37">
        <v>1</v>
      </c>
      <c r="C50" s="9">
        <v>44486</v>
      </c>
      <c r="D50" s="10">
        <v>13</v>
      </c>
      <c r="E50" s="10" t="s">
        <v>36</v>
      </c>
      <c r="F50" s="11">
        <f t="shared" si="2"/>
        <v>14</v>
      </c>
      <c r="G50" s="11" t="str">
        <f t="shared" si="3"/>
        <v>00</v>
      </c>
      <c r="H50" s="2">
        <v>4</v>
      </c>
      <c r="I50" s="11" t="str">
        <f t="shared" si="5"/>
        <v>41323</v>
      </c>
      <c r="J50" s="2">
        <v>2</v>
      </c>
      <c r="K50" s="2">
        <v>3</v>
      </c>
      <c r="L50" s="44">
        <v>3</v>
      </c>
      <c r="M50" s="6" t="str">
        <f t="shared" si="0"/>
        <v>&lt;C3&gt;</v>
      </c>
      <c r="N50" s="6" t="str">
        <f>IF($B50=1,IF(ISNA(VLOOKUP($M50,Teams!$F$4:$H$51,2,FALSE)),"",VLOOKUP($M50,Teams!$F$4:$H$51,2,FALSE)),IF($B50=2,IF(ISNA(VLOOKUP($M50,Teams!$O$4:$Q$51,2,FALSE)),"",VLOOKUP($M50,Teams!$O$4:$Q$51,2,FALSE)),IF(ISNA(VLOOKUP($M50,Teams!$X$4:$Z$51,2,FALSE)),"",VLOOKUP($M50,Teams!$X$4:$Z$51,2,FALSE))))</f>
        <v>211303</v>
      </c>
      <c r="O50" s="46">
        <v>7</v>
      </c>
      <c r="P50" s="6" t="str">
        <f t="shared" si="1"/>
        <v>&lt;C7&gt;</v>
      </c>
      <c r="Q50" s="6" t="str">
        <f>IF($B50=1,IF(ISNA(VLOOKUP($P50,Teams!$F$4:$H$51,2,FALSE)),"",VLOOKUP($P50,Teams!$F$4:$H$51,2,FALSE)),IF($B50=2,IF(ISNA(VLOOKUP($P50,Teams!$O$4:$Q$51,2,FALSE)),"",VLOOKUP($P50,Teams!$O$4:$Q$51,2,FALSE)),IF(ISNA(VLOOKUP($P50,Teams!$X$4:$Z$51,2,FALSE)),"",VLOOKUP($P50,Teams!$X$4:$Z$51,2,FALSE))))</f>
        <v>211307</v>
      </c>
      <c r="R50" t="str">
        <f t="shared" si="4"/>
        <v>10/17/2021,13:00,10/17/2021,14:00,Week 4 - Match 41323,,Gym 2 - Court 3,,0,Game,,211303,,1,211307,,,0,,41323,1,,,,,,</v>
      </c>
    </row>
    <row r="51" spans="2:18" x14ac:dyDescent="0.2">
      <c r="B51" s="37">
        <v>1</v>
      </c>
      <c r="C51" s="9">
        <v>44493</v>
      </c>
      <c r="D51" s="10">
        <v>14</v>
      </c>
      <c r="E51" s="10" t="s">
        <v>36</v>
      </c>
      <c r="F51" s="11">
        <f t="shared" si="2"/>
        <v>15</v>
      </c>
      <c r="G51" s="11" t="str">
        <f t="shared" si="3"/>
        <v>00</v>
      </c>
      <c r="H51" s="2">
        <v>5</v>
      </c>
      <c r="I51" s="11" t="str">
        <f t="shared" si="5"/>
        <v>51411</v>
      </c>
      <c r="J51" s="2">
        <v>1</v>
      </c>
      <c r="K51" s="2">
        <v>1</v>
      </c>
      <c r="L51" s="44">
        <v>2</v>
      </c>
      <c r="M51" s="6" t="str">
        <f t="shared" si="0"/>
        <v>&lt;C2&gt;</v>
      </c>
      <c r="N51" s="6" t="str">
        <f>IF($B51=1,IF(ISNA(VLOOKUP($M51,Teams!$F$4:$H$51,2,FALSE)),"",VLOOKUP($M51,Teams!$F$4:$H$51,2,FALSE)),IF($B51=2,IF(ISNA(VLOOKUP($M51,Teams!$O$4:$Q$51,2,FALSE)),"",VLOOKUP($M51,Teams!$O$4:$Q$51,2,FALSE)),IF(ISNA(VLOOKUP($M51,Teams!$X$4:$Z$51,2,FALSE)),"",VLOOKUP($M51,Teams!$X$4:$Z$51,2,FALSE))))</f>
        <v>211302</v>
      </c>
      <c r="O51" s="46">
        <v>12</v>
      </c>
      <c r="P51" s="6" t="str">
        <f t="shared" si="1"/>
        <v>&lt;C12&gt;</v>
      </c>
      <c r="Q51" s="6" t="str">
        <f>IF($B51=1,IF(ISNA(VLOOKUP($P51,Teams!$F$4:$H$51,2,FALSE)),"",VLOOKUP($P51,Teams!$F$4:$H$51,2,FALSE)),IF($B51=2,IF(ISNA(VLOOKUP($P51,Teams!$O$4:$Q$51,2,FALSE)),"",VLOOKUP($P51,Teams!$O$4:$Q$51,2,FALSE)),IF(ISNA(VLOOKUP($P51,Teams!$X$4:$Z$51,2,FALSE)),"",VLOOKUP($P51,Teams!$X$4:$Z$51,2,FALSE))))</f>
        <v>211312</v>
      </c>
      <c r="R51" t="str">
        <f t="shared" si="4"/>
        <v>10/24/2021,14:00,10/24/2021,15:00,Week 5 - Match 51411,,Gym 1 - Court 1,,0,Game,,211302,,1,211312,,,0,,51411,1,,,,,,</v>
      </c>
    </row>
    <row r="52" spans="2:18" x14ac:dyDescent="0.2">
      <c r="B52" s="37">
        <v>1</v>
      </c>
      <c r="C52" s="9">
        <v>44493</v>
      </c>
      <c r="D52" s="10">
        <v>14</v>
      </c>
      <c r="E52" s="10" t="s">
        <v>36</v>
      </c>
      <c r="F52" s="11">
        <f t="shared" si="2"/>
        <v>15</v>
      </c>
      <c r="G52" s="11" t="str">
        <f t="shared" si="3"/>
        <v>00</v>
      </c>
      <c r="H52" s="2">
        <v>5</v>
      </c>
      <c r="I52" s="11" t="str">
        <f t="shared" si="5"/>
        <v>51412</v>
      </c>
      <c r="J52" s="2">
        <v>1</v>
      </c>
      <c r="K52" s="2">
        <v>2</v>
      </c>
      <c r="L52" s="44">
        <v>4</v>
      </c>
      <c r="M52" s="6" t="str">
        <f t="shared" si="0"/>
        <v>&lt;C4&gt;</v>
      </c>
      <c r="N52" s="6" t="str">
        <f>IF($B52=1,IF(ISNA(VLOOKUP($M52,Teams!$F$4:$H$51,2,FALSE)),"",VLOOKUP($M52,Teams!$F$4:$H$51,2,FALSE)),IF($B52=2,IF(ISNA(VLOOKUP($M52,Teams!$O$4:$Q$51,2,FALSE)),"",VLOOKUP($M52,Teams!$O$4:$Q$51,2,FALSE)),IF(ISNA(VLOOKUP($M52,Teams!$X$4:$Z$51,2,FALSE)),"",VLOOKUP($M52,Teams!$X$4:$Z$51,2,FALSE))))</f>
        <v>211304</v>
      </c>
      <c r="O52" s="46">
        <v>11</v>
      </c>
      <c r="P52" s="6" t="str">
        <f t="shared" si="1"/>
        <v>&lt;C11&gt;</v>
      </c>
      <c r="Q52" s="6" t="str">
        <f>IF($B52=1,IF(ISNA(VLOOKUP($P52,Teams!$F$4:$H$51,2,FALSE)),"",VLOOKUP($P52,Teams!$F$4:$H$51,2,FALSE)),IF($B52=2,IF(ISNA(VLOOKUP($P52,Teams!$O$4:$Q$51,2,FALSE)),"",VLOOKUP($P52,Teams!$O$4:$Q$51,2,FALSE)),IF(ISNA(VLOOKUP($P52,Teams!$X$4:$Z$51,2,FALSE)),"",VLOOKUP($P52,Teams!$X$4:$Z$51,2,FALSE))))</f>
        <v>211311</v>
      </c>
      <c r="R52" t="str">
        <f t="shared" si="4"/>
        <v>10/24/2021,14:00,10/24/2021,15:00,Week 5 - Match 51412,,Gym 1 - Court 2,,0,Game,,211304,,1,211311,,,0,,51412,1,,,,,,</v>
      </c>
    </row>
    <row r="53" spans="2:18" x14ac:dyDescent="0.2">
      <c r="B53" s="37">
        <v>1</v>
      </c>
      <c r="C53" s="9">
        <v>44493</v>
      </c>
      <c r="D53" s="10">
        <v>14</v>
      </c>
      <c r="E53" s="10" t="s">
        <v>36</v>
      </c>
      <c r="F53" s="11">
        <f t="shared" si="2"/>
        <v>15</v>
      </c>
      <c r="G53" s="11" t="str">
        <f t="shared" si="3"/>
        <v>00</v>
      </c>
      <c r="H53" s="2">
        <v>5</v>
      </c>
      <c r="I53" s="11" t="str">
        <f t="shared" si="5"/>
        <v>51413</v>
      </c>
      <c r="J53" s="2">
        <v>1</v>
      </c>
      <c r="K53" s="2">
        <v>3</v>
      </c>
      <c r="L53" s="44">
        <v>5</v>
      </c>
      <c r="M53" s="6" t="str">
        <f t="shared" si="0"/>
        <v>&lt;C5&gt;</v>
      </c>
      <c r="N53" s="6" t="str">
        <f>IF($B53=1,IF(ISNA(VLOOKUP($M53,Teams!$F$4:$H$51,2,FALSE)),"",VLOOKUP($M53,Teams!$F$4:$H$51,2,FALSE)),IF($B53=2,IF(ISNA(VLOOKUP($M53,Teams!$O$4:$Q$51,2,FALSE)),"",VLOOKUP($M53,Teams!$O$4:$Q$51,2,FALSE)),IF(ISNA(VLOOKUP($M53,Teams!$X$4:$Z$51,2,FALSE)),"",VLOOKUP($M53,Teams!$X$4:$Z$51,2,FALSE))))</f>
        <v>211305</v>
      </c>
      <c r="O53" s="46">
        <v>10</v>
      </c>
      <c r="P53" s="6" t="str">
        <f t="shared" si="1"/>
        <v>&lt;C10&gt;</v>
      </c>
      <c r="Q53" s="6" t="str">
        <f>IF($B53=1,IF(ISNA(VLOOKUP($P53,Teams!$F$4:$H$51,2,FALSE)),"",VLOOKUP($P53,Teams!$F$4:$H$51,2,FALSE)),IF($B53=2,IF(ISNA(VLOOKUP($P53,Teams!$O$4:$Q$51,2,FALSE)),"",VLOOKUP($P53,Teams!$O$4:$Q$51,2,FALSE)),IF(ISNA(VLOOKUP($P53,Teams!$X$4:$Z$51,2,FALSE)),"",VLOOKUP($P53,Teams!$X$4:$Z$51,2,FALSE))))</f>
        <v>211310</v>
      </c>
      <c r="R53" t="str">
        <f t="shared" si="4"/>
        <v>10/24/2021,14:00,10/24/2021,15:00,Week 5 - Match 51413,,Gym 1 - Court 3,,0,Game,,211305,,1,211310,,,0,,51413,1,,,,,,</v>
      </c>
    </row>
    <row r="54" spans="2:18" x14ac:dyDescent="0.2">
      <c r="B54" s="37">
        <v>1</v>
      </c>
      <c r="C54" s="9">
        <v>44493</v>
      </c>
      <c r="D54" s="10">
        <v>14</v>
      </c>
      <c r="E54" s="10" t="s">
        <v>36</v>
      </c>
      <c r="F54" s="11">
        <f t="shared" si="2"/>
        <v>15</v>
      </c>
      <c r="G54" s="11" t="str">
        <f t="shared" si="3"/>
        <v>00</v>
      </c>
      <c r="H54" s="2">
        <v>5</v>
      </c>
      <c r="I54" s="11" t="str">
        <f t="shared" si="5"/>
        <v>51421</v>
      </c>
      <c r="J54" s="2">
        <v>2</v>
      </c>
      <c r="K54" s="2">
        <v>1</v>
      </c>
      <c r="L54" s="44">
        <v>6</v>
      </c>
      <c r="M54" s="6" t="str">
        <f t="shared" si="0"/>
        <v>&lt;C6&gt;</v>
      </c>
      <c r="N54" s="6" t="str">
        <f>IF($B54=1,IF(ISNA(VLOOKUP($M54,Teams!$F$4:$H$51,2,FALSE)),"",VLOOKUP($M54,Teams!$F$4:$H$51,2,FALSE)),IF($B54=2,IF(ISNA(VLOOKUP($M54,Teams!$O$4:$Q$51,2,FALSE)),"",VLOOKUP($M54,Teams!$O$4:$Q$51,2,FALSE)),IF(ISNA(VLOOKUP($M54,Teams!$X$4:$Z$51,2,FALSE)),"",VLOOKUP($M54,Teams!$X$4:$Z$51,2,FALSE))))</f>
        <v>211306</v>
      </c>
      <c r="O54" s="46">
        <v>9</v>
      </c>
      <c r="P54" s="6" t="str">
        <f t="shared" si="1"/>
        <v>&lt;C9&gt;</v>
      </c>
      <c r="Q54" s="6" t="str">
        <f>IF($B54=1,IF(ISNA(VLOOKUP($P54,Teams!$F$4:$H$51,2,FALSE)),"",VLOOKUP($P54,Teams!$F$4:$H$51,2,FALSE)),IF($B54=2,IF(ISNA(VLOOKUP($P54,Teams!$O$4:$Q$51,2,FALSE)),"",VLOOKUP($P54,Teams!$O$4:$Q$51,2,FALSE)),IF(ISNA(VLOOKUP($P54,Teams!$X$4:$Z$51,2,FALSE)),"",VLOOKUP($P54,Teams!$X$4:$Z$51,2,FALSE))))</f>
        <v>211309</v>
      </c>
      <c r="R54" t="str">
        <f t="shared" si="4"/>
        <v>10/24/2021,14:00,10/24/2021,15:00,Week 5 - Match 51421,,Gym 2 - Court 1,,0,Game,,211306,,1,211309,,,0,,51421,1,,,,,,</v>
      </c>
    </row>
    <row r="55" spans="2:18" x14ac:dyDescent="0.2">
      <c r="B55" s="37">
        <v>1</v>
      </c>
      <c r="C55" s="9">
        <v>44493</v>
      </c>
      <c r="D55" s="10">
        <v>14</v>
      </c>
      <c r="E55" s="10" t="s">
        <v>36</v>
      </c>
      <c r="F55" s="11">
        <f t="shared" si="2"/>
        <v>15</v>
      </c>
      <c r="G55" s="11" t="str">
        <f t="shared" si="3"/>
        <v>00</v>
      </c>
      <c r="H55" s="2">
        <v>5</v>
      </c>
      <c r="I55" s="11" t="str">
        <f t="shared" si="5"/>
        <v>51422</v>
      </c>
      <c r="J55" s="2">
        <v>2</v>
      </c>
      <c r="K55" s="2">
        <v>2</v>
      </c>
      <c r="L55" s="44">
        <v>7</v>
      </c>
      <c r="M55" s="6" t="str">
        <f t="shared" si="0"/>
        <v>&lt;C7&gt;</v>
      </c>
      <c r="N55" s="6" t="str">
        <f>IF($B55=1,IF(ISNA(VLOOKUP($M55,Teams!$F$4:$H$51,2,FALSE)),"",VLOOKUP($M55,Teams!$F$4:$H$51,2,FALSE)),IF($B55=2,IF(ISNA(VLOOKUP($M55,Teams!$O$4:$Q$51,2,FALSE)),"",VLOOKUP($M55,Teams!$O$4:$Q$51,2,FALSE)),IF(ISNA(VLOOKUP($M55,Teams!$X$4:$Z$51,2,FALSE)),"",VLOOKUP($M55,Teams!$X$4:$Z$51,2,FALSE))))</f>
        <v>211307</v>
      </c>
      <c r="O55" s="46">
        <v>8</v>
      </c>
      <c r="P55" s="6" t="str">
        <f t="shared" si="1"/>
        <v>&lt;C8&gt;</v>
      </c>
      <c r="Q55" s="6" t="str">
        <f>IF($B55=1,IF(ISNA(VLOOKUP($P55,Teams!$F$4:$H$51,2,FALSE)),"",VLOOKUP($P55,Teams!$F$4:$H$51,2,FALSE)),IF($B55=2,IF(ISNA(VLOOKUP($P55,Teams!$O$4:$Q$51,2,FALSE)),"",VLOOKUP($P55,Teams!$O$4:$Q$51,2,FALSE)),IF(ISNA(VLOOKUP($P55,Teams!$X$4:$Z$51,2,FALSE)),"",VLOOKUP($P55,Teams!$X$4:$Z$51,2,FALSE))))</f>
        <v>211308</v>
      </c>
      <c r="R55" t="str">
        <f t="shared" si="4"/>
        <v>10/24/2021,14:00,10/24/2021,15:00,Week 5 - Match 51422,,Gym 2 - Court 2,,0,Game,,211307,,1,211308,,,0,,51422,1,,,,,,</v>
      </c>
    </row>
    <row r="56" spans="2:18" x14ac:dyDescent="0.2">
      <c r="B56" s="37">
        <v>1</v>
      </c>
      <c r="C56" s="9">
        <v>44493</v>
      </c>
      <c r="D56" s="10">
        <v>14</v>
      </c>
      <c r="E56" s="10" t="s">
        <v>36</v>
      </c>
      <c r="F56" s="11">
        <f t="shared" si="2"/>
        <v>15</v>
      </c>
      <c r="G56" s="11" t="str">
        <f t="shared" si="3"/>
        <v>00</v>
      </c>
      <c r="H56" s="2">
        <v>5</v>
      </c>
      <c r="I56" s="11" t="str">
        <f t="shared" si="5"/>
        <v>51423</v>
      </c>
      <c r="J56" s="2">
        <v>2</v>
      </c>
      <c r="K56" s="2">
        <v>3</v>
      </c>
      <c r="L56" s="44">
        <v>1</v>
      </c>
      <c r="M56" s="6" t="str">
        <f t="shared" si="0"/>
        <v>&lt;C1&gt;</v>
      </c>
      <c r="N56" s="6" t="str">
        <f>IF($B56=1,IF(ISNA(VLOOKUP($M56,Teams!$F$4:$H$51,2,FALSE)),"",VLOOKUP($M56,Teams!$F$4:$H$51,2,FALSE)),IF($B56=2,IF(ISNA(VLOOKUP($M56,Teams!$O$4:$Q$51,2,FALSE)),"",VLOOKUP($M56,Teams!$O$4:$Q$51,2,FALSE)),IF(ISNA(VLOOKUP($M56,Teams!$X$4:$Z$51,2,FALSE)),"",VLOOKUP($M56,Teams!$X$4:$Z$51,2,FALSE))))</f>
        <v>211301</v>
      </c>
      <c r="O56" s="46">
        <v>3</v>
      </c>
      <c r="P56" s="6" t="str">
        <f t="shared" si="1"/>
        <v>&lt;C3&gt;</v>
      </c>
      <c r="Q56" s="6" t="str">
        <f>IF($B56=1,IF(ISNA(VLOOKUP($P56,Teams!$F$4:$H$51,2,FALSE)),"",VLOOKUP($P56,Teams!$F$4:$H$51,2,FALSE)),IF($B56=2,IF(ISNA(VLOOKUP($P56,Teams!$O$4:$Q$51,2,FALSE)),"",VLOOKUP($P56,Teams!$O$4:$Q$51,2,FALSE)),IF(ISNA(VLOOKUP($P56,Teams!$X$4:$Z$51,2,FALSE)),"",VLOOKUP($P56,Teams!$X$4:$Z$51,2,FALSE))))</f>
        <v>211303</v>
      </c>
      <c r="R56" t="str">
        <f t="shared" si="4"/>
        <v>10/24/2021,14:00,10/24/2021,15:00,Week 5 - Match 51423,,Gym 2 - Court 3,,0,Game,,211301,,1,211303,,,0,,51423,1,,,,,,</v>
      </c>
    </row>
    <row r="57" spans="2:18" x14ac:dyDescent="0.2">
      <c r="B57" s="37">
        <v>1</v>
      </c>
      <c r="C57" s="9">
        <v>44493</v>
      </c>
      <c r="D57" s="10">
        <v>15</v>
      </c>
      <c r="E57" s="10" t="s">
        <v>36</v>
      </c>
      <c r="F57" s="11">
        <f t="shared" si="2"/>
        <v>16</v>
      </c>
      <c r="G57" s="11" t="str">
        <f t="shared" si="3"/>
        <v>00</v>
      </c>
      <c r="H57" s="2">
        <v>5</v>
      </c>
      <c r="I57" s="11" t="str">
        <f t="shared" si="5"/>
        <v>51511</v>
      </c>
      <c r="J57" s="2">
        <v>1</v>
      </c>
      <c r="K57" s="2">
        <v>1</v>
      </c>
      <c r="L57" s="44">
        <v>2</v>
      </c>
      <c r="M57" s="6" t="str">
        <f t="shared" si="0"/>
        <v>&lt;C2&gt;</v>
      </c>
      <c r="N57" s="6" t="str">
        <f>IF($B57=1,IF(ISNA(VLOOKUP($M57,Teams!$F$4:$H$51,2,FALSE)),"",VLOOKUP($M57,Teams!$F$4:$H$51,2,FALSE)),IF($B57=2,IF(ISNA(VLOOKUP($M57,Teams!$O$4:$Q$51,2,FALSE)),"",VLOOKUP($M57,Teams!$O$4:$Q$51,2,FALSE)),IF(ISNA(VLOOKUP($M57,Teams!$X$4:$Z$51,2,FALSE)),"",VLOOKUP($M57,Teams!$X$4:$Z$51,2,FALSE))))</f>
        <v>211302</v>
      </c>
      <c r="O57" s="46">
        <v>10</v>
      </c>
      <c r="P57" s="6" t="str">
        <f t="shared" si="1"/>
        <v>&lt;C10&gt;</v>
      </c>
      <c r="Q57" s="6" t="str">
        <f>IF($B57=1,IF(ISNA(VLOOKUP($P57,Teams!$F$4:$H$51,2,FALSE)),"",VLOOKUP($P57,Teams!$F$4:$H$51,2,FALSE)),IF($B57=2,IF(ISNA(VLOOKUP($P57,Teams!$O$4:$Q$51,2,FALSE)),"",VLOOKUP($P57,Teams!$O$4:$Q$51,2,FALSE)),IF(ISNA(VLOOKUP($P57,Teams!$X$4:$Z$51,2,FALSE)),"",VLOOKUP($P57,Teams!$X$4:$Z$51,2,FALSE))))</f>
        <v>211310</v>
      </c>
      <c r="R57" t="str">
        <f t="shared" si="4"/>
        <v>10/24/2021,15:00,10/24/2021,16:00,Week 5 - Match 51511,,Gym 1 - Court 1,,0,Game,,211302,,1,211310,,,0,,51511,1,,,,,,</v>
      </c>
    </row>
    <row r="58" spans="2:18" x14ac:dyDescent="0.2">
      <c r="B58" s="37">
        <v>1</v>
      </c>
      <c r="C58" s="9">
        <v>44493</v>
      </c>
      <c r="D58" s="10">
        <v>15</v>
      </c>
      <c r="E58" s="10" t="s">
        <v>36</v>
      </c>
      <c r="F58" s="11">
        <f t="shared" si="2"/>
        <v>16</v>
      </c>
      <c r="G58" s="11" t="str">
        <f t="shared" si="3"/>
        <v>00</v>
      </c>
      <c r="H58" s="2">
        <v>5</v>
      </c>
      <c r="I58" s="11" t="str">
        <f t="shared" si="5"/>
        <v>51512</v>
      </c>
      <c r="J58" s="2">
        <v>1</v>
      </c>
      <c r="K58" s="2">
        <v>2</v>
      </c>
      <c r="L58" s="44">
        <v>1</v>
      </c>
      <c r="M58" s="6" t="str">
        <f t="shared" si="0"/>
        <v>&lt;C1&gt;</v>
      </c>
      <c r="N58" s="6" t="str">
        <f>IF($B58=1,IF(ISNA(VLOOKUP($M58,Teams!$F$4:$H$51,2,FALSE)),"",VLOOKUP($M58,Teams!$F$4:$H$51,2,FALSE)),IF($B58=2,IF(ISNA(VLOOKUP($M58,Teams!$O$4:$Q$51,2,FALSE)),"",VLOOKUP($M58,Teams!$O$4:$Q$51,2,FALSE)),IF(ISNA(VLOOKUP($M58,Teams!$X$4:$Z$51,2,FALSE)),"",VLOOKUP($M58,Teams!$X$4:$Z$51,2,FALSE))))</f>
        <v>211301</v>
      </c>
      <c r="O58" s="46">
        <v>11</v>
      </c>
      <c r="P58" s="6" t="str">
        <f t="shared" si="1"/>
        <v>&lt;C11&gt;</v>
      </c>
      <c r="Q58" s="6" t="str">
        <f>IF($B58=1,IF(ISNA(VLOOKUP($P58,Teams!$F$4:$H$51,2,FALSE)),"",VLOOKUP($P58,Teams!$F$4:$H$51,2,FALSE)),IF($B58=2,IF(ISNA(VLOOKUP($P58,Teams!$O$4:$Q$51,2,FALSE)),"",VLOOKUP($P58,Teams!$O$4:$Q$51,2,FALSE)),IF(ISNA(VLOOKUP($P58,Teams!$X$4:$Z$51,2,FALSE)),"",VLOOKUP($P58,Teams!$X$4:$Z$51,2,FALSE))))</f>
        <v>211311</v>
      </c>
      <c r="R58" t="str">
        <f t="shared" si="4"/>
        <v>10/24/2021,15:00,10/24/2021,16:00,Week 5 - Match 51512,,Gym 1 - Court 2,,0,Game,,211301,,1,211311,,,0,,51512,1,,,,,,</v>
      </c>
    </row>
    <row r="59" spans="2:18" x14ac:dyDescent="0.2">
      <c r="B59" s="37">
        <v>1</v>
      </c>
      <c r="C59" s="9">
        <v>44493</v>
      </c>
      <c r="D59" s="10">
        <v>15</v>
      </c>
      <c r="E59" s="10" t="s">
        <v>36</v>
      </c>
      <c r="F59" s="11">
        <f t="shared" si="2"/>
        <v>16</v>
      </c>
      <c r="G59" s="11" t="str">
        <f t="shared" si="3"/>
        <v>00</v>
      </c>
      <c r="H59" s="2">
        <v>5</v>
      </c>
      <c r="I59" s="11" t="str">
        <f t="shared" si="5"/>
        <v>51513</v>
      </c>
      <c r="J59" s="2">
        <v>1</v>
      </c>
      <c r="K59" s="2">
        <v>3</v>
      </c>
      <c r="L59" s="44">
        <v>5</v>
      </c>
      <c r="M59" s="6" t="str">
        <f t="shared" si="0"/>
        <v>&lt;C5&gt;</v>
      </c>
      <c r="N59" s="6" t="str">
        <f>IF($B59=1,IF(ISNA(VLOOKUP($M59,Teams!$F$4:$H$51,2,FALSE)),"",VLOOKUP($M59,Teams!$F$4:$H$51,2,FALSE)),IF($B59=2,IF(ISNA(VLOOKUP($M59,Teams!$O$4:$Q$51,2,FALSE)),"",VLOOKUP($M59,Teams!$O$4:$Q$51,2,FALSE)),IF(ISNA(VLOOKUP($M59,Teams!$X$4:$Z$51,2,FALSE)),"",VLOOKUP($M59,Teams!$X$4:$Z$51,2,FALSE))))</f>
        <v>211305</v>
      </c>
      <c r="O59" s="46">
        <v>7</v>
      </c>
      <c r="P59" s="6" t="str">
        <f t="shared" si="1"/>
        <v>&lt;C7&gt;</v>
      </c>
      <c r="Q59" s="6" t="str">
        <f>IF($B59=1,IF(ISNA(VLOOKUP($P59,Teams!$F$4:$H$51,2,FALSE)),"",VLOOKUP($P59,Teams!$F$4:$H$51,2,FALSE)),IF($B59=2,IF(ISNA(VLOOKUP($P59,Teams!$O$4:$Q$51,2,FALSE)),"",VLOOKUP($P59,Teams!$O$4:$Q$51,2,FALSE)),IF(ISNA(VLOOKUP($P59,Teams!$X$4:$Z$51,2,FALSE)),"",VLOOKUP($P59,Teams!$X$4:$Z$51,2,FALSE))))</f>
        <v>211307</v>
      </c>
      <c r="R59" t="str">
        <f t="shared" si="4"/>
        <v>10/24/2021,15:00,10/24/2021,16:00,Week 5 - Match 51513,,Gym 1 - Court 3,,0,Game,,211305,,1,211307,,,0,,51513,1,,,,,,</v>
      </c>
    </row>
    <row r="60" spans="2:18" x14ac:dyDescent="0.2">
      <c r="B60" s="37">
        <v>1</v>
      </c>
      <c r="C60" s="9">
        <v>44493</v>
      </c>
      <c r="D60" s="10">
        <v>15</v>
      </c>
      <c r="E60" s="10" t="s">
        <v>36</v>
      </c>
      <c r="F60" s="11">
        <f t="shared" si="2"/>
        <v>16</v>
      </c>
      <c r="G60" s="11" t="str">
        <f t="shared" si="3"/>
        <v>00</v>
      </c>
      <c r="H60" s="2">
        <v>5</v>
      </c>
      <c r="I60" s="11" t="str">
        <f t="shared" si="5"/>
        <v>51521</v>
      </c>
      <c r="J60" s="2">
        <v>2</v>
      </c>
      <c r="K60" s="2">
        <v>1</v>
      </c>
      <c r="L60" s="44">
        <v>6</v>
      </c>
      <c r="M60" s="6" t="str">
        <f t="shared" si="0"/>
        <v>&lt;C6&gt;</v>
      </c>
      <c r="N60" s="6" t="str">
        <f>IF($B60=1,IF(ISNA(VLOOKUP($M60,Teams!$F$4:$H$51,2,FALSE)),"",VLOOKUP($M60,Teams!$F$4:$H$51,2,FALSE)),IF($B60=2,IF(ISNA(VLOOKUP($M60,Teams!$O$4:$Q$51,2,FALSE)),"",VLOOKUP($M60,Teams!$O$4:$Q$51,2,FALSE)),IF(ISNA(VLOOKUP($M60,Teams!$X$4:$Z$51,2,FALSE)),"",VLOOKUP($M60,Teams!$X$4:$Z$51,2,FALSE))))</f>
        <v>211306</v>
      </c>
      <c r="O60" s="46">
        <v>12</v>
      </c>
      <c r="P60" s="6" t="str">
        <f t="shared" si="1"/>
        <v>&lt;C12&gt;</v>
      </c>
      <c r="Q60" s="6" t="str">
        <f>IF($B60=1,IF(ISNA(VLOOKUP($P60,Teams!$F$4:$H$51,2,FALSE)),"",VLOOKUP($P60,Teams!$F$4:$H$51,2,FALSE)),IF($B60=2,IF(ISNA(VLOOKUP($P60,Teams!$O$4:$Q$51,2,FALSE)),"",VLOOKUP($P60,Teams!$O$4:$Q$51,2,FALSE)),IF(ISNA(VLOOKUP($P60,Teams!$X$4:$Z$51,2,FALSE)),"",VLOOKUP($P60,Teams!$X$4:$Z$51,2,FALSE))))</f>
        <v>211312</v>
      </c>
      <c r="R60" t="str">
        <f t="shared" si="4"/>
        <v>10/24/2021,15:00,10/24/2021,16:00,Week 5 - Match 51521,,Gym 2 - Court 1,,0,Game,,211306,,1,211312,,,0,,51521,1,,,,,,</v>
      </c>
    </row>
    <row r="61" spans="2:18" x14ac:dyDescent="0.2">
      <c r="B61" s="37">
        <v>1</v>
      </c>
      <c r="C61" s="9">
        <v>44493</v>
      </c>
      <c r="D61" s="10">
        <v>15</v>
      </c>
      <c r="E61" s="10" t="s">
        <v>36</v>
      </c>
      <c r="F61" s="11">
        <f t="shared" si="2"/>
        <v>16</v>
      </c>
      <c r="G61" s="11" t="str">
        <f t="shared" si="3"/>
        <v>00</v>
      </c>
      <c r="H61" s="2">
        <v>5</v>
      </c>
      <c r="I61" s="11" t="str">
        <f t="shared" si="5"/>
        <v>51522</v>
      </c>
      <c r="J61" s="2">
        <v>2</v>
      </c>
      <c r="K61" s="2">
        <v>2</v>
      </c>
      <c r="L61" s="44">
        <v>4</v>
      </c>
      <c r="M61" s="6" t="str">
        <f t="shared" si="0"/>
        <v>&lt;C4&gt;</v>
      </c>
      <c r="N61" s="6" t="str">
        <f>IF($B61=1,IF(ISNA(VLOOKUP($M61,Teams!$F$4:$H$51,2,FALSE)),"",VLOOKUP($M61,Teams!$F$4:$H$51,2,FALSE)),IF($B61=2,IF(ISNA(VLOOKUP($M61,Teams!$O$4:$Q$51,2,FALSE)),"",VLOOKUP($M61,Teams!$O$4:$Q$51,2,FALSE)),IF(ISNA(VLOOKUP($M61,Teams!$X$4:$Z$51,2,FALSE)),"",VLOOKUP($M61,Teams!$X$4:$Z$51,2,FALSE))))</f>
        <v>211304</v>
      </c>
      <c r="O61" s="46">
        <v>8</v>
      </c>
      <c r="P61" s="6" t="str">
        <f t="shared" si="1"/>
        <v>&lt;C8&gt;</v>
      </c>
      <c r="Q61" s="6" t="str">
        <f>IF($B61=1,IF(ISNA(VLOOKUP($P61,Teams!$F$4:$H$51,2,FALSE)),"",VLOOKUP($P61,Teams!$F$4:$H$51,2,FALSE)),IF($B61=2,IF(ISNA(VLOOKUP($P61,Teams!$O$4:$Q$51,2,FALSE)),"",VLOOKUP($P61,Teams!$O$4:$Q$51,2,FALSE)),IF(ISNA(VLOOKUP($P61,Teams!$X$4:$Z$51,2,FALSE)),"",VLOOKUP($P61,Teams!$X$4:$Z$51,2,FALSE))))</f>
        <v>211308</v>
      </c>
      <c r="R61" t="str">
        <f t="shared" si="4"/>
        <v>10/24/2021,15:00,10/24/2021,16:00,Week 5 - Match 51522,,Gym 2 - Court 2,,0,Game,,211304,,1,211308,,,0,,51522,1,,,,,,</v>
      </c>
    </row>
    <row r="62" spans="2:18" x14ac:dyDescent="0.2">
      <c r="B62" s="37">
        <v>1</v>
      </c>
      <c r="C62" s="9">
        <v>44493</v>
      </c>
      <c r="D62" s="10">
        <v>15</v>
      </c>
      <c r="E62" s="10" t="s">
        <v>36</v>
      </c>
      <c r="F62" s="11">
        <f t="shared" si="2"/>
        <v>16</v>
      </c>
      <c r="G62" s="11" t="str">
        <f t="shared" si="3"/>
        <v>00</v>
      </c>
      <c r="H62" s="2">
        <v>5</v>
      </c>
      <c r="I62" s="11" t="str">
        <f t="shared" si="5"/>
        <v>51523</v>
      </c>
      <c r="J62" s="2">
        <v>2</v>
      </c>
      <c r="K62" s="2">
        <v>3</v>
      </c>
      <c r="L62" s="44">
        <v>3</v>
      </c>
      <c r="M62" s="6" t="str">
        <f t="shared" si="0"/>
        <v>&lt;C3&gt;</v>
      </c>
      <c r="N62" s="6" t="str">
        <f>IF($B62=1,IF(ISNA(VLOOKUP($M62,Teams!$F$4:$H$51,2,FALSE)),"",VLOOKUP($M62,Teams!$F$4:$H$51,2,FALSE)),IF($B62=2,IF(ISNA(VLOOKUP($M62,Teams!$O$4:$Q$51,2,FALSE)),"",VLOOKUP($M62,Teams!$O$4:$Q$51,2,FALSE)),IF(ISNA(VLOOKUP($M62,Teams!$X$4:$Z$51,2,FALSE)),"",VLOOKUP($M62,Teams!$X$4:$Z$51,2,FALSE))))</f>
        <v>211303</v>
      </c>
      <c r="O62" s="46">
        <v>9</v>
      </c>
      <c r="P62" s="6" t="str">
        <f t="shared" si="1"/>
        <v>&lt;C9&gt;</v>
      </c>
      <c r="Q62" s="6" t="str">
        <f>IF($B62=1,IF(ISNA(VLOOKUP($P62,Teams!$F$4:$H$51,2,FALSE)),"",VLOOKUP($P62,Teams!$F$4:$H$51,2,FALSE)),IF($B62=2,IF(ISNA(VLOOKUP($P62,Teams!$O$4:$Q$51,2,FALSE)),"",VLOOKUP($P62,Teams!$O$4:$Q$51,2,FALSE)),IF(ISNA(VLOOKUP($P62,Teams!$X$4:$Z$51,2,FALSE)),"",VLOOKUP($P62,Teams!$X$4:$Z$51,2,FALSE))))</f>
        <v>211309</v>
      </c>
      <c r="R62" t="str">
        <f t="shared" si="4"/>
        <v>10/24/2021,15:00,10/24/2021,16:00,Week 5 - Match 51523,,Gym 2 - Court 3,,0,Game,,211303,,1,211309,,,0,,51523,1,,,,,,</v>
      </c>
    </row>
    <row r="63" spans="2:18" x14ac:dyDescent="0.2">
      <c r="B63" s="37">
        <v>1</v>
      </c>
      <c r="C63" s="9">
        <v>44500</v>
      </c>
      <c r="D63" s="10">
        <v>8</v>
      </c>
      <c r="E63" s="10" t="s">
        <v>36</v>
      </c>
      <c r="F63" s="11">
        <f t="shared" si="2"/>
        <v>9</v>
      </c>
      <c r="G63" s="11" t="str">
        <f t="shared" si="3"/>
        <v>00</v>
      </c>
      <c r="H63" s="2">
        <v>6</v>
      </c>
      <c r="I63" s="11" t="str">
        <f t="shared" si="5"/>
        <v>6811</v>
      </c>
      <c r="J63" s="2">
        <v>1</v>
      </c>
      <c r="K63" s="2">
        <v>1</v>
      </c>
      <c r="L63" s="44">
        <v>1</v>
      </c>
      <c r="M63" s="6" t="str">
        <f t="shared" si="0"/>
        <v>&lt;C1&gt;</v>
      </c>
      <c r="N63" s="6" t="str">
        <f>IF($B63=1,IF(ISNA(VLOOKUP($M63,Teams!$F$4:$H$51,2,FALSE)),"",VLOOKUP($M63,Teams!$F$4:$H$51,2,FALSE)),IF($B63=2,IF(ISNA(VLOOKUP($M63,Teams!$O$4:$Q$51,2,FALSE)),"",VLOOKUP($M63,Teams!$O$4:$Q$51,2,FALSE)),IF(ISNA(VLOOKUP($M63,Teams!$X$4:$Z$51,2,FALSE)),"",VLOOKUP($M63,Teams!$X$4:$Z$51,2,FALSE))))</f>
        <v>211301</v>
      </c>
      <c r="O63" s="46">
        <v>12</v>
      </c>
      <c r="P63" s="6" t="str">
        <f t="shared" si="1"/>
        <v>&lt;C12&gt;</v>
      </c>
      <c r="Q63" s="6" t="str">
        <f>IF($B63=1,IF(ISNA(VLOOKUP($P63,Teams!$F$4:$H$51,2,FALSE)),"",VLOOKUP($P63,Teams!$F$4:$H$51,2,FALSE)),IF($B63=2,IF(ISNA(VLOOKUP($P63,Teams!$O$4:$Q$51,2,FALSE)),"",VLOOKUP($P63,Teams!$O$4:$Q$51,2,FALSE)),IF(ISNA(VLOOKUP($P63,Teams!$X$4:$Z$51,2,FALSE)),"",VLOOKUP($P63,Teams!$X$4:$Z$51,2,FALSE))))</f>
        <v>211312</v>
      </c>
      <c r="R63" t="str">
        <f t="shared" si="4"/>
        <v>10/31/2021,8:00,10/31/2021,9:00,Week 6 - Match 6811,,Gym 1 - Court 1,,0,Game,,211301,,1,211312,,,0,,6811,1,,,,,,</v>
      </c>
    </row>
    <row r="64" spans="2:18" x14ac:dyDescent="0.2">
      <c r="B64" s="37">
        <v>1</v>
      </c>
      <c r="C64" s="9">
        <v>44500</v>
      </c>
      <c r="D64" s="10">
        <v>8</v>
      </c>
      <c r="E64" s="10" t="s">
        <v>36</v>
      </c>
      <c r="F64" s="11">
        <f t="shared" si="2"/>
        <v>9</v>
      </c>
      <c r="G64" s="11" t="str">
        <f t="shared" si="3"/>
        <v>00</v>
      </c>
      <c r="H64" s="2">
        <v>6</v>
      </c>
      <c r="I64" s="11" t="str">
        <f t="shared" si="5"/>
        <v>6812</v>
      </c>
      <c r="J64" s="2">
        <v>1</v>
      </c>
      <c r="K64" s="2">
        <v>2</v>
      </c>
      <c r="L64" s="44">
        <v>2</v>
      </c>
      <c r="M64" s="6" t="str">
        <f t="shared" si="0"/>
        <v>&lt;C2&gt;</v>
      </c>
      <c r="N64" s="6" t="str">
        <f>IF($B64=1,IF(ISNA(VLOOKUP($M64,Teams!$F$4:$H$51,2,FALSE)),"",VLOOKUP($M64,Teams!$F$4:$H$51,2,FALSE)),IF($B64=2,IF(ISNA(VLOOKUP($M64,Teams!$O$4:$Q$51,2,FALSE)),"",VLOOKUP($M64,Teams!$O$4:$Q$51,2,FALSE)),IF(ISNA(VLOOKUP($M64,Teams!$X$4:$Z$51,2,FALSE)),"",VLOOKUP($M64,Teams!$X$4:$Z$51,2,FALSE))))</f>
        <v>211302</v>
      </c>
      <c r="O64" s="46">
        <v>11</v>
      </c>
      <c r="P64" s="6" t="str">
        <f t="shared" si="1"/>
        <v>&lt;C11&gt;</v>
      </c>
      <c r="Q64" s="6" t="str">
        <f>IF($B64=1,IF(ISNA(VLOOKUP($P64,Teams!$F$4:$H$51,2,FALSE)),"",VLOOKUP($P64,Teams!$F$4:$H$51,2,FALSE)),IF($B64=2,IF(ISNA(VLOOKUP($P64,Teams!$O$4:$Q$51,2,FALSE)),"",VLOOKUP($P64,Teams!$O$4:$Q$51,2,FALSE)),IF(ISNA(VLOOKUP($P64,Teams!$X$4:$Z$51,2,FALSE)),"",VLOOKUP($P64,Teams!$X$4:$Z$51,2,FALSE))))</f>
        <v>211311</v>
      </c>
      <c r="R64" t="str">
        <f t="shared" si="4"/>
        <v>10/31/2021,8:00,10/31/2021,9:00,Week 6 - Match 6812,,Gym 1 - Court 2,,0,Game,,211302,,1,211311,,,0,,6812,1,,,,,,</v>
      </c>
    </row>
    <row r="65" spans="2:18" x14ac:dyDescent="0.2">
      <c r="B65" s="37">
        <v>1</v>
      </c>
      <c r="C65" s="9">
        <v>44500</v>
      </c>
      <c r="D65" s="10">
        <v>8</v>
      </c>
      <c r="E65" s="10" t="s">
        <v>36</v>
      </c>
      <c r="F65" s="11">
        <f t="shared" si="2"/>
        <v>9</v>
      </c>
      <c r="G65" s="11" t="str">
        <f t="shared" si="3"/>
        <v>00</v>
      </c>
      <c r="H65" s="2">
        <v>6</v>
      </c>
      <c r="I65" s="11" t="str">
        <f t="shared" si="5"/>
        <v>6813</v>
      </c>
      <c r="J65" s="2">
        <v>1</v>
      </c>
      <c r="K65" s="2">
        <v>3</v>
      </c>
      <c r="L65" s="44">
        <v>3</v>
      </c>
      <c r="M65" s="6" t="str">
        <f t="shared" si="0"/>
        <v>&lt;C3&gt;</v>
      </c>
      <c r="N65" s="6" t="str">
        <f>IF($B65=1,IF(ISNA(VLOOKUP($M65,Teams!$F$4:$H$51,2,FALSE)),"",VLOOKUP($M65,Teams!$F$4:$H$51,2,FALSE)),IF($B65=2,IF(ISNA(VLOOKUP($M65,Teams!$O$4:$Q$51,2,FALSE)),"",VLOOKUP($M65,Teams!$O$4:$Q$51,2,FALSE)),IF(ISNA(VLOOKUP($M65,Teams!$X$4:$Z$51,2,FALSE)),"",VLOOKUP($M65,Teams!$X$4:$Z$51,2,FALSE))))</f>
        <v>211303</v>
      </c>
      <c r="O65" s="46">
        <v>10</v>
      </c>
      <c r="P65" s="6" t="str">
        <f t="shared" si="1"/>
        <v>&lt;C10&gt;</v>
      </c>
      <c r="Q65" s="6" t="str">
        <f>IF($B65=1,IF(ISNA(VLOOKUP($P65,Teams!$F$4:$H$51,2,FALSE)),"",VLOOKUP($P65,Teams!$F$4:$H$51,2,FALSE)),IF($B65=2,IF(ISNA(VLOOKUP($P65,Teams!$O$4:$Q$51,2,FALSE)),"",VLOOKUP($P65,Teams!$O$4:$Q$51,2,FALSE)),IF(ISNA(VLOOKUP($P65,Teams!$X$4:$Z$51,2,FALSE)),"",VLOOKUP($P65,Teams!$X$4:$Z$51,2,FALSE))))</f>
        <v>211310</v>
      </c>
      <c r="R65" t="str">
        <f t="shared" si="4"/>
        <v>10/31/2021,8:00,10/31/2021,9:00,Week 6 - Match 6813,,Gym 1 - Court 3,,0,Game,,211303,,1,211310,,,0,,6813,1,,,,,,</v>
      </c>
    </row>
    <row r="66" spans="2:18" x14ac:dyDescent="0.2">
      <c r="B66" s="37">
        <v>1</v>
      </c>
      <c r="C66" s="9">
        <v>44500</v>
      </c>
      <c r="D66" s="10">
        <v>8</v>
      </c>
      <c r="E66" s="10" t="s">
        <v>36</v>
      </c>
      <c r="F66" s="11">
        <f t="shared" si="2"/>
        <v>9</v>
      </c>
      <c r="G66" s="11" t="str">
        <f t="shared" si="3"/>
        <v>00</v>
      </c>
      <c r="H66" s="2">
        <v>6</v>
      </c>
      <c r="I66" s="11" t="str">
        <f t="shared" si="5"/>
        <v>6821</v>
      </c>
      <c r="J66" s="2">
        <v>2</v>
      </c>
      <c r="K66" s="2">
        <v>1</v>
      </c>
      <c r="L66" s="44">
        <v>4</v>
      </c>
      <c r="M66" s="6" t="str">
        <f t="shared" si="0"/>
        <v>&lt;C4&gt;</v>
      </c>
      <c r="N66" s="6" t="str">
        <f>IF($B66=1,IF(ISNA(VLOOKUP($M66,Teams!$F$4:$H$51,2,FALSE)),"",VLOOKUP($M66,Teams!$F$4:$H$51,2,FALSE)),IF($B66=2,IF(ISNA(VLOOKUP($M66,Teams!$O$4:$Q$51,2,FALSE)),"",VLOOKUP($M66,Teams!$O$4:$Q$51,2,FALSE)),IF(ISNA(VLOOKUP($M66,Teams!$X$4:$Z$51,2,FALSE)),"",VLOOKUP($M66,Teams!$X$4:$Z$51,2,FALSE))))</f>
        <v>211304</v>
      </c>
      <c r="O66" s="46">
        <v>9</v>
      </c>
      <c r="P66" s="6" t="str">
        <f t="shared" si="1"/>
        <v>&lt;C9&gt;</v>
      </c>
      <c r="Q66" s="6" t="str">
        <f>IF($B66=1,IF(ISNA(VLOOKUP($P66,Teams!$F$4:$H$51,2,FALSE)),"",VLOOKUP($P66,Teams!$F$4:$H$51,2,FALSE)),IF($B66=2,IF(ISNA(VLOOKUP($P66,Teams!$O$4:$Q$51,2,FALSE)),"",VLOOKUP($P66,Teams!$O$4:$Q$51,2,FALSE)),IF(ISNA(VLOOKUP($P66,Teams!$X$4:$Z$51,2,FALSE)),"",VLOOKUP($P66,Teams!$X$4:$Z$51,2,FALSE))))</f>
        <v>211309</v>
      </c>
      <c r="R66" t="str">
        <f t="shared" si="4"/>
        <v>10/31/2021,8:00,10/31/2021,9:00,Week 6 - Match 6821,,Gym 2 - Court 1,,0,Game,,211304,,1,211309,,,0,,6821,1,,,,,,</v>
      </c>
    </row>
    <row r="67" spans="2:18" x14ac:dyDescent="0.2">
      <c r="B67" s="37">
        <v>1</v>
      </c>
      <c r="C67" s="9">
        <v>44500</v>
      </c>
      <c r="D67" s="10">
        <v>8</v>
      </c>
      <c r="E67" s="10" t="s">
        <v>36</v>
      </c>
      <c r="F67" s="11">
        <f t="shared" si="2"/>
        <v>9</v>
      </c>
      <c r="G67" s="11" t="str">
        <f t="shared" si="3"/>
        <v>00</v>
      </c>
      <c r="H67" s="2">
        <v>6</v>
      </c>
      <c r="I67" s="11" t="str">
        <f t="shared" si="5"/>
        <v>6822</v>
      </c>
      <c r="J67" s="2">
        <v>2</v>
      </c>
      <c r="K67" s="2">
        <v>2</v>
      </c>
      <c r="L67" s="44">
        <v>5</v>
      </c>
      <c r="M67" s="6" t="str">
        <f t="shared" ref="M67:M130" si="6">"&lt;"&amp;$A$3&amp;L67&amp;"&gt;"</f>
        <v>&lt;C5&gt;</v>
      </c>
      <c r="N67" s="6" t="str">
        <f>IF($B67=1,IF(ISNA(VLOOKUP($M67,Teams!$F$4:$H$51,2,FALSE)),"",VLOOKUP($M67,Teams!$F$4:$H$51,2,FALSE)),IF($B67=2,IF(ISNA(VLOOKUP($M67,Teams!$O$4:$Q$51,2,FALSE)),"",VLOOKUP($M67,Teams!$O$4:$Q$51,2,FALSE)),IF(ISNA(VLOOKUP($M67,Teams!$X$4:$Z$51,2,FALSE)),"",VLOOKUP($M67,Teams!$X$4:$Z$51,2,FALSE))))</f>
        <v>211305</v>
      </c>
      <c r="O67" s="46">
        <v>8</v>
      </c>
      <c r="P67" s="6" t="str">
        <f t="shared" ref="P67:P130" si="7">"&lt;"&amp;$A$3&amp;O67&amp;"&gt;"</f>
        <v>&lt;C8&gt;</v>
      </c>
      <c r="Q67" s="6" t="str">
        <f>IF($B67=1,IF(ISNA(VLOOKUP($P67,Teams!$F$4:$H$51,2,FALSE)),"",VLOOKUP($P67,Teams!$F$4:$H$51,2,FALSE)),IF($B67=2,IF(ISNA(VLOOKUP($P67,Teams!$O$4:$Q$51,2,FALSE)),"",VLOOKUP($P67,Teams!$O$4:$Q$51,2,FALSE)),IF(ISNA(VLOOKUP($P67,Teams!$X$4:$Z$51,2,FALSE)),"",VLOOKUP($P67,Teams!$X$4:$Z$51,2,FALSE))))</f>
        <v>211308</v>
      </c>
      <c r="R67" t="str">
        <f t="shared" si="4"/>
        <v>10/31/2021,8:00,10/31/2021,9:00,Week 6 - Match 6822,,Gym 2 - Court 2,,0,Game,,211305,,1,211308,,,0,,6822,1,,,,,,</v>
      </c>
    </row>
    <row r="68" spans="2:18" x14ac:dyDescent="0.2">
      <c r="B68" s="37">
        <v>1</v>
      </c>
      <c r="C68" s="9">
        <v>44500</v>
      </c>
      <c r="D68" s="10">
        <v>8</v>
      </c>
      <c r="E68" s="10" t="s">
        <v>36</v>
      </c>
      <c r="F68" s="11">
        <f t="shared" ref="F68:F131" si="8">IF(NOT(ISBLANK(D68)),D68+1,"")</f>
        <v>9</v>
      </c>
      <c r="G68" s="11" t="str">
        <f t="shared" ref="G68:G131" si="9">IF(ISBLANK(E68),"",E68)</f>
        <v>00</v>
      </c>
      <c r="H68" s="2">
        <v>6</v>
      </c>
      <c r="I68" s="11" t="str">
        <f t="shared" si="5"/>
        <v>6823</v>
      </c>
      <c r="J68" s="2">
        <v>2</v>
      </c>
      <c r="K68" s="2">
        <v>3</v>
      </c>
      <c r="L68" s="44">
        <v>6</v>
      </c>
      <c r="M68" s="6" t="str">
        <f t="shared" si="6"/>
        <v>&lt;C6&gt;</v>
      </c>
      <c r="N68" s="6" t="str">
        <f>IF($B68=1,IF(ISNA(VLOOKUP($M68,Teams!$F$4:$H$51,2,FALSE)),"",VLOOKUP($M68,Teams!$F$4:$H$51,2,FALSE)),IF($B68=2,IF(ISNA(VLOOKUP($M68,Teams!$O$4:$Q$51,2,FALSE)),"",VLOOKUP($M68,Teams!$O$4:$Q$51,2,FALSE)),IF(ISNA(VLOOKUP($M68,Teams!$X$4:$Z$51,2,FALSE)),"",VLOOKUP($M68,Teams!$X$4:$Z$51,2,FALSE))))</f>
        <v>211306</v>
      </c>
      <c r="O68" s="46">
        <v>7</v>
      </c>
      <c r="P68" s="6" t="str">
        <f t="shared" si="7"/>
        <v>&lt;C7&gt;</v>
      </c>
      <c r="Q68" s="6" t="str">
        <f>IF($B68=1,IF(ISNA(VLOOKUP($P68,Teams!$F$4:$H$51,2,FALSE)),"",VLOOKUP($P68,Teams!$F$4:$H$51,2,FALSE)),IF($B68=2,IF(ISNA(VLOOKUP($P68,Teams!$O$4:$Q$51,2,FALSE)),"",VLOOKUP($P68,Teams!$O$4:$Q$51,2,FALSE)),IF(ISNA(VLOOKUP($P68,Teams!$X$4:$Z$51,2,FALSE)),"",VLOOKUP($P68,Teams!$X$4:$Z$51,2,FALSE))))</f>
        <v>211307</v>
      </c>
      <c r="R68" t="str">
        <f t="shared" ref="R68:R131" si="10">TEXT(C68,"mm/dd/yyyy")&amp;","&amp;D68&amp;":"&amp;E68&amp;","&amp;TEXT(C68,"mm/dd/yyyy")&amp;","&amp;F68&amp;":"&amp;G68&amp;",Week "&amp;H68&amp;" - Match "&amp;I68&amp;",,Gym "&amp;J68&amp;" - Court "&amp;K68&amp;",,0,Game,,"&amp;N68&amp;",,1,"&amp;Q68&amp;",,,0,,"&amp;I68&amp;",1,,,,,,"</f>
        <v>10/31/2021,8:00,10/31/2021,9:00,Week 6 - Match 6823,,Gym 2 - Court 3,,0,Game,,211306,,1,211307,,,0,,6823,1,,,,,,</v>
      </c>
    </row>
    <row r="69" spans="2:18" x14ac:dyDescent="0.2">
      <c r="B69" s="37">
        <v>1</v>
      </c>
      <c r="C69" s="9">
        <v>44500</v>
      </c>
      <c r="D69" s="10">
        <v>9</v>
      </c>
      <c r="E69" s="10" t="s">
        <v>36</v>
      </c>
      <c r="F69" s="11">
        <f t="shared" si="8"/>
        <v>10</v>
      </c>
      <c r="G69" s="11" t="str">
        <f t="shared" si="9"/>
        <v>00</v>
      </c>
      <c r="H69" s="2">
        <v>6</v>
      </c>
      <c r="I69" s="11" t="str">
        <f t="shared" si="5"/>
        <v>6911</v>
      </c>
      <c r="J69" s="2">
        <v>1</v>
      </c>
      <c r="K69" s="2">
        <v>1</v>
      </c>
      <c r="L69" s="44">
        <v>10</v>
      </c>
      <c r="M69" s="6" t="str">
        <f t="shared" si="6"/>
        <v>&lt;C10&gt;</v>
      </c>
      <c r="N69" s="6" t="str">
        <f>IF($B69=1,IF(ISNA(VLOOKUP($M69,Teams!$F$4:$H$51,2,FALSE)),"",VLOOKUP($M69,Teams!$F$4:$H$51,2,FALSE)),IF($B69=2,IF(ISNA(VLOOKUP($M69,Teams!$O$4:$Q$51,2,FALSE)),"",VLOOKUP($M69,Teams!$O$4:$Q$51,2,FALSE)),IF(ISNA(VLOOKUP($M69,Teams!$X$4:$Z$51,2,FALSE)),"",VLOOKUP($M69,Teams!$X$4:$Z$51,2,FALSE))))</f>
        <v>211310</v>
      </c>
      <c r="O69" s="46">
        <v>8</v>
      </c>
      <c r="P69" s="6" t="str">
        <f t="shared" si="7"/>
        <v>&lt;C8&gt;</v>
      </c>
      <c r="Q69" s="6" t="str">
        <f>IF($B69=1,IF(ISNA(VLOOKUP($P69,Teams!$F$4:$H$51,2,FALSE)),"",VLOOKUP($P69,Teams!$F$4:$H$51,2,FALSE)),IF($B69=2,IF(ISNA(VLOOKUP($P69,Teams!$O$4:$Q$51,2,FALSE)),"",VLOOKUP($P69,Teams!$O$4:$Q$51,2,FALSE)),IF(ISNA(VLOOKUP($P69,Teams!$X$4:$Z$51,2,FALSE)),"",VLOOKUP($P69,Teams!$X$4:$Z$51,2,FALSE))))</f>
        <v>211308</v>
      </c>
      <c r="R69" t="str">
        <f t="shared" si="10"/>
        <v>10/31/2021,9:00,10/31/2021,10:00,Week 6 - Match 6911,,Gym 1 - Court 1,,0,Game,,211310,,1,211308,,,0,,6911,1,,,,,,</v>
      </c>
    </row>
    <row r="70" spans="2:18" x14ac:dyDescent="0.2">
      <c r="B70" s="37">
        <v>1</v>
      </c>
      <c r="C70" s="9">
        <v>44500</v>
      </c>
      <c r="D70" s="10">
        <v>9</v>
      </c>
      <c r="E70" s="10" t="s">
        <v>36</v>
      </c>
      <c r="F70" s="11">
        <f t="shared" si="8"/>
        <v>10</v>
      </c>
      <c r="G70" s="11" t="str">
        <f t="shared" si="9"/>
        <v>00</v>
      </c>
      <c r="H70" s="2">
        <v>6</v>
      </c>
      <c r="I70" s="11" t="str">
        <f t="shared" si="5"/>
        <v>6912</v>
      </c>
      <c r="J70" s="2">
        <v>1</v>
      </c>
      <c r="K70" s="2">
        <v>2</v>
      </c>
      <c r="L70" s="44">
        <v>12</v>
      </c>
      <c r="M70" s="6" t="str">
        <f t="shared" si="6"/>
        <v>&lt;C12&gt;</v>
      </c>
      <c r="N70" s="6" t="str">
        <f>IF($B70=1,IF(ISNA(VLOOKUP($M70,Teams!$F$4:$H$51,2,FALSE)),"",VLOOKUP($M70,Teams!$F$4:$H$51,2,FALSE)),IF($B70=2,IF(ISNA(VLOOKUP($M70,Teams!$O$4:$Q$51,2,FALSE)),"",VLOOKUP($M70,Teams!$O$4:$Q$51,2,FALSE)),IF(ISNA(VLOOKUP($M70,Teams!$X$4:$Z$51,2,FALSE)),"",VLOOKUP($M70,Teams!$X$4:$Z$51,2,FALSE))))</f>
        <v>211312</v>
      </c>
      <c r="O70" s="46">
        <v>9</v>
      </c>
      <c r="P70" s="6" t="str">
        <f t="shared" si="7"/>
        <v>&lt;C9&gt;</v>
      </c>
      <c r="Q70" s="6" t="str">
        <f>IF($B70=1,IF(ISNA(VLOOKUP($P70,Teams!$F$4:$H$51,2,FALSE)),"",VLOOKUP($P70,Teams!$F$4:$H$51,2,FALSE)),IF($B70=2,IF(ISNA(VLOOKUP($P70,Teams!$O$4:$Q$51,2,FALSE)),"",VLOOKUP($P70,Teams!$O$4:$Q$51,2,FALSE)),IF(ISNA(VLOOKUP($P70,Teams!$X$4:$Z$51,2,FALSE)),"",VLOOKUP($P70,Teams!$X$4:$Z$51,2,FALSE))))</f>
        <v>211309</v>
      </c>
      <c r="R70" t="str">
        <f t="shared" si="10"/>
        <v>10/31/2021,9:00,10/31/2021,10:00,Week 6 - Match 6912,,Gym 1 - Court 2,,0,Game,,211312,,1,211309,,,0,,6912,1,,,,,,</v>
      </c>
    </row>
    <row r="71" spans="2:18" x14ac:dyDescent="0.2">
      <c r="B71" s="37">
        <v>1</v>
      </c>
      <c r="C71" s="9">
        <v>44500</v>
      </c>
      <c r="D71" s="10">
        <v>9</v>
      </c>
      <c r="E71" s="10" t="s">
        <v>36</v>
      </c>
      <c r="F71" s="11">
        <f t="shared" si="8"/>
        <v>10</v>
      </c>
      <c r="G71" s="11" t="str">
        <f t="shared" si="9"/>
        <v>00</v>
      </c>
      <c r="H71" s="2">
        <v>6</v>
      </c>
      <c r="I71" s="11" t="str">
        <f t="shared" ref="I71:I134" si="11">IF(ISBLANK(D71),"",H71&amp;D71&amp;J71&amp;K71)</f>
        <v>6913</v>
      </c>
      <c r="J71" s="2">
        <v>1</v>
      </c>
      <c r="K71" s="2">
        <v>3</v>
      </c>
      <c r="L71" s="44">
        <v>6</v>
      </c>
      <c r="M71" s="6" t="str">
        <f t="shared" si="6"/>
        <v>&lt;C6&gt;</v>
      </c>
      <c r="N71" s="6" t="str">
        <f>IF($B71=1,IF(ISNA(VLOOKUP($M71,Teams!$F$4:$H$51,2,FALSE)),"",VLOOKUP($M71,Teams!$F$4:$H$51,2,FALSE)),IF($B71=2,IF(ISNA(VLOOKUP($M71,Teams!$O$4:$Q$51,2,FALSE)),"",VLOOKUP($M71,Teams!$O$4:$Q$51,2,FALSE)),IF(ISNA(VLOOKUP($M71,Teams!$X$4:$Z$51,2,FALSE)),"",VLOOKUP($M71,Teams!$X$4:$Z$51,2,FALSE))))</f>
        <v>211306</v>
      </c>
      <c r="O71" s="46">
        <v>1</v>
      </c>
      <c r="P71" s="6" t="str">
        <f t="shared" si="7"/>
        <v>&lt;C1&gt;</v>
      </c>
      <c r="Q71" s="6" t="str">
        <f>IF($B71=1,IF(ISNA(VLOOKUP($P71,Teams!$F$4:$H$51,2,FALSE)),"",VLOOKUP($P71,Teams!$F$4:$H$51,2,FALSE)),IF($B71=2,IF(ISNA(VLOOKUP($P71,Teams!$O$4:$Q$51,2,FALSE)),"",VLOOKUP($P71,Teams!$O$4:$Q$51,2,FALSE)),IF(ISNA(VLOOKUP($P71,Teams!$X$4:$Z$51,2,FALSE)),"",VLOOKUP($P71,Teams!$X$4:$Z$51,2,FALSE))))</f>
        <v>211301</v>
      </c>
      <c r="R71" t="str">
        <f t="shared" si="10"/>
        <v>10/31/2021,9:00,10/31/2021,10:00,Week 6 - Match 6913,,Gym 1 - Court 3,,0,Game,,211306,,1,211301,,,0,,6913,1,,,,,,</v>
      </c>
    </row>
    <row r="72" spans="2:18" x14ac:dyDescent="0.2">
      <c r="B72" s="37">
        <v>1</v>
      </c>
      <c r="C72" s="9">
        <v>44500</v>
      </c>
      <c r="D72" s="10">
        <v>9</v>
      </c>
      <c r="E72" s="10" t="s">
        <v>36</v>
      </c>
      <c r="F72" s="11">
        <f t="shared" si="8"/>
        <v>10</v>
      </c>
      <c r="G72" s="11" t="str">
        <f t="shared" si="9"/>
        <v>00</v>
      </c>
      <c r="H72" s="2">
        <v>6</v>
      </c>
      <c r="I72" s="11" t="str">
        <f t="shared" si="11"/>
        <v>6921</v>
      </c>
      <c r="J72" s="2">
        <v>2</v>
      </c>
      <c r="K72" s="2">
        <v>1</v>
      </c>
      <c r="L72" s="44">
        <v>5</v>
      </c>
      <c r="M72" s="6" t="str">
        <f t="shared" si="6"/>
        <v>&lt;C5&gt;</v>
      </c>
      <c r="N72" s="6" t="str">
        <f>IF($B72=1,IF(ISNA(VLOOKUP($M72,Teams!$F$4:$H$51,2,FALSE)),"",VLOOKUP($M72,Teams!$F$4:$H$51,2,FALSE)),IF($B72=2,IF(ISNA(VLOOKUP($M72,Teams!$O$4:$Q$51,2,FALSE)),"",VLOOKUP($M72,Teams!$O$4:$Q$51,2,FALSE)),IF(ISNA(VLOOKUP($M72,Teams!$X$4:$Z$51,2,FALSE)),"",VLOOKUP($M72,Teams!$X$4:$Z$51,2,FALSE))))</f>
        <v>211305</v>
      </c>
      <c r="O72" s="46">
        <v>2</v>
      </c>
      <c r="P72" s="6" t="str">
        <f t="shared" si="7"/>
        <v>&lt;C2&gt;</v>
      </c>
      <c r="Q72" s="6" t="str">
        <f>IF($B72=1,IF(ISNA(VLOOKUP($P72,Teams!$F$4:$H$51,2,FALSE)),"",VLOOKUP($P72,Teams!$F$4:$H$51,2,FALSE)),IF($B72=2,IF(ISNA(VLOOKUP($P72,Teams!$O$4:$Q$51,2,FALSE)),"",VLOOKUP($P72,Teams!$O$4:$Q$51,2,FALSE)),IF(ISNA(VLOOKUP($P72,Teams!$X$4:$Z$51,2,FALSE)),"",VLOOKUP($P72,Teams!$X$4:$Z$51,2,FALSE))))</f>
        <v>211302</v>
      </c>
      <c r="R72" t="str">
        <f t="shared" si="10"/>
        <v>10/31/2021,9:00,10/31/2021,10:00,Week 6 - Match 6921,,Gym 2 - Court 1,,0,Game,,211305,,1,211302,,,0,,6921,1,,,,,,</v>
      </c>
    </row>
    <row r="73" spans="2:18" x14ac:dyDescent="0.2">
      <c r="B73" s="37">
        <v>1</v>
      </c>
      <c r="C73" s="9">
        <v>44500</v>
      </c>
      <c r="D73" s="10">
        <v>9</v>
      </c>
      <c r="E73" s="10" t="s">
        <v>36</v>
      </c>
      <c r="F73" s="11">
        <f t="shared" si="8"/>
        <v>10</v>
      </c>
      <c r="G73" s="11" t="str">
        <f t="shared" si="9"/>
        <v>00</v>
      </c>
      <c r="H73" s="2">
        <v>6</v>
      </c>
      <c r="I73" s="11" t="str">
        <f t="shared" si="11"/>
        <v>6922</v>
      </c>
      <c r="J73" s="2">
        <v>2</v>
      </c>
      <c r="K73" s="2">
        <v>2</v>
      </c>
      <c r="L73" s="44">
        <v>4</v>
      </c>
      <c r="M73" s="6" t="str">
        <f t="shared" si="6"/>
        <v>&lt;C4&gt;</v>
      </c>
      <c r="N73" s="6" t="str">
        <f>IF($B73=1,IF(ISNA(VLOOKUP($M73,Teams!$F$4:$H$51,2,FALSE)),"",VLOOKUP($M73,Teams!$F$4:$H$51,2,FALSE)),IF($B73=2,IF(ISNA(VLOOKUP($M73,Teams!$O$4:$Q$51,2,FALSE)),"",VLOOKUP($M73,Teams!$O$4:$Q$51,2,FALSE)),IF(ISNA(VLOOKUP($M73,Teams!$X$4:$Z$51,2,FALSE)),"",VLOOKUP($M73,Teams!$X$4:$Z$51,2,FALSE))))</f>
        <v>211304</v>
      </c>
      <c r="O73" s="46">
        <v>3</v>
      </c>
      <c r="P73" s="6" t="str">
        <f t="shared" si="7"/>
        <v>&lt;C3&gt;</v>
      </c>
      <c r="Q73" s="6" t="str">
        <f>IF($B73=1,IF(ISNA(VLOOKUP($P73,Teams!$F$4:$H$51,2,FALSE)),"",VLOOKUP($P73,Teams!$F$4:$H$51,2,FALSE)),IF($B73=2,IF(ISNA(VLOOKUP($P73,Teams!$O$4:$Q$51,2,FALSE)),"",VLOOKUP($P73,Teams!$O$4:$Q$51,2,FALSE)),IF(ISNA(VLOOKUP($P73,Teams!$X$4:$Z$51,2,FALSE)),"",VLOOKUP($P73,Teams!$X$4:$Z$51,2,FALSE))))</f>
        <v>211303</v>
      </c>
      <c r="R73" t="str">
        <f t="shared" si="10"/>
        <v>10/31/2021,9:00,10/31/2021,10:00,Week 6 - Match 6922,,Gym 2 - Court 2,,0,Game,,211304,,1,211303,,,0,,6922,1,,,,,,</v>
      </c>
    </row>
    <row r="74" spans="2:18" x14ac:dyDescent="0.2">
      <c r="B74" s="37">
        <v>1</v>
      </c>
      <c r="C74" s="9">
        <v>44500</v>
      </c>
      <c r="D74" s="10">
        <v>9</v>
      </c>
      <c r="E74" s="10" t="s">
        <v>36</v>
      </c>
      <c r="F74" s="11">
        <f t="shared" si="8"/>
        <v>10</v>
      </c>
      <c r="G74" s="11" t="str">
        <f t="shared" si="9"/>
        <v>00</v>
      </c>
      <c r="H74" s="2">
        <v>6</v>
      </c>
      <c r="I74" s="11" t="str">
        <f t="shared" si="11"/>
        <v>6923</v>
      </c>
      <c r="J74" s="2">
        <v>2</v>
      </c>
      <c r="K74" s="2">
        <v>3</v>
      </c>
      <c r="L74" s="44">
        <v>11</v>
      </c>
      <c r="M74" s="6" t="str">
        <f t="shared" si="6"/>
        <v>&lt;C11&gt;</v>
      </c>
      <c r="N74" s="6" t="str">
        <f>IF($B74=1,IF(ISNA(VLOOKUP($M74,Teams!$F$4:$H$51,2,FALSE)),"",VLOOKUP($M74,Teams!$F$4:$H$51,2,FALSE)),IF($B74=2,IF(ISNA(VLOOKUP($M74,Teams!$O$4:$Q$51,2,FALSE)),"",VLOOKUP($M74,Teams!$O$4:$Q$51,2,FALSE)),IF(ISNA(VLOOKUP($M74,Teams!$X$4:$Z$51,2,FALSE)),"",VLOOKUP($M74,Teams!$X$4:$Z$51,2,FALSE))))</f>
        <v>211311</v>
      </c>
      <c r="O74" s="46">
        <v>7</v>
      </c>
      <c r="P74" s="6" t="str">
        <f t="shared" si="7"/>
        <v>&lt;C7&gt;</v>
      </c>
      <c r="Q74" s="6" t="str">
        <f>IF($B74=1,IF(ISNA(VLOOKUP($P74,Teams!$F$4:$H$51,2,FALSE)),"",VLOOKUP($P74,Teams!$F$4:$H$51,2,FALSE)),IF($B74=2,IF(ISNA(VLOOKUP($P74,Teams!$O$4:$Q$51,2,FALSE)),"",VLOOKUP($P74,Teams!$O$4:$Q$51,2,FALSE)),IF(ISNA(VLOOKUP($P74,Teams!$X$4:$Z$51,2,FALSE)),"",VLOOKUP($P74,Teams!$X$4:$Z$51,2,FALSE))))</f>
        <v>211307</v>
      </c>
      <c r="R74" t="str">
        <f t="shared" si="10"/>
        <v>10/31/2021,9:00,10/31/2021,10:00,Week 6 - Match 6923,,Gym 2 - Court 3,,0,Game,,211311,,1,211307,,,0,,6923,1,,,,,,</v>
      </c>
    </row>
    <row r="75" spans="2:18" x14ac:dyDescent="0.2">
      <c r="B75" s="37">
        <v>1</v>
      </c>
      <c r="C75" s="9">
        <v>44507</v>
      </c>
      <c r="D75" s="10">
        <v>10</v>
      </c>
      <c r="E75" s="10" t="s">
        <v>36</v>
      </c>
      <c r="F75" s="11">
        <f t="shared" si="8"/>
        <v>11</v>
      </c>
      <c r="G75" s="11" t="str">
        <f t="shared" si="9"/>
        <v>00</v>
      </c>
      <c r="H75" s="2">
        <v>7</v>
      </c>
      <c r="I75" s="11" t="str">
        <f t="shared" si="11"/>
        <v>71011</v>
      </c>
      <c r="J75" s="2">
        <v>1</v>
      </c>
      <c r="K75" s="2">
        <v>1</v>
      </c>
      <c r="L75" s="44">
        <v>12</v>
      </c>
      <c r="M75" s="6" t="str">
        <f t="shared" si="6"/>
        <v>&lt;C12&gt;</v>
      </c>
      <c r="N75" s="6" t="str">
        <f>IF($B75=1,IF(ISNA(VLOOKUP($M75,Teams!$F$4:$H$51,2,FALSE)),"",VLOOKUP($M75,Teams!$F$4:$H$51,2,FALSE)),IF($B75=2,IF(ISNA(VLOOKUP($M75,Teams!$O$4:$Q$51,2,FALSE)),"",VLOOKUP($M75,Teams!$O$4:$Q$51,2,FALSE)),IF(ISNA(VLOOKUP($M75,Teams!$X$4:$Z$51,2,FALSE)),"",VLOOKUP($M75,Teams!$X$4:$Z$51,2,FALSE))))</f>
        <v>211312</v>
      </c>
      <c r="O75" s="46">
        <v>10</v>
      </c>
      <c r="P75" s="6" t="str">
        <f t="shared" si="7"/>
        <v>&lt;C10&gt;</v>
      </c>
      <c r="Q75" s="6" t="str">
        <f>IF($B75=1,IF(ISNA(VLOOKUP($P75,Teams!$F$4:$H$51,2,FALSE)),"",VLOOKUP($P75,Teams!$F$4:$H$51,2,FALSE)),IF($B75=2,IF(ISNA(VLOOKUP($P75,Teams!$O$4:$Q$51,2,FALSE)),"",VLOOKUP($P75,Teams!$O$4:$Q$51,2,FALSE)),IF(ISNA(VLOOKUP($P75,Teams!$X$4:$Z$51,2,FALSE)),"",VLOOKUP($P75,Teams!$X$4:$Z$51,2,FALSE))))</f>
        <v>211310</v>
      </c>
      <c r="R75" t="str">
        <f t="shared" si="10"/>
        <v>11/07/2021,10:00,11/07/2021,11:00,Week 7 - Match 71011,,Gym 1 - Court 1,,0,Game,,211312,,1,211310,,,0,,71011,1,,,,,,</v>
      </c>
    </row>
    <row r="76" spans="2:18" x14ac:dyDescent="0.2">
      <c r="B76" s="37">
        <v>1</v>
      </c>
      <c r="C76" s="9">
        <v>44507</v>
      </c>
      <c r="D76" s="10">
        <v>10</v>
      </c>
      <c r="E76" s="10" t="s">
        <v>36</v>
      </c>
      <c r="F76" s="11">
        <f t="shared" si="8"/>
        <v>11</v>
      </c>
      <c r="G76" s="11" t="str">
        <f t="shared" si="9"/>
        <v>00</v>
      </c>
      <c r="H76" s="2">
        <v>7</v>
      </c>
      <c r="I76" s="11" t="str">
        <f t="shared" si="11"/>
        <v>71012</v>
      </c>
      <c r="J76" s="2">
        <v>1</v>
      </c>
      <c r="K76" s="2">
        <v>2</v>
      </c>
      <c r="L76" s="44">
        <v>7</v>
      </c>
      <c r="M76" s="6" t="str">
        <f t="shared" si="6"/>
        <v>&lt;C7&gt;</v>
      </c>
      <c r="N76" s="6" t="str">
        <f>IF($B76=1,IF(ISNA(VLOOKUP($M76,Teams!$F$4:$H$51,2,FALSE)),"",VLOOKUP($M76,Teams!$F$4:$H$51,2,FALSE)),IF($B76=2,IF(ISNA(VLOOKUP($M76,Teams!$O$4:$Q$51,2,FALSE)),"",VLOOKUP($M76,Teams!$O$4:$Q$51,2,FALSE)),IF(ISNA(VLOOKUP($M76,Teams!$X$4:$Z$51,2,FALSE)),"",VLOOKUP($M76,Teams!$X$4:$Z$51,2,FALSE))))</f>
        <v>211307</v>
      </c>
      <c r="O76" s="46">
        <v>2</v>
      </c>
      <c r="P76" s="6" t="str">
        <f t="shared" si="7"/>
        <v>&lt;C2&gt;</v>
      </c>
      <c r="Q76" s="6" t="str">
        <f>IF($B76=1,IF(ISNA(VLOOKUP($P76,Teams!$F$4:$H$51,2,FALSE)),"",VLOOKUP($P76,Teams!$F$4:$H$51,2,FALSE)),IF($B76=2,IF(ISNA(VLOOKUP($P76,Teams!$O$4:$Q$51,2,FALSE)),"",VLOOKUP($P76,Teams!$O$4:$Q$51,2,FALSE)),IF(ISNA(VLOOKUP($P76,Teams!$X$4:$Z$51,2,FALSE)),"",VLOOKUP($P76,Teams!$X$4:$Z$51,2,FALSE))))</f>
        <v>211302</v>
      </c>
      <c r="R76" t="str">
        <f t="shared" si="10"/>
        <v>11/07/2021,10:00,11/07/2021,11:00,Week 7 - Match 71012,,Gym 1 - Court 2,,0,Game,,211307,,1,211302,,,0,,71012,1,,,,,,</v>
      </c>
    </row>
    <row r="77" spans="2:18" x14ac:dyDescent="0.2">
      <c r="B77" s="37">
        <v>1</v>
      </c>
      <c r="C77" s="9">
        <v>44507</v>
      </c>
      <c r="D77" s="10">
        <v>10</v>
      </c>
      <c r="E77" s="10" t="s">
        <v>36</v>
      </c>
      <c r="F77" s="11">
        <f t="shared" si="8"/>
        <v>11</v>
      </c>
      <c r="G77" s="11" t="str">
        <f t="shared" si="9"/>
        <v>00</v>
      </c>
      <c r="H77" s="2">
        <v>7</v>
      </c>
      <c r="I77" s="11" t="str">
        <f t="shared" si="11"/>
        <v>71013</v>
      </c>
      <c r="J77" s="2">
        <v>1</v>
      </c>
      <c r="K77" s="2">
        <v>3</v>
      </c>
      <c r="L77" s="44">
        <v>8</v>
      </c>
      <c r="M77" s="6" t="str">
        <f t="shared" si="6"/>
        <v>&lt;C8&gt;</v>
      </c>
      <c r="N77" s="6" t="str">
        <f>IF($B77=1,IF(ISNA(VLOOKUP($M77,Teams!$F$4:$H$51,2,FALSE)),"",VLOOKUP($M77,Teams!$F$4:$H$51,2,FALSE)),IF($B77=2,IF(ISNA(VLOOKUP($M77,Teams!$O$4:$Q$51,2,FALSE)),"",VLOOKUP($M77,Teams!$O$4:$Q$51,2,FALSE)),IF(ISNA(VLOOKUP($M77,Teams!$X$4:$Z$51,2,FALSE)),"",VLOOKUP($M77,Teams!$X$4:$Z$51,2,FALSE))))</f>
        <v>211308</v>
      </c>
      <c r="O77" s="46">
        <v>1</v>
      </c>
      <c r="P77" s="6" t="str">
        <f t="shared" si="7"/>
        <v>&lt;C1&gt;</v>
      </c>
      <c r="Q77" s="6" t="str">
        <f>IF($B77=1,IF(ISNA(VLOOKUP($P77,Teams!$F$4:$H$51,2,FALSE)),"",VLOOKUP($P77,Teams!$F$4:$H$51,2,FALSE)),IF($B77=2,IF(ISNA(VLOOKUP($P77,Teams!$O$4:$Q$51,2,FALSE)),"",VLOOKUP($P77,Teams!$O$4:$Q$51,2,FALSE)),IF(ISNA(VLOOKUP($P77,Teams!$X$4:$Z$51,2,FALSE)),"",VLOOKUP($P77,Teams!$X$4:$Z$51,2,FALSE))))</f>
        <v>211301</v>
      </c>
      <c r="R77" t="str">
        <f t="shared" si="10"/>
        <v>11/07/2021,10:00,11/07/2021,11:00,Week 7 - Match 71013,,Gym 1 - Court 3,,0,Game,,211308,,1,211301,,,0,,71013,1,,,,,,</v>
      </c>
    </row>
    <row r="78" spans="2:18" x14ac:dyDescent="0.2">
      <c r="B78" s="37">
        <v>1</v>
      </c>
      <c r="C78" s="9">
        <v>44507</v>
      </c>
      <c r="D78" s="10">
        <v>10</v>
      </c>
      <c r="E78" s="10" t="s">
        <v>36</v>
      </c>
      <c r="F78" s="11">
        <f t="shared" si="8"/>
        <v>11</v>
      </c>
      <c r="G78" s="11" t="str">
        <f t="shared" si="9"/>
        <v>00</v>
      </c>
      <c r="H78" s="2">
        <v>7</v>
      </c>
      <c r="I78" s="11" t="str">
        <f t="shared" si="11"/>
        <v>71021</v>
      </c>
      <c r="J78" s="2">
        <v>2</v>
      </c>
      <c r="K78" s="2">
        <v>1</v>
      </c>
      <c r="L78" s="44">
        <v>6</v>
      </c>
      <c r="M78" s="6" t="str">
        <f t="shared" si="6"/>
        <v>&lt;C6&gt;</v>
      </c>
      <c r="N78" s="6" t="str">
        <f>IF($B78=1,IF(ISNA(VLOOKUP($M78,Teams!$F$4:$H$51,2,FALSE)),"",VLOOKUP($M78,Teams!$F$4:$H$51,2,FALSE)),IF($B78=2,IF(ISNA(VLOOKUP($M78,Teams!$O$4:$Q$51,2,FALSE)),"",VLOOKUP($M78,Teams!$O$4:$Q$51,2,FALSE)),IF(ISNA(VLOOKUP($M78,Teams!$X$4:$Z$51,2,FALSE)),"",VLOOKUP($M78,Teams!$X$4:$Z$51,2,FALSE))))</f>
        <v>211306</v>
      </c>
      <c r="O78" s="46">
        <v>3</v>
      </c>
      <c r="P78" s="6" t="str">
        <f t="shared" si="7"/>
        <v>&lt;C3&gt;</v>
      </c>
      <c r="Q78" s="6" t="str">
        <f>IF($B78=1,IF(ISNA(VLOOKUP($P78,Teams!$F$4:$H$51,2,FALSE)),"",VLOOKUP($P78,Teams!$F$4:$H$51,2,FALSE)),IF($B78=2,IF(ISNA(VLOOKUP($P78,Teams!$O$4:$Q$51,2,FALSE)),"",VLOOKUP($P78,Teams!$O$4:$Q$51,2,FALSE)),IF(ISNA(VLOOKUP($P78,Teams!$X$4:$Z$51,2,FALSE)),"",VLOOKUP($P78,Teams!$X$4:$Z$51,2,FALSE))))</f>
        <v>211303</v>
      </c>
      <c r="R78" t="str">
        <f t="shared" si="10"/>
        <v>11/07/2021,10:00,11/07/2021,11:00,Week 7 - Match 71021,,Gym 2 - Court 1,,0,Game,,211306,,1,211303,,,0,,71021,1,,,,,,</v>
      </c>
    </row>
    <row r="79" spans="2:18" x14ac:dyDescent="0.2">
      <c r="B79" s="37">
        <v>1</v>
      </c>
      <c r="C79" s="9">
        <v>44507</v>
      </c>
      <c r="D79" s="10">
        <v>10</v>
      </c>
      <c r="E79" s="10" t="s">
        <v>36</v>
      </c>
      <c r="F79" s="11">
        <f t="shared" si="8"/>
        <v>11</v>
      </c>
      <c r="G79" s="11" t="str">
        <f t="shared" si="9"/>
        <v>00</v>
      </c>
      <c r="H79" s="2">
        <v>7</v>
      </c>
      <c r="I79" s="11" t="str">
        <f t="shared" si="11"/>
        <v>71022</v>
      </c>
      <c r="J79" s="2">
        <v>2</v>
      </c>
      <c r="K79" s="2">
        <v>2</v>
      </c>
      <c r="L79" s="44">
        <v>5</v>
      </c>
      <c r="M79" s="6" t="str">
        <f t="shared" si="6"/>
        <v>&lt;C5&gt;</v>
      </c>
      <c r="N79" s="6" t="str">
        <f>IF($B79=1,IF(ISNA(VLOOKUP($M79,Teams!$F$4:$H$51,2,FALSE)),"",VLOOKUP($M79,Teams!$F$4:$H$51,2,FALSE)),IF($B79=2,IF(ISNA(VLOOKUP($M79,Teams!$O$4:$Q$51,2,FALSE)),"",VLOOKUP($M79,Teams!$O$4:$Q$51,2,FALSE)),IF(ISNA(VLOOKUP($M79,Teams!$X$4:$Z$51,2,FALSE)),"",VLOOKUP($M79,Teams!$X$4:$Z$51,2,FALSE))))</f>
        <v>211305</v>
      </c>
      <c r="O79" s="46">
        <v>4</v>
      </c>
      <c r="P79" s="6" t="str">
        <f t="shared" si="7"/>
        <v>&lt;C4&gt;</v>
      </c>
      <c r="Q79" s="6" t="str">
        <f>IF($B79=1,IF(ISNA(VLOOKUP($P79,Teams!$F$4:$H$51,2,FALSE)),"",VLOOKUP($P79,Teams!$F$4:$H$51,2,FALSE)),IF($B79=2,IF(ISNA(VLOOKUP($P79,Teams!$O$4:$Q$51,2,FALSE)),"",VLOOKUP($P79,Teams!$O$4:$Q$51,2,FALSE)),IF(ISNA(VLOOKUP($P79,Teams!$X$4:$Z$51,2,FALSE)),"",VLOOKUP($P79,Teams!$X$4:$Z$51,2,FALSE))))</f>
        <v>211304</v>
      </c>
      <c r="R79" t="str">
        <f t="shared" si="10"/>
        <v>11/07/2021,10:00,11/07/2021,11:00,Week 7 - Match 71022,,Gym 2 - Court 2,,0,Game,,211305,,1,211304,,,0,,71022,1,,,,,,</v>
      </c>
    </row>
    <row r="80" spans="2:18" x14ac:dyDescent="0.2">
      <c r="B80" s="37">
        <v>1</v>
      </c>
      <c r="C80" s="9">
        <v>44507</v>
      </c>
      <c r="D80" s="10">
        <v>10</v>
      </c>
      <c r="E80" s="10" t="s">
        <v>36</v>
      </c>
      <c r="F80" s="11">
        <f t="shared" si="8"/>
        <v>11</v>
      </c>
      <c r="G80" s="11" t="str">
        <f t="shared" si="9"/>
        <v>00</v>
      </c>
      <c r="H80" s="2">
        <v>7</v>
      </c>
      <c r="I80" s="11" t="str">
        <f t="shared" si="11"/>
        <v>71023</v>
      </c>
      <c r="J80" s="2">
        <v>2</v>
      </c>
      <c r="K80" s="2">
        <v>3</v>
      </c>
      <c r="L80" s="44">
        <v>11</v>
      </c>
      <c r="M80" s="6" t="str">
        <f t="shared" si="6"/>
        <v>&lt;C11&gt;</v>
      </c>
      <c r="N80" s="6" t="str">
        <f>IF($B80=1,IF(ISNA(VLOOKUP($M80,Teams!$F$4:$H$51,2,FALSE)),"",VLOOKUP($M80,Teams!$F$4:$H$51,2,FALSE)),IF($B80=2,IF(ISNA(VLOOKUP($M80,Teams!$O$4:$Q$51,2,FALSE)),"",VLOOKUP($M80,Teams!$O$4:$Q$51,2,FALSE)),IF(ISNA(VLOOKUP($M80,Teams!$X$4:$Z$51,2,FALSE)),"",VLOOKUP($M80,Teams!$X$4:$Z$51,2,FALSE))))</f>
        <v>211311</v>
      </c>
      <c r="O80" s="46">
        <v>9</v>
      </c>
      <c r="P80" s="6" t="str">
        <f t="shared" si="7"/>
        <v>&lt;C9&gt;</v>
      </c>
      <c r="Q80" s="6" t="str">
        <f>IF($B80=1,IF(ISNA(VLOOKUP($P80,Teams!$F$4:$H$51,2,FALSE)),"",VLOOKUP($P80,Teams!$F$4:$H$51,2,FALSE)),IF($B80=2,IF(ISNA(VLOOKUP($P80,Teams!$O$4:$Q$51,2,FALSE)),"",VLOOKUP($P80,Teams!$O$4:$Q$51,2,FALSE)),IF(ISNA(VLOOKUP($P80,Teams!$X$4:$Z$51,2,FALSE)),"",VLOOKUP($P80,Teams!$X$4:$Z$51,2,FALSE))))</f>
        <v>211309</v>
      </c>
      <c r="R80" t="str">
        <f t="shared" si="10"/>
        <v>11/07/2021,10:00,11/07/2021,11:00,Week 7 - Match 71023,,Gym 2 - Court 3,,0,Game,,211311,,1,211309,,,0,,71023,1,,,,,,</v>
      </c>
    </row>
    <row r="81" spans="2:18" x14ac:dyDescent="0.2">
      <c r="B81" s="37">
        <v>1</v>
      </c>
      <c r="C81" s="9">
        <v>44507</v>
      </c>
      <c r="D81" s="10">
        <v>11</v>
      </c>
      <c r="E81" s="10" t="s">
        <v>36</v>
      </c>
      <c r="F81" s="11">
        <f t="shared" si="8"/>
        <v>12</v>
      </c>
      <c r="G81" s="11" t="str">
        <f t="shared" si="9"/>
        <v>00</v>
      </c>
      <c r="H81" s="2">
        <v>7</v>
      </c>
      <c r="I81" s="11" t="str">
        <f t="shared" si="11"/>
        <v>71111</v>
      </c>
      <c r="J81" s="2">
        <v>1</v>
      </c>
      <c r="K81" s="2">
        <v>1</v>
      </c>
      <c r="L81" s="44">
        <v>5</v>
      </c>
      <c r="M81" s="6" t="str">
        <f t="shared" si="6"/>
        <v>&lt;C5&gt;</v>
      </c>
      <c r="N81" s="6" t="str">
        <f>IF($B81=1,IF(ISNA(VLOOKUP($M81,Teams!$F$4:$H$51,2,FALSE)),"",VLOOKUP($M81,Teams!$F$4:$H$51,2,FALSE)),IF($B81=2,IF(ISNA(VLOOKUP($M81,Teams!$O$4:$Q$51,2,FALSE)),"",VLOOKUP($M81,Teams!$O$4:$Q$51,2,FALSE)),IF(ISNA(VLOOKUP($M81,Teams!$X$4:$Z$51,2,FALSE)),"",VLOOKUP($M81,Teams!$X$4:$Z$51,2,FALSE))))</f>
        <v>211305</v>
      </c>
      <c r="O81" s="46">
        <v>1</v>
      </c>
      <c r="P81" s="6" t="str">
        <f t="shared" si="7"/>
        <v>&lt;C1&gt;</v>
      </c>
      <c r="Q81" s="6" t="str">
        <f>IF($B81=1,IF(ISNA(VLOOKUP($P81,Teams!$F$4:$H$51,2,FALSE)),"",VLOOKUP($P81,Teams!$F$4:$H$51,2,FALSE)),IF($B81=2,IF(ISNA(VLOOKUP($P81,Teams!$O$4:$Q$51,2,FALSE)),"",VLOOKUP($P81,Teams!$O$4:$Q$51,2,FALSE)),IF(ISNA(VLOOKUP($P81,Teams!$X$4:$Z$51,2,FALSE)),"",VLOOKUP($P81,Teams!$X$4:$Z$51,2,FALSE))))</f>
        <v>211301</v>
      </c>
      <c r="R81" t="str">
        <f t="shared" si="10"/>
        <v>11/07/2021,11:00,11/07/2021,12:00,Week 7 - Match 71111,,Gym 1 - Court 1,,0,Game,,211305,,1,211301,,,0,,71111,1,,,,,,</v>
      </c>
    </row>
    <row r="82" spans="2:18" x14ac:dyDescent="0.2">
      <c r="B82" s="37">
        <v>1</v>
      </c>
      <c r="C82" s="9">
        <v>44507</v>
      </c>
      <c r="D82" s="10">
        <v>11</v>
      </c>
      <c r="E82" s="10" t="s">
        <v>36</v>
      </c>
      <c r="F82" s="11">
        <f t="shared" si="8"/>
        <v>12</v>
      </c>
      <c r="G82" s="11" t="str">
        <f t="shared" si="9"/>
        <v>00</v>
      </c>
      <c r="H82" s="2">
        <v>7</v>
      </c>
      <c r="I82" s="11" t="str">
        <f t="shared" si="11"/>
        <v>71112</v>
      </c>
      <c r="J82" s="2">
        <v>1</v>
      </c>
      <c r="K82" s="2">
        <v>2</v>
      </c>
      <c r="L82" s="44">
        <v>4</v>
      </c>
      <c r="M82" s="6" t="str">
        <f t="shared" si="6"/>
        <v>&lt;C4&gt;</v>
      </c>
      <c r="N82" s="6" t="str">
        <f>IF($B82=1,IF(ISNA(VLOOKUP($M82,Teams!$F$4:$H$51,2,FALSE)),"",VLOOKUP($M82,Teams!$F$4:$H$51,2,FALSE)),IF($B82=2,IF(ISNA(VLOOKUP($M82,Teams!$O$4:$Q$51,2,FALSE)),"",VLOOKUP($M82,Teams!$O$4:$Q$51,2,FALSE)),IF(ISNA(VLOOKUP($M82,Teams!$X$4:$Z$51,2,FALSE)),"",VLOOKUP($M82,Teams!$X$4:$Z$51,2,FALSE))))</f>
        <v>211304</v>
      </c>
      <c r="O82" s="46">
        <v>2</v>
      </c>
      <c r="P82" s="6" t="str">
        <f t="shared" si="7"/>
        <v>&lt;C2&gt;</v>
      </c>
      <c r="Q82" s="6" t="str">
        <f>IF($B82=1,IF(ISNA(VLOOKUP($P82,Teams!$F$4:$H$51,2,FALSE)),"",VLOOKUP($P82,Teams!$F$4:$H$51,2,FALSE)),IF($B82=2,IF(ISNA(VLOOKUP($P82,Teams!$O$4:$Q$51,2,FALSE)),"",VLOOKUP($P82,Teams!$O$4:$Q$51,2,FALSE)),IF(ISNA(VLOOKUP($P82,Teams!$X$4:$Z$51,2,FALSE)),"",VLOOKUP($P82,Teams!$X$4:$Z$51,2,FALSE))))</f>
        <v>211302</v>
      </c>
      <c r="R82" t="str">
        <f t="shared" si="10"/>
        <v>11/07/2021,11:00,11/07/2021,12:00,Week 7 - Match 71112,,Gym 1 - Court 2,,0,Game,,211304,,1,211302,,,0,,71112,1,,,,,,</v>
      </c>
    </row>
    <row r="83" spans="2:18" x14ac:dyDescent="0.2">
      <c r="B83" s="37">
        <v>1</v>
      </c>
      <c r="C83" s="9">
        <v>44507</v>
      </c>
      <c r="D83" s="10">
        <v>11</v>
      </c>
      <c r="E83" s="10" t="s">
        <v>36</v>
      </c>
      <c r="F83" s="11">
        <f t="shared" si="8"/>
        <v>12</v>
      </c>
      <c r="G83" s="11" t="str">
        <f t="shared" si="9"/>
        <v>00</v>
      </c>
      <c r="H83" s="2">
        <v>7</v>
      </c>
      <c r="I83" s="11" t="str">
        <f t="shared" si="11"/>
        <v>71113</v>
      </c>
      <c r="J83" s="2">
        <v>1</v>
      </c>
      <c r="K83" s="2">
        <v>3</v>
      </c>
      <c r="L83" s="44">
        <v>12</v>
      </c>
      <c r="M83" s="6" t="str">
        <f t="shared" si="6"/>
        <v>&lt;C12&gt;</v>
      </c>
      <c r="N83" s="6" t="str">
        <f>IF($B83=1,IF(ISNA(VLOOKUP($M83,Teams!$F$4:$H$51,2,FALSE)),"",VLOOKUP($M83,Teams!$F$4:$H$51,2,FALSE)),IF($B83=2,IF(ISNA(VLOOKUP($M83,Teams!$O$4:$Q$51,2,FALSE)),"",VLOOKUP($M83,Teams!$O$4:$Q$51,2,FALSE)),IF(ISNA(VLOOKUP($M83,Teams!$X$4:$Z$51,2,FALSE)),"",VLOOKUP($M83,Teams!$X$4:$Z$51,2,FALSE))))</f>
        <v>211312</v>
      </c>
      <c r="O83" s="46">
        <v>3</v>
      </c>
      <c r="P83" s="6" t="str">
        <f t="shared" si="7"/>
        <v>&lt;C3&gt;</v>
      </c>
      <c r="Q83" s="6" t="str">
        <f>IF($B83=1,IF(ISNA(VLOOKUP($P83,Teams!$F$4:$H$51,2,FALSE)),"",VLOOKUP($P83,Teams!$F$4:$H$51,2,FALSE)),IF($B83=2,IF(ISNA(VLOOKUP($P83,Teams!$O$4:$Q$51,2,FALSE)),"",VLOOKUP($P83,Teams!$O$4:$Q$51,2,FALSE)),IF(ISNA(VLOOKUP($P83,Teams!$X$4:$Z$51,2,FALSE)),"",VLOOKUP($P83,Teams!$X$4:$Z$51,2,FALSE))))</f>
        <v>211303</v>
      </c>
      <c r="R83" t="str">
        <f t="shared" si="10"/>
        <v>11/07/2021,11:00,11/07/2021,12:00,Week 7 - Match 71113,,Gym 1 - Court 3,,0,Game,,211312,,1,211303,,,0,,71113,1,,,,,,</v>
      </c>
    </row>
    <row r="84" spans="2:18" x14ac:dyDescent="0.2">
      <c r="B84" s="37">
        <v>1</v>
      </c>
      <c r="C84" s="9">
        <v>44507</v>
      </c>
      <c r="D84" s="10">
        <v>11</v>
      </c>
      <c r="E84" s="10" t="s">
        <v>36</v>
      </c>
      <c r="F84" s="11">
        <f t="shared" si="8"/>
        <v>12</v>
      </c>
      <c r="G84" s="11" t="str">
        <f t="shared" si="9"/>
        <v>00</v>
      </c>
      <c r="H84" s="2">
        <v>7</v>
      </c>
      <c r="I84" s="11" t="str">
        <f t="shared" si="11"/>
        <v>71121</v>
      </c>
      <c r="J84" s="2">
        <v>2</v>
      </c>
      <c r="K84" s="2">
        <v>1</v>
      </c>
      <c r="L84" s="44">
        <v>11</v>
      </c>
      <c r="M84" s="6" t="str">
        <f t="shared" si="6"/>
        <v>&lt;C11&gt;</v>
      </c>
      <c r="N84" s="6" t="str">
        <f>IF($B84=1,IF(ISNA(VLOOKUP($M84,Teams!$F$4:$H$51,2,FALSE)),"",VLOOKUP($M84,Teams!$F$4:$H$51,2,FALSE)),IF($B84=2,IF(ISNA(VLOOKUP($M84,Teams!$O$4:$Q$51,2,FALSE)),"",VLOOKUP($M84,Teams!$O$4:$Q$51,2,FALSE)),IF(ISNA(VLOOKUP($M84,Teams!$X$4:$Z$51,2,FALSE)),"",VLOOKUP($M84,Teams!$X$4:$Z$51,2,FALSE))))</f>
        <v>211311</v>
      </c>
      <c r="O84" s="46">
        <v>6</v>
      </c>
      <c r="P84" s="6" t="str">
        <f t="shared" si="7"/>
        <v>&lt;C6&gt;</v>
      </c>
      <c r="Q84" s="6" t="str">
        <f>IF($B84=1,IF(ISNA(VLOOKUP($P84,Teams!$F$4:$H$51,2,FALSE)),"",VLOOKUP($P84,Teams!$F$4:$H$51,2,FALSE)),IF($B84=2,IF(ISNA(VLOOKUP($P84,Teams!$O$4:$Q$51,2,FALSE)),"",VLOOKUP($P84,Teams!$O$4:$Q$51,2,FALSE)),IF(ISNA(VLOOKUP($P84,Teams!$X$4:$Z$51,2,FALSE)),"",VLOOKUP($P84,Teams!$X$4:$Z$51,2,FALSE))))</f>
        <v>211306</v>
      </c>
      <c r="R84" t="str">
        <f t="shared" si="10"/>
        <v>11/07/2021,11:00,11/07/2021,12:00,Week 7 - Match 71121,,Gym 2 - Court 1,,0,Game,,211311,,1,211306,,,0,,71121,1,,,,,,</v>
      </c>
    </row>
    <row r="85" spans="2:18" x14ac:dyDescent="0.2">
      <c r="B85" s="37">
        <v>1</v>
      </c>
      <c r="C85" s="9">
        <v>44507</v>
      </c>
      <c r="D85" s="10">
        <v>11</v>
      </c>
      <c r="E85" s="10" t="s">
        <v>36</v>
      </c>
      <c r="F85" s="11">
        <f t="shared" si="8"/>
        <v>12</v>
      </c>
      <c r="G85" s="11" t="str">
        <f t="shared" si="9"/>
        <v>00</v>
      </c>
      <c r="H85" s="2">
        <v>7</v>
      </c>
      <c r="I85" s="11" t="str">
        <f t="shared" si="11"/>
        <v>71122</v>
      </c>
      <c r="J85" s="2">
        <v>2</v>
      </c>
      <c r="K85" s="2">
        <v>2</v>
      </c>
      <c r="L85" s="44">
        <v>10</v>
      </c>
      <c r="M85" s="6" t="str">
        <f t="shared" si="6"/>
        <v>&lt;C10&gt;</v>
      </c>
      <c r="N85" s="6" t="str">
        <f>IF($B85=1,IF(ISNA(VLOOKUP($M85,Teams!$F$4:$H$51,2,FALSE)),"",VLOOKUP($M85,Teams!$F$4:$H$51,2,FALSE)),IF($B85=2,IF(ISNA(VLOOKUP($M85,Teams!$O$4:$Q$51,2,FALSE)),"",VLOOKUP($M85,Teams!$O$4:$Q$51,2,FALSE)),IF(ISNA(VLOOKUP($M85,Teams!$X$4:$Z$51,2,FALSE)),"",VLOOKUP($M85,Teams!$X$4:$Z$51,2,FALSE))))</f>
        <v>211310</v>
      </c>
      <c r="O85" s="46">
        <v>7</v>
      </c>
      <c r="P85" s="6" t="str">
        <f t="shared" si="7"/>
        <v>&lt;C7&gt;</v>
      </c>
      <c r="Q85" s="6" t="str">
        <f>IF($B85=1,IF(ISNA(VLOOKUP($P85,Teams!$F$4:$H$51,2,FALSE)),"",VLOOKUP($P85,Teams!$F$4:$H$51,2,FALSE)),IF($B85=2,IF(ISNA(VLOOKUP($P85,Teams!$O$4:$Q$51,2,FALSE)),"",VLOOKUP($P85,Teams!$O$4:$Q$51,2,FALSE)),IF(ISNA(VLOOKUP($P85,Teams!$X$4:$Z$51,2,FALSE)),"",VLOOKUP($P85,Teams!$X$4:$Z$51,2,FALSE))))</f>
        <v>211307</v>
      </c>
      <c r="R85" t="str">
        <f t="shared" si="10"/>
        <v>11/07/2021,11:00,11/07/2021,12:00,Week 7 - Match 71122,,Gym 2 - Court 2,,0,Game,,211310,,1,211307,,,0,,71122,1,,,,,,</v>
      </c>
    </row>
    <row r="86" spans="2:18" x14ac:dyDescent="0.2">
      <c r="B86" s="37">
        <v>1</v>
      </c>
      <c r="C86" s="9">
        <v>44507</v>
      </c>
      <c r="D86" s="10">
        <v>11</v>
      </c>
      <c r="E86" s="10" t="s">
        <v>36</v>
      </c>
      <c r="F86" s="11">
        <f t="shared" si="8"/>
        <v>12</v>
      </c>
      <c r="G86" s="11" t="str">
        <f t="shared" si="9"/>
        <v>00</v>
      </c>
      <c r="H86" s="2">
        <v>7</v>
      </c>
      <c r="I86" s="11" t="str">
        <f t="shared" si="11"/>
        <v>71123</v>
      </c>
      <c r="J86" s="2">
        <v>2</v>
      </c>
      <c r="K86" s="2">
        <v>3</v>
      </c>
      <c r="L86" s="44">
        <v>9</v>
      </c>
      <c r="M86" s="6" t="str">
        <f t="shared" si="6"/>
        <v>&lt;C9&gt;</v>
      </c>
      <c r="N86" s="6" t="str">
        <f>IF($B86=1,IF(ISNA(VLOOKUP($M86,Teams!$F$4:$H$51,2,FALSE)),"",VLOOKUP($M86,Teams!$F$4:$H$51,2,FALSE)),IF($B86=2,IF(ISNA(VLOOKUP($M86,Teams!$O$4:$Q$51,2,FALSE)),"",VLOOKUP($M86,Teams!$O$4:$Q$51,2,FALSE)),IF(ISNA(VLOOKUP($M86,Teams!$X$4:$Z$51,2,FALSE)),"",VLOOKUP($M86,Teams!$X$4:$Z$51,2,FALSE))))</f>
        <v>211309</v>
      </c>
      <c r="O86" s="46">
        <v>8</v>
      </c>
      <c r="P86" s="6" t="str">
        <f t="shared" si="7"/>
        <v>&lt;C8&gt;</v>
      </c>
      <c r="Q86" s="6" t="str">
        <f>IF($B86=1,IF(ISNA(VLOOKUP($P86,Teams!$F$4:$H$51,2,FALSE)),"",VLOOKUP($P86,Teams!$F$4:$H$51,2,FALSE)),IF($B86=2,IF(ISNA(VLOOKUP($P86,Teams!$O$4:$Q$51,2,FALSE)),"",VLOOKUP($P86,Teams!$O$4:$Q$51,2,FALSE)),IF(ISNA(VLOOKUP($P86,Teams!$X$4:$Z$51,2,FALSE)),"",VLOOKUP($P86,Teams!$X$4:$Z$51,2,FALSE))))</f>
        <v>211308</v>
      </c>
      <c r="R86" t="str">
        <f t="shared" si="10"/>
        <v>11/07/2021,11:00,11/07/2021,12:00,Week 7 - Match 71123,,Gym 2 - Court 3,,0,Game,,211309,,1,211308,,,0,,71123,1,,,,,,</v>
      </c>
    </row>
    <row r="87" spans="2:18" x14ac:dyDescent="0.2">
      <c r="B87" s="37">
        <v>1</v>
      </c>
      <c r="C87" s="9">
        <v>44514</v>
      </c>
      <c r="D87" s="10">
        <v>12</v>
      </c>
      <c r="E87" s="10" t="s">
        <v>36</v>
      </c>
      <c r="F87" s="11">
        <f t="shared" si="8"/>
        <v>13</v>
      </c>
      <c r="G87" s="11" t="str">
        <f t="shared" si="9"/>
        <v>00</v>
      </c>
      <c r="H87" s="2">
        <v>8</v>
      </c>
      <c r="I87" s="11" t="str">
        <f t="shared" si="11"/>
        <v>81211</v>
      </c>
      <c r="J87" s="2">
        <v>1</v>
      </c>
      <c r="K87" s="2">
        <v>1</v>
      </c>
      <c r="L87" s="44">
        <v>5</v>
      </c>
      <c r="M87" s="6" t="str">
        <f t="shared" si="6"/>
        <v>&lt;C5&gt;</v>
      </c>
      <c r="N87" s="6" t="str">
        <f>IF($B87=1,IF(ISNA(VLOOKUP($M87,Teams!$F$4:$H$51,2,FALSE)),"",VLOOKUP($M87,Teams!$F$4:$H$51,2,FALSE)),IF($B87=2,IF(ISNA(VLOOKUP($M87,Teams!$O$4:$Q$51,2,FALSE)),"",VLOOKUP($M87,Teams!$O$4:$Q$51,2,FALSE)),IF(ISNA(VLOOKUP($M87,Teams!$X$4:$Z$51,2,FALSE)),"",VLOOKUP($M87,Teams!$X$4:$Z$51,2,FALSE))))</f>
        <v>211305</v>
      </c>
      <c r="O87" s="46">
        <v>3</v>
      </c>
      <c r="P87" s="6" t="str">
        <f t="shared" si="7"/>
        <v>&lt;C3&gt;</v>
      </c>
      <c r="Q87" s="6" t="str">
        <f>IF($B87=1,IF(ISNA(VLOOKUP($P87,Teams!$F$4:$H$51,2,FALSE)),"",VLOOKUP($P87,Teams!$F$4:$H$51,2,FALSE)),IF($B87=2,IF(ISNA(VLOOKUP($P87,Teams!$O$4:$Q$51,2,FALSE)),"",VLOOKUP($P87,Teams!$O$4:$Q$51,2,FALSE)),IF(ISNA(VLOOKUP($P87,Teams!$X$4:$Z$51,2,FALSE)),"",VLOOKUP($P87,Teams!$X$4:$Z$51,2,FALSE))))</f>
        <v>211303</v>
      </c>
      <c r="R87" t="str">
        <f t="shared" si="10"/>
        <v>11/14/2021,12:00,11/14/2021,13:00,Week 8 - Match 81211,,Gym 1 - Court 1,,0,Game,,211305,,1,211303,,,0,,81211,1,,,,,,</v>
      </c>
    </row>
    <row r="88" spans="2:18" x14ac:dyDescent="0.2">
      <c r="B88" s="37">
        <v>1</v>
      </c>
      <c r="C88" s="9">
        <v>44514</v>
      </c>
      <c r="D88" s="10">
        <v>12</v>
      </c>
      <c r="E88" s="10" t="s">
        <v>36</v>
      </c>
      <c r="F88" s="11">
        <f t="shared" si="8"/>
        <v>13</v>
      </c>
      <c r="G88" s="11" t="str">
        <f t="shared" si="9"/>
        <v>00</v>
      </c>
      <c r="H88" s="2">
        <v>8</v>
      </c>
      <c r="I88" s="11" t="str">
        <f t="shared" si="11"/>
        <v>81212</v>
      </c>
      <c r="J88" s="2">
        <v>1</v>
      </c>
      <c r="K88" s="2">
        <v>2</v>
      </c>
      <c r="L88" s="44">
        <v>6</v>
      </c>
      <c r="M88" s="6" t="str">
        <f t="shared" si="6"/>
        <v>&lt;C6&gt;</v>
      </c>
      <c r="N88" s="6" t="str">
        <f>IF($B88=1,IF(ISNA(VLOOKUP($M88,Teams!$F$4:$H$51,2,FALSE)),"",VLOOKUP($M88,Teams!$F$4:$H$51,2,FALSE)),IF($B88=2,IF(ISNA(VLOOKUP($M88,Teams!$O$4:$Q$51,2,FALSE)),"",VLOOKUP($M88,Teams!$O$4:$Q$51,2,FALSE)),IF(ISNA(VLOOKUP($M88,Teams!$X$4:$Z$51,2,FALSE)),"",VLOOKUP($M88,Teams!$X$4:$Z$51,2,FALSE))))</f>
        <v>211306</v>
      </c>
      <c r="O88" s="46">
        <v>2</v>
      </c>
      <c r="P88" s="6" t="str">
        <f t="shared" si="7"/>
        <v>&lt;C2&gt;</v>
      </c>
      <c r="Q88" s="6" t="str">
        <f>IF($B88=1,IF(ISNA(VLOOKUP($P88,Teams!$F$4:$H$51,2,FALSE)),"",VLOOKUP($P88,Teams!$F$4:$H$51,2,FALSE)),IF($B88=2,IF(ISNA(VLOOKUP($P88,Teams!$O$4:$Q$51,2,FALSE)),"",VLOOKUP($P88,Teams!$O$4:$Q$51,2,FALSE)),IF(ISNA(VLOOKUP($P88,Teams!$X$4:$Z$51,2,FALSE)),"",VLOOKUP($P88,Teams!$X$4:$Z$51,2,FALSE))))</f>
        <v>211302</v>
      </c>
      <c r="R88" t="str">
        <f t="shared" si="10"/>
        <v>11/14/2021,12:00,11/14/2021,13:00,Week 8 - Match 81212,,Gym 1 - Court 2,,0,Game,,211306,,1,211302,,,0,,81212,1,,,,,,</v>
      </c>
    </row>
    <row r="89" spans="2:18" x14ac:dyDescent="0.2">
      <c r="B89" s="37">
        <v>1</v>
      </c>
      <c r="C89" s="9">
        <v>44514</v>
      </c>
      <c r="D89" s="10">
        <v>12</v>
      </c>
      <c r="E89" s="10" t="s">
        <v>36</v>
      </c>
      <c r="F89" s="11">
        <f t="shared" si="8"/>
        <v>13</v>
      </c>
      <c r="G89" s="11" t="str">
        <f t="shared" si="9"/>
        <v>00</v>
      </c>
      <c r="H89" s="2">
        <v>8</v>
      </c>
      <c r="I89" s="11" t="str">
        <f t="shared" si="11"/>
        <v>81213</v>
      </c>
      <c r="J89" s="2">
        <v>1</v>
      </c>
      <c r="K89" s="2">
        <v>3</v>
      </c>
      <c r="L89" s="44">
        <v>12</v>
      </c>
      <c r="M89" s="6" t="str">
        <f t="shared" si="6"/>
        <v>&lt;C12&gt;</v>
      </c>
      <c r="N89" s="6" t="str">
        <f>IF($B89=1,IF(ISNA(VLOOKUP($M89,Teams!$F$4:$H$51,2,FALSE)),"",VLOOKUP($M89,Teams!$F$4:$H$51,2,FALSE)),IF($B89=2,IF(ISNA(VLOOKUP($M89,Teams!$O$4:$Q$51,2,FALSE)),"",VLOOKUP($M89,Teams!$O$4:$Q$51,2,FALSE)),IF(ISNA(VLOOKUP($M89,Teams!$X$4:$Z$51,2,FALSE)),"",VLOOKUP($M89,Teams!$X$4:$Z$51,2,FALSE))))</f>
        <v>211312</v>
      </c>
      <c r="O89" s="46">
        <v>4</v>
      </c>
      <c r="P89" s="6" t="str">
        <f t="shared" si="7"/>
        <v>&lt;C4&gt;</v>
      </c>
      <c r="Q89" s="6" t="str">
        <f>IF($B89=1,IF(ISNA(VLOOKUP($P89,Teams!$F$4:$H$51,2,FALSE)),"",VLOOKUP($P89,Teams!$F$4:$H$51,2,FALSE)),IF($B89=2,IF(ISNA(VLOOKUP($P89,Teams!$O$4:$Q$51,2,FALSE)),"",VLOOKUP($P89,Teams!$O$4:$Q$51,2,FALSE)),IF(ISNA(VLOOKUP($P89,Teams!$X$4:$Z$51,2,FALSE)),"",VLOOKUP($P89,Teams!$X$4:$Z$51,2,FALSE))))</f>
        <v>211304</v>
      </c>
      <c r="R89" t="str">
        <f t="shared" si="10"/>
        <v>11/14/2021,12:00,11/14/2021,13:00,Week 8 - Match 81213,,Gym 1 - Court 3,,0,Game,,211312,,1,211304,,,0,,81213,1,,,,,,</v>
      </c>
    </row>
    <row r="90" spans="2:18" x14ac:dyDescent="0.2">
      <c r="B90" s="37">
        <v>1</v>
      </c>
      <c r="C90" s="9">
        <v>44514</v>
      </c>
      <c r="D90" s="10">
        <v>12</v>
      </c>
      <c r="E90" s="10" t="s">
        <v>36</v>
      </c>
      <c r="F90" s="11">
        <f t="shared" si="8"/>
        <v>13</v>
      </c>
      <c r="G90" s="11" t="str">
        <f t="shared" si="9"/>
        <v>00</v>
      </c>
      <c r="H90" s="2">
        <v>8</v>
      </c>
      <c r="I90" s="11" t="str">
        <f t="shared" si="11"/>
        <v>81221</v>
      </c>
      <c r="J90" s="2">
        <v>2</v>
      </c>
      <c r="K90" s="2">
        <v>1</v>
      </c>
      <c r="L90" s="44">
        <v>11</v>
      </c>
      <c r="M90" s="6" t="str">
        <f t="shared" si="6"/>
        <v>&lt;C11&gt;</v>
      </c>
      <c r="N90" s="6" t="str">
        <f>IF($B90=1,IF(ISNA(VLOOKUP($M90,Teams!$F$4:$H$51,2,FALSE)),"",VLOOKUP($M90,Teams!$F$4:$H$51,2,FALSE)),IF($B90=2,IF(ISNA(VLOOKUP($M90,Teams!$O$4:$Q$51,2,FALSE)),"",VLOOKUP($M90,Teams!$O$4:$Q$51,2,FALSE)),IF(ISNA(VLOOKUP($M90,Teams!$X$4:$Z$51,2,FALSE)),"",VLOOKUP($M90,Teams!$X$4:$Z$51,2,FALSE))))</f>
        <v>211311</v>
      </c>
      <c r="O90" s="46">
        <v>8</v>
      </c>
      <c r="P90" s="6" t="str">
        <f t="shared" si="7"/>
        <v>&lt;C8&gt;</v>
      </c>
      <c r="Q90" s="6" t="str">
        <f>IF($B90=1,IF(ISNA(VLOOKUP($P90,Teams!$F$4:$H$51,2,FALSE)),"",VLOOKUP($P90,Teams!$F$4:$H$51,2,FALSE)),IF($B90=2,IF(ISNA(VLOOKUP($P90,Teams!$O$4:$Q$51,2,FALSE)),"",VLOOKUP($P90,Teams!$O$4:$Q$51,2,FALSE)),IF(ISNA(VLOOKUP($P90,Teams!$X$4:$Z$51,2,FALSE)),"",VLOOKUP($P90,Teams!$X$4:$Z$51,2,FALSE))))</f>
        <v>211308</v>
      </c>
      <c r="R90" t="str">
        <f t="shared" si="10"/>
        <v>11/14/2021,12:00,11/14/2021,13:00,Week 8 - Match 81221,,Gym 2 - Court 1,,0,Game,,211311,,1,211308,,,0,,81221,1,,,,,,</v>
      </c>
    </row>
    <row r="91" spans="2:18" x14ac:dyDescent="0.2">
      <c r="B91" s="37">
        <v>1</v>
      </c>
      <c r="C91" s="9">
        <v>44514</v>
      </c>
      <c r="D91" s="10">
        <v>12</v>
      </c>
      <c r="E91" s="10" t="s">
        <v>36</v>
      </c>
      <c r="F91" s="11">
        <f t="shared" si="8"/>
        <v>13</v>
      </c>
      <c r="G91" s="11" t="str">
        <f t="shared" si="9"/>
        <v>00</v>
      </c>
      <c r="H91" s="2">
        <v>8</v>
      </c>
      <c r="I91" s="11" t="str">
        <f t="shared" si="11"/>
        <v>81222</v>
      </c>
      <c r="J91" s="2">
        <v>2</v>
      </c>
      <c r="K91" s="2">
        <v>2</v>
      </c>
      <c r="L91" s="44">
        <v>10</v>
      </c>
      <c r="M91" s="6" t="str">
        <f t="shared" si="6"/>
        <v>&lt;C10&gt;</v>
      </c>
      <c r="N91" s="6" t="str">
        <f>IF($B91=1,IF(ISNA(VLOOKUP($M91,Teams!$F$4:$H$51,2,FALSE)),"",VLOOKUP($M91,Teams!$F$4:$H$51,2,FALSE)),IF($B91=2,IF(ISNA(VLOOKUP($M91,Teams!$O$4:$Q$51,2,FALSE)),"",VLOOKUP($M91,Teams!$O$4:$Q$51,2,FALSE)),IF(ISNA(VLOOKUP($M91,Teams!$X$4:$Z$51,2,FALSE)),"",VLOOKUP($M91,Teams!$X$4:$Z$51,2,FALSE))))</f>
        <v>211310</v>
      </c>
      <c r="O91" s="46">
        <v>9</v>
      </c>
      <c r="P91" s="6" t="str">
        <f t="shared" si="7"/>
        <v>&lt;C9&gt;</v>
      </c>
      <c r="Q91" s="6" t="str">
        <f>IF($B91=1,IF(ISNA(VLOOKUP($P91,Teams!$F$4:$H$51,2,FALSE)),"",VLOOKUP($P91,Teams!$F$4:$H$51,2,FALSE)),IF($B91=2,IF(ISNA(VLOOKUP($P91,Teams!$O$4:$Q$51,2,FALSE)),"",VLOOKUP($P91,Teams!$O$4:$Q$51,2,FALSE)),IF(ISNA(VLOOKUP($P91,Teams!$X$4:$Z$51,2,FALSE)),"",VLOOKUP($P91,Teams!$X$4:$Z$51,2,FALSE))))</f>
        <v>211309</v>
      </c>
      <c r="R91" t="str">
        <f t="shared" si="10"/>
        <v>11/14/2021,12:00,11/14/2021,13:00,Week 8 - Match 81222,,Gym 2 - Court 2,,0,Game,,211310,,1,211309,,,0,,81222,1,,,,,,</v>
      </c>
    </row>
    <row r="92" spans="2:18" x14ac:dyDescent="0.2">
      <c r="B92" s="37">
        <v>1</v>
      </c>
      <c r="C92" s="9">
        <v>44514</v>
      </c>
      <c r="D92" s="10">
        <v>12</v>
      </c>
      <c r="E92" s="10" t="s">
        <v>36</v>
      </c>
      <c r="F92" s="11">
        <f t="shared" si="8"/>
        <v>13</v>
      </c>
      <c r="G92" s="11" t="str">
        <f t="shared" si="9"/>
        <v>00</v>
      </c>
      <c r="H92" s="2">
        <v>8</v>
      </c>
      <c r="I92" s="11" t="str">
        <f t="shared" si="11"/>
        <v>81223</v>
      </c>
      <c r="J92" s="2">
        <v>2</v>
      </c>
      <c r="K92" s="2">
        <v>3</v>
      </c>
      <c r="L92" s="44">
        <v>7</v>
      </c>
      <c r="M92" s="6" t="str">
        <f t="shared" si="6"/>
        <v>&lt;C7&gt;</v>
      </c>
      <c r="N92" s="6" t="str">
        <f>IF($B92=1,IF(ISNA(VLOOKUP($M92,Teams!$F$4:$H$51,2,FALSE)),"",VLOOKUP($M92,Teams!$F$4:$H$51,2,FALSE)),IF($B92=2,IF(ISNA(VLOOKUP($M92,Teams!$O$4:$Q$51,2,FALSE)),"",VLOOKUP($M92,Teams!$O$4:$Q$51,2,FALSE)),IF(ISNA(VLOOKUP($M92,Teams!$X$4:$Z$51,2,FALSE)),"",VLOOKUP($M92,Teams!$X$4:$Z$51,2,FALSE))))</f>
        <v>211307</v>
      </c>
      <c r="O92" s="46">
        <v>1</v>
      </c>
      <c r="P92" s="6" t="str">
        <f t="shared" si="7"/>
        <v>&lt;C1&gt;</v>
      </c>
      <c r="Q92" s="6" t="str">
        <f>IF($B92=1,IF(ISNA(VLOOKUP($P92,Teams!$F$4:$H$51,2,FALSE)),"",VLOOKUP($P92,Teams!$F$4:$H$51,2,FALSE)),IF($B92=2,IF(ISNA(VLOOKUP($P92,Teams!$O$4:$Q$51,2,FALSE)),"",VLOOKUP($P92,Teams!$O$4:$Q$51,2,FALSE)),IF(ISNA(VLOOKUP($P92,Teams!$X$4:$Z$51,2,FALSE)),"",VLOOKUP($P92,Teams!$X$4:$Z$51,2,FALSE))))</f>
        <v>211301</v>
      </c>
      <c r="R92" t="str">
        <f t="shared" si="10"/>
        <v>11/14/2021,12:00,11/14/2021,13:00,Week 8 - Match 81223,,Gym 2 - Court 3,,0,Game,,211307,,1,211301,,,0,,81223,1,,,,,,</v>
      </c>
    </row>
    <row r="93" spans="2:18" x14ac:dyDescent="0.2">
      <c r="B93" s="37">
        <v>1</v>
      </c>
      <c r="C93" s="9">
        <v>44514</v>
      </c>
      <c r="D93" s="10">
        <v>13</v>
      </c>
      <c r="E93" s="10" t="s">
        <v>36</v>
      </c>
      <c r="F93" s="11">
        <f t="shared" si="8"/>
        <v>14</v>
      </c>
      <c r="G93" s="11" t="str">
        <f t="shared" si="9"/>
        <v>00</v>
      </c>
      <c r="H93" s="2">
        <v>8</v>
      </c>
      <c r="I93" s="11" t="str">
        <f t="shared" si="11"/>
        <v>81311</v>
      </c>
      <c r="J93" s="2">
        <v>1</v>
      </c>
      <c r="K93" s="2">
        <v>1</v>
      </c>
      <c r="L93" s="44">
        <v>10</v>
      </c>
      <c r="M93" s="6" t="str">
        <f t="shared" si="6"/>
        <v>&lt;C10&gt;</v>
      </c>
      <c r="N93" s="6" t="str">
        <f>IF($B93=1,IF(ISNA(VLOOKUP($M93,Teams!$F$4:$H$51,2,FALSE)),"",VLOOKUP($M93,Teams!$F$4:$H$51,2,FALSE)),IF($B93=2,IF(ISNA(VLOOKUP($M93,Teams!$O$4:$Q$51,2,FALSE)),"",VLOOKUP($M93,Teams!$O$4:$Q$51,2,FALSE)),IF(ISNA(VLOOKUP($M93,Teams!$X$4:$Z$51,2,FALSE)),"",VLOOKUP($M93,Teams!$X$4:$Z$51,2,FALSE))))</f>
        <v>211310</v>
      </c>
      <c r="O93" s="46">
        <v>6</v>
      </c>
      <c r="P93" s="6" t="str">
        <f t="shared" si="7"/>
        <v>&lt;C6&gt;</v>
      </c>
      <c r="Q93" s="6" t="str">
        <f>IF($B93=1,IF(ISNA(VLOOKUP($P93,Teams!$F$4:$H$51,2,FALSE)),"",VLOOKUP($P93,Teams!$F$4:$H$51,2,FALSE)),IF($B93=2,IF(ISNA(VLOOKUP($P93,Teams!$O$4:$Q$51,2,FALSE)),"",VLOOKUP($P93,Teams!$O$4:$Q$51,2,FALSE)),IF(ISNA(VLOOKUP($P93,Teams!$X$4:$Z$51,2,FALSE)),"",VLOOKUP($P93,Teams!$X$4:$Z$51,2,FALSE))))</f>
        <v>211306</v>
      </c>
      <c r="R93" t="str">
        <f t="shared" si="10"/>
        <v>11/14/2021,13:00,11/14/2021,14:00,Week 8 - Match 81311,,Gym 1 - Court 1,,0,Game,,211310,,1,211306,,,0,,81311,1,,,,,,</v>
      </c>
    </row>
    <row r="94" spans="2:18" x14ac:dyDescent="0.2">
      <c r="B94" s="37">
        <v>1</v>
      </c>
      <c r="C94" s="9">
        <v>44514</v>
      </c>
      <c r="D94" s="10">
        <v>13</v>
      </c>
      <c r="E94" s="10" t="s">
        <v>36</v>
      </c>
      <c r="F94" s="11">
        <f t="shared" si="8"/>
        <v>14</v>
      </c>
      <c r="G94" s="11" t="str">
        <f t="shared" si="9"/>
        <v>00</v>
      </c>
      <c r="H94" s="2">
        <v>8</v>
      </c>
      <c r="I94" s="11" t="str">
        <f t="shared" si="11"/>
        <v>81312</v>
      </c>
      <c r="J94" s="2">
        <v>1</v>
      </c>
      <c r="K94" s="2">
        <v>2</v>
      </c>
      <c r="L94" s="44">
        <v>9</v>
      </c>
      <c r="M94" s="6" t="str">
        <f t="shared" si="6"/>
        <v>&lt;C9&gt;</v>
      </c>
      <c r="N94" s="6" t="str">
        <f>IF($B94=1,IF(ISNA(VLOOKUP($M94,Teams!$F$4:$H$51,2,FALSE)),"",VLOOKUP($M94,Teams!$F$4:$H$51,2,FALSE)),IF($B94=2,IF(ISNA(VLOOKUP($M94,Teams!$O$4:$Q$51,2,FALSE)),"",VLOOKUP($M94,Teams!$O$4:$Q$51,2,FALSE)),IF(ISNA(VLOOKUP($M94,Teams!$X$4:$Z$51,2,FALSE)),"",VLOOKUP($M94,Teams!$X$4:$Z$51,2,FALSE))))</f>
        <v>211309</v>
      </c>
      <c r="O94" s="46">
        <v>7</v>
      </c>
      <c r="P94" s="6" t="str">
        <f t="shared" si="7"/>
        <v>&lt;C7&gt;</v>
      </c>
      <c r="Q94" s="6" t="str">
        <f>IF($B94=1,IF(ISNA(VLOOKUP($P94,Teams!$F$4:$H$51,2,FALSE)),"",VLOOKUP($P94,Teams!$F$4:$H$51,2,FALSE)),IF($B94=2,IF(ISNA(VLOOKUP($P94,Teams!$O$4:$Q$51,2,FALSE)),"",VLOOKUP($P94,Teams!$O$4:$Q$51,2,FALSE)),IF(ISNA(VLOOKUP($P94,Teams!$X$4:$Z$51,2,FALSE)),"",VLOOKUP($P94,Teams!$X$4:$Z$51,2,FALSE))))</f>
        <v>211307</v>
      </c>
      <c r="R94" t="str">
        <f t="shared" si="10"/>
        <v>11/14/2021,13:00,11/14/2021,14:00,Week 8 - Match 81312,,Gym 1 - Court 2,,0,Game,,211309,,1,211307,,,0,,81312,1,,,,,,</v>
      </c>
    </row>
    <row r="95" spans="2:18" x14ac:dyDescent="0.2">
      <c r="B95" s="37">
        <v>1</v>
      </c>
      <c r="C95" s="9">
        <v>44514</v>
      </c>
      <c r="D95" s="10">
        <v>13</v>
      </c>
      <c r="E95" s="10" t="s">
        <v>36</v>
      </c>
      <c r="F95" s="11">
        <f t="shared" si="8"/>
        <v>14</v>
      </c>
      <c r="G95" s="11" t="str">
        <f t="shared" si="9"/>
        <v>00</v>
      </c>
      <c r="H95" s="2">
        <v>8</v>
      </c>
      <c r="I95" s="11" t="str">
        <f t="shared" si="11"/>
        <v>81313</v>
      </c>
      <c r="J95" s="2">
        <v>1</v>
      </c>
      <c r="K95" s="2">
        <v>3</v>
      </c>
      <c r="L95" s="44">
        <v>12</v>
      </c>
      <c r="M95" s="6" t="str">
        <f t="shared" si="6"/>
        <v>&lt;C12&gt;</v>
      </c>
      <c r="N95" s="6" t="str">
        <f>IF($B95=1,IF(ISNA(VLOOKUP($M95,Teams!$F$4:$H$51,2,FALSE)),"",VLOOKUP($M95,Teams!$F$4:$H$51,2,FALSE)),IF($B95=2,IF(ISNA(VLOOKUP($M95,Teams!$O$4:$Q$51,2,FALSE)),"",VLOOKUP($M95,Teams!$O$4:$Q$51,2,FALSE)),IF(ISNA(VLOOKUP($M95,Teams!$X$4:$Z$51,2,FALSE)),"",VLOOKUP($M95,Teams!$X$4:$Z$51,2,FALSE))))</f>
        <v>211312</v>
      </c>
      <c r="O95" s="46">
        <v>8</v>
      </c>
      <c r="P95" s="6" t="str">
        <f t="shared" si="7"/>
        <v>&lt;C8&gt;</v>
      </c>
      <c r="Q95" s="6" t="str">
        <f>IF($B95=1,IF(ISNA(VLOOKUP($P95,Teams!$F$4:$H$51,2,FALSE)),"",VLOOKUP($P95,Teams!$F$4:$H$51,2,FALSE)),IF($B95=2,IF(ISNA(VLOOKUP($P95,Teams!$O$4:$Q$51,2,FALSE)),"",VLOOKUP($P95,Teams!$O$4:$Q$51,2,FALSE)),IF(ISNA(VLOOKUP($P95,Teams!$X$4:$Z$51,2,FALSE)),"",VLOOKUP($P95,Teams!$X$4:$Z$51,2,FALSE))))</f>
        <v>211308</v>
      </c>
      <c r="R95" t="str">
        <f t="shared" si="10"/>
        <v>11/14/2021,13:00,11/14/2021,14:00,Week 8 - Match 81313,,Gym 1 - Court 3,,0,Game,,211312,,1,211308,,,0,,81313,1,,,,,,</v>
      </c>
    </row>
    <row r="96" spans="2:18" x14ac:dyDescent="0.2">
      <c r="B96" s="37">
        <v>1</v>
      </c>
      <c r="C96" s="9">
        <v>44514</v>
      </c>
      <c r="D96" s="10">
        <v>13</v>
      </c>
      <c r="E96" s="10" t="s">
        <v>36</v>
      </c>
      <c r="F96" s="11">
        <f t="shared" si="8"/>
        <v>14</v>
      </c>
      <c r="G96" s="11" t="str">
        <f t="shared" si="9"/>
        <v>00</v>
      </c>
      <c r="H96" s="2">
        <v>8</v>
      </c>
      <c r="I96" s="11" t="str">
        <f t="shared" si="11"/>
        <v>81321</v>
      </c>
      <c r="J96" s="2">
        <v>2</v>
      </c>
      <c r="K96" s="2">
        <v>1</v>
      </c>
      <c r="L96" s="44">
        <v>4</v>
      </c>
      <c r="M96" s="6" t="str">
        <f t="shared" si="6"/>
        <v>&lt;C4&gt;</v>
      </c>
      <c r="N96" s="6" t="str">
        <f>IF($B96=1,IF(ISNA(VLOOKUP($M96,Teams!$F$4:$H$51,2,FALSE)),"",VLOOKUP($M96,Teams!$F$4:$H$51,2,FALSE)),IF($B96=2,IF(ISNA(VLOOKUP($M96,Teams!$O$4:$Q$51,2,FALSE)),"",VLOOKUP($M96,Teams!$O$4:$Q$51,2,FALSE)),IF(ISNA(VLOOKUP($M96,Teams!$X$4:$Z$51,2,FALSE)),"",VLOOKUP($M96,Teams!$X$4:$Z$51,2,FALSE))))</f>
        <v>211304</v>
      </c>
      <c r="O96" s="46">
        <v>1</v>
      </c>
      <c r="P96" s="6" t="str">
        <f t="shared" si="7"/>
        <v>&lt;C1&gt;</v>
      </c>
      <c r="Q96" s="6" t="str">
        <f>IF($B96=1,IF(ISNA(VLOOKUP($P96,Teams!$F$4:$H$51,2,FALSE)),"",VLOOKUP($P96,Teams!$F$4:$H$51,2,FALSE)),IF($B96=2,IF(ISNA(VLOOKUP($P96,Teams!$O$4:$Q$51,2,FALSE)),"",VLOOKUP($P96,Teams!$O$4:$Q$51,2,FALSE)),IF(ISNA(VLOOKUP($P96,Teams!$X$4:$Z$51,2,FALSE)),"",VLOOKUP($P96,Teams!$X$4:$Z$51,2,FALSE))))</f>
        <v>211301</v>
      </c>
      <c r="R96" t="str">
        <f t="shared" si="10"/>
        <v>11/14/2021,13:00,11/14/2021,14:00,Week 8 - Match 81321,,Gym 2 - Court 1,,0,Game,,211304,,1,211301,,,0,,81321,1,,,,,,</v>
      </c>
    </row>
    <row r="97" spans="2:18" x14ac:dyDescent="0.2">
      <c r="B97" s="37">
        <v>1</v>
      </c>
      <c r="C97" s="9">
        <v>44514</v>
      </c>
      <c r="D97" s="10">
        <v>13</v>
      </c>
      <c r="E97" s="10" t="s">
        <v>36</v>
      </c>
      <c r="F97" s="11">
        <f t="shared" si="8"/>
        <v>14</v>
      </c>
      <c r="G97" s="11" t="str">
        <f t="shared" si="9"/>
        <v>00</v>
      </c>
      <c r="H97" s="2">
        <v>8</v>
      </c>
      <c r="I97" s="11" t="str">
        <f t="shared" si="11"/>
        <v>81322</v>
      </c>
      <c r="J97" s="2">
        <v>2</v>
      </c>
      <c r="K97" s="2">
        <v>2</v>
      </c>
      <c r="L97" s="44">
        <v>3</v>
      </c>
      <c r="M97" s="6" t="str">
        <f t="shared" si="6"/>
        <v>&lt;C3&gt;</v>
      </c>
      <c r="N97" s="6" t="str">
        <f>IF($B97=1,IF(ISNA(VLOOKUP($M97,Teams!$F$4:$H$51,2,FALSE)),"",VLOOKUP($M97,Teams!$F$4:$H$51,2,FALSE)),IF($B97=2,IF(ISNA(VLOOKUP($M97,Teams!$O$4:$Q$51,2,FALSE)),"",VLOOKUP($M97,Teams!$O$4:$Q$51,2,FALSE)),IF(ISNA(VLOOKUP($M97,Teams!$X$4:$Z$51,2,FALSE)),"",VLOOKUP($M97,Teams!$X$4:$Z$51,2,FALSE))))</f>
        <v>211303</v>
      </c>
      <c r="O97" s="46">
        <v>2</v>
      </c>
      <c r="P97" s="6" t="str">
        <f t="shared" si="7"/>
        <v>&lt;C2&gt;</v>
      </c>
      <c r="Q97" s="6" t="str">
        <f>IF($B97=1,IF(ISNA(VLOOKUP($P97,Teams!$F$4:$H$51,2,FALSE)),"",VLOOKUP($P97,Teams!$F$4:$H$51,2,FALSE)),IF($B97=2,IF(ISNA(VLOOKUP($P97,Teams!$O$4:$Q$51,2,FALSE)),"",VLOOKUP($P97,Teams!$O$4:$Q$51,2,FALSE)),IF(ISNA(VLOOKUP($P97,Teams!$X$4:$Z$51,2,FALSE)),"",VLOOKUP($P97,Teams!$X$4:$Z$51,2,FALSE))))</f>
        <v>211302</v>
      </c>
      <c r="R97" t="str">
        <f t="shared" si="10"/>
        <v>11/14/2021,13:00,11/14/2021,14:00,Week 8 - Match 81322,,Gym 2 - Court 2,,0,Game,,211303,,1,211302,,,0,,81322,1,,,,,,</v>
      </c>
    </row>
    <row r="98" spans="2:18" x14ac:dyDescent="0.2">
      <c r="B98" s="37">
        <v>1</v>
      </c>
      <c r="C98" s="9">
        <v>44514</v>
      </c>
      <c r="D98" s="10">
        <v>13</v>
      </c>
      <c r="E98" s="10" t="s">
        <v>36</v>
      </c>
      <c r="F98" s="11">
        <f t="shared" si="8"/>
        <v>14</v>
      </c>
      <c r="G98" s="11" t="str">
        <f t="shared" si="9"/>
        <v>00</v>
      </c>
      <c r="H98" s="2">
        <v>8</v>
      </c>
      <c r="I98" s="11" t="str">
        <f t="shared" si="11"/>
        <v>81323</v>
      </c>
      <c r="J98" s="2">
        <v>2</v>
      </c>
      <c r="K98" s="2">
        <v>3</v>
      </c>
      <c r="L98" s="44">
        <v>11</v>
      </c>
      <c r="M98" s="6" t="str">
        <f t="shared" si="6"/>
        <v>&lt;C11&gt;</v>
      </c>
      <c r="N98" s="6" t="str">
        <f>IF($B98=1,IF(ISNA(VLOOKUP($M98,Teams!$F$4:$H$51,2,FALSE)),"",VLOOKUP($M98,Teams!$F$4:$H$51,2,FALSE)),IF($B98=2,IF(ISNA(VLOOKUP($M98,Teams!$O$4:$Q$51,2,FALSE)),"",VLOOKUP($M98,Teams!$O$4:$Q$51,2,FALSE)),IF(ISNA(VLOOKUP($M98,Teams!$X$4:$Z$51,2,FALSE)),"",VLOOKUP($M98,Teams!$X$4:$Z$51,2,FALSE))))</f>
        <v>211311</v>
      </c>
      <c r="O98" s="46">
        <v>5</v>
      </c>
      <c r="P98" s="6" t="str">
        <f t="shared" si="7"/>
        <v>&lt;C5&gt;</v>
      </c>
      <c r="Q98" s="6" t="str">
        <f>IF($B98=1,IF(ISNA(VLOOKUP($P98,Teams!$F$4:$H$51,2,FALSE)),"",VLOOKUP($P98,Teams!$F$4:$H$51,2,FALSE)),IF($B98=2,IF(ISNA(VLOOKUP($P98,Teams!$O$4:$Q$51,2,FALSE)),"",VLOOKUP($P98,Teams!$O$4:$Q$51,2,FALSE)),IF(ISNA(VLOOKUP($P98,Teams!$X$4:$Z$51,2,FALSE)),"",VLOOKUP($P98,Teams!$X$4:$Z$51,2,FALSE))))</f>
        <v>211305</v>
      </c>
      <c r="R98" t="str">
        <f t="shared" si="10"/>
        <v>11/14/2021,13:00,11/14/2021,14:00,Week 8 - Match 81323,,Gym 2 - Court 3,,0,Game,,211311,,1,211305,,,0,,81323,1,,,,,,</v>
      </c>
    </row>
    <row r="99" spans="2:18" x14ac:dyDescent="0.2">
      <c r="B99" s="37">
        <v>1</v>
      </c>
      <c r="C99" s="9">
        <v>44521</v>
      </c>
      <c r="D99" s="10">
        <v>14</v>
      </c>
      <c r="E99" s="10" t="s">
        <v>36</v>
      </c>
      <c r="F99" s="11">
        <f t="shared" si="8"/>
        <v>15</v>
      </c>
      <c r="G99" s="11" t="str">
        <f t="shared" si="9"/>
        <v>00</v>
      </c>
      <c r="H99" s="2">
        <v>9</v>
      </c>
      <c r="I99" s="11" t="str">
        <f t="shared" si="11"/>
        <v>91411</v>
      </c>
      <c r="J99" s="2">
        <v>1</v>
      </c>
      <c r="K99" s="2">
        <v>1</v>
      </c>
      <c r="L99" s="44">
        <v>10</v>
      </c>
      <c r="M99" s="6" t="str">
        <f t="shared" si="6"/>
        <v>&lt;C10&gt;</v>
      </c>
      <c r="N99" s="6" t="str">
        <f>IF($B99=1,IF(ISNA(VLOOKUP($M99,Teams!$F$4:$H$51,2,FALSE)),"",VLOOKUP($M99,Teams!$F$4:$H$51,2,FALSE)),IF($B99=2,IF(ISNA(VLOOKUP($M99,Teams!$O$4:$Q$51,2,FALSE)),"",VLOOKUP($M99,Teams!$O$4:$Q$51,2,FALSE)),IF(ISNA(VLOOKUP($M99,Teams!$X$4:$Z$51,2,FALSE)),"",VLOOKUP($M99,Teams!$X$4:$Z$51,2,FALSE))))</f>
        <v>211310</v>
      </c>
      <c r="O99" s="46">
        <v>4</v>
      </c>
      <c r="P99" s="6" t="str">
        <f t="shared" si="7"/>
        <v>&lt;C4&gt;</v>
      </c>
      <c r="Q99" s="6" t="str">
        <f>IF($B99=1,IF(ISNA(VLOOKUP($P99,Teams!$F$4:$H$51,2,FALSE)),"",VLOOKUP($P99,Teams!$F$4:$H$51,2,FALSE)),IF($B99=2,IF(ISNA(VLOOKUP($P99,Teams!$O$4:$Q$51,2,FALSE)),"",VLOOKUP($P99,Teams!$O$4:$Q$51,2,FALSE)),IF(ISNA(VLOOKUP($P99,Teams!$X$4:$Z$51,2,FALSE)),"",VLOOKUP($P99,Teams!$X$4:$Z$51,2,FALSE))))</f>
        <v>211304</v>
      </c>
      <c r="R99" t="str">
        <f t="shared" si="10"/>
        <v>11/21/2021,14:00,11/21/2021,15:00,Week 9 - Match 91411,,Gym 1 - Court 1,,0,Game,,211310,,1,211304,,,0,,91411,1,,,,,,</v>
      </c>
    </row>
    <row r="100" spans="2:18" x14ac:dyDescent="0.2">
      <c r="B100" s="37">
        <v>1</v>
      </c>
      <c r="C100" s="9">
        <v>44521</v>
      </c>
      <c r="D100" s="10">
        <v>14</v>
      </c>
      <c r="E100" s="10" t="s">
        <v>36</v>
      </c>
      <c r="F100" s="11">
        <f t="shared" si="8"/>
        <v>15</v>
      </c>
      <c r="G100" s="11" t="str">
        <f t="shared" si="9"/>
        <v>00</v>
      </c>
      <c r="H100" s="2">
        <v>9</v>
      </c>
      <c r="I100" s="11" t="str">
        <f t="shared" si="11"/>
        <v>91412</v>
      </c>
      <c r="J100" s="2">
        <v>1</v>
      </c>
      <c r="K100" s="2">
        <v>2</v>
      </c>
      <c r="L100" s="44">
        <v>9</v>
      </c>
      <c r="M100" s="6" t="str">
        <f t="shared" si="6"/>
        <v>&lt;C9&gt;</v>
      </c>
      <c r="N100" s="6" t="str">
        <f>IF($B100=1,IF(ISNA(VLOOKUP($M100,Teams!$F$4:$H$51,2,FALSE)),"",VLOOKUP($M100,Teams!$F$4:$H$51,2,FALSE)),IF($B100=2,IF(ISNA(VLOOKUP($M100,Teams!$O$4:$Q$51,2,FALSE)),"",VLOOKUP($M100,Teams!$O$4:$Q$51,2,FALSE)),IF(ISNA(VLOOKUP($M100,Teams!$X$4:$Z$51,2,FALSE)),"",VLOOKUP($M100,Teams!$X$4:$Z$51,2,FALSE))))</f>
        <v>211309</v>
      </c>
      <c r="O100" s="46">
        <v>5</v>
      </c>
      <c r="P100" s="6" t="str">
        <f t="shared" si="7"/>
        <v>&lt;C5&gt;</v>
      </c>
      <c r="Q100" s="6" t="str">
        <f>IF($B100=1,IF(ISNA(VLOOKUP($P100,Teams!$F$4:$H$51,2,FALSE)),"",VLOOKUP($P100,Teams!$F$4:$H$51,2,FALSE)),IF($B100=2,IF(ISNA(VLOOKUP($P100,Teams!$O$4:$Q$51,2,FALSE)),"",VLOOKUP($P100,Teams!$O$4:$Q$51,2,FALSE)),IF(ISNA(VLOOKUP($P100,Teams!$X$4:$Z$51,2,FALSE)),"",VLOOKUP($P100,Teams!$X$4:$Z$51,2,FALSE))))</f>
        <v>211305</v>
      </c>
      <c r="R100" t="str">
        <f t="shared" si="10"/>
        <v>11/21/2021,14:00,11/21/2021,15:00,Week 9 - Match 91412,,Gym 1 - Court 2,,0,Game,,211309,,1,211305,,,0,,91412,1,,,,,,</v>
      </c>
    </row>
    <row r="101" spans="2:18" x14ac:dyDescent="0.2">
      <c r="B101" s="37">
        <v>1</v>
      </c>
      <c r="C101" s="9">
        <v>44521</v>
      </c>
      <c r="D101" s="10">
        <v>14</v>
      </c>
      <c r="E101" s="10" t="s">
        <v>36</v>
      </c>
      <c r="F101" s="11">
        <f t="shared" si="8"/>
        <v>15</v>
      </c>
      <c r="G101" s="11" t="str">
        <f t="shared" si="9"/>
        <v>00</v>
      </c>
      <c r="H101" s="2">
        <v>9</v>
      </c>
      <c r="I101" s="11" t="str">
        <f t="shared" si="11"/>
        <v>91413</v>
      </c>
      <c r="J101" s="2">
        <v>1</v>
      </c>
      <c r="K101" s="2">
        <v>3</v>
      </c>
      <c r="L101" s="44">
        <v>8</v>
      </c>
      <c r="M101" s="6" t="str">
        <f t="shared" si="6"/>
        <v>&lt;C8&gt;</v>
      </c>
      <c r="N101" s="6" t="str">
        <f>IF($B101=1,IF(ISNA(VLOOKUP($M101,Teams!$F$4:$H$51,2,FALSE)),"",VLOOKUP($M101,Teams!$F$4:$H$51,2,FALSE)),IF($B101=2,IF(ISNA(VLOOKUP($M101,Teams!$O$4:$Q$51,2,FALSE)),"",VLOOKUP($M101,Teams!$O$4:$Q$51,2,FALSE)),IF(ISNA(VLOOKUP($M101,Teams!$X$4:$Z$51,2,FALSE)),"",VLOOKUP($M101,Teams!$X$4:$Z$51,2,FALSE))))</f>
        <v>211308</v>
      </c>
      <c r="O101" s="46">
        <v>6</v>
      </c>
      <c r="P101" s="6" t="str">
        <f t="shared" si="7"/>
        <v>&lt;C6&gt;</v>
      </c>
      <c r="Q101" s="6" t="str">
        <f>IF($B101=1,IF(ISNA(VLOOKUP($P101,Teams!$F$4:$H$51,2,FALSE)),"",VLOOKUP($P101,Teams!$F$4:$H$51,2,FALSE)),IF($B101=2,IF(ISNA(VLOOKUP($P101,Teams!$O$4:$Q$51,2,FALSE)),"",VLOOKUP($P101,Teams!$O$4:$Q$51,2,FALSE)),IF(ISNA(VLOOKUP($P101,Teams!$X$4:$Z$51,2,FALSE)),"",VLOOKUP($P101,Teams!$X$4:$Z$51,2,FALSE))))</f>
        <v>211306</v>
      </c>
      <c r="R101" t="str">
        <f t="shared" si="10"/>
        <v>11/21/2021,14:00,11/21/2021,15:00,Week 9 - Match 91413,,Gym 1 - Court 3,,0,Game,,211308,,1,211306,,,0,,91413,1,,,,,,</v>
      </c>
    </row>
    <row r="102" spans="2:18" x14ac:dyDescent="0.2">
      <c r="B102" s="37">
        <v>1</v>
      </c>
      <c r="C102" s="9">
        <v>44521</v>
      </c>
      <c r="D102" s="10">
        <v>14</v>
      </c>
      <c r="E102" s="10" t="s">
        <v>36</v>
      </c>
      <c r="F102" s="11">
        <f t="shared" si="8"/>
        <v>15</v>
      </c>
      <c r="G102" s="11" t="str">
        <f t="shared" si="9"/>
        <v>00</v>
      </c>
      <c r="H102" s="2">
        <v>9</v>
      </c>
      <c r="I102" s="11" t="str">
        <f t="shared" si="11"/>
        <v>91421</v>
      </c>
      <c r="J102" s="2">
        <v>2</v>
      </c>
      <c r="K102" s="2">
        <v>1</v>
      </c>
      <c r="L102" s="44">
        <v>2</v>
      </c>
      <c r="M102" s="6" t="str">
        <f t="shared" si="6"/>
        <v>&lt;C2&gt;</v>
      </c>
      <c r="N102" s="6" t="str">
        <f>IF($B102=1,IF(ISNA(VLOOKUP($M102,Teams!$F$4:$H$51,2,FALSE)),"",VLOOKUP($M102,Teams!$F$4:$H$51,2,FALSE)),IF($B102=2,IF(ISNA(VLOOKUP($M102,Teams!$O$4:$Q$51,2,FALSE)),"",VLOOKUP($M102,Teams!$O$4:$Q$51,2,FALSE)),IF(ISNA(VLOOKUP($M102,Teams!$X$4:$Z$51,2,FALSE)),"",VLOOKUP($M102,Teams!$X$4:$Z$51,2,FALSE))))</f>
        <v>211302</v>
      </c>
      <c r="O102" s="46">
        <v>1</v>
      </c>
      <c r="P102" s="6" t="str">
        <f t="shared" si="7"/>
        <v>&lt;C1&gt;</v>
      </c>
      <c r="Q102" s="6" t="str">
        <f>IF($B102=1,IF(ISNA(VLOOKUP($P102,Teams!$F$4:$H$51,2,FALSE)),"",VLOOKUP($P102,Teams!$F$4:$H$51,2,FALSE)),IF($B102=2,IF(ISNA(VLOOKUP($P102,Teams!$O$4:$Q$51,2,FALSE)),"",VLOOKUP($P102,Teams!$O$4:$Q$51,2,FALSE)),IF(ISNA(VLOOKUP($P102,Teams!$X$4:$Z$51,2,FALSE)),"",VLOOKUP($P102,Teams!$X$4:$Z$51,2,FALSE))))</f>
        <v>211301</v>
      </c>
      <c r="R102" t="str">
        <f t="shared" si="10"/>
        <v>11/21/2021,14:00,11/21/2021,15:00,Week 9 - Match 91421,,Gym 2 - Court 1,,0,Game,,211302,,1,211301,,,0,,91421,1,,,,,,</v>
      </c>
    </row>
    <row r="103" spans="2:18" x14ac:dyDescent="0.2">
      <c r="B103" s="37">
        <v>1</v>
      </c>
      <c r="C103" s="9">
        <v>44521</v>
      </c>
      <c r="D103" s="10">
        <v>14</v>
      </c>
      <c r="E103" s="10" t="s">
        <v>36</v>
      </c>
      <c r="F103" s="11">
        <f t="shared" si="8"/>
        <v>15</v>
      </c>
      <c r="G103" s="11" t="str">
        <f t="shared" si="9"/>
        <v>00</v>
      </c>
      <c r="H103" s="2">
        <v>9</v>
      </c>
      <c r="I103" s="11" t="str">
        <f t="shared" si="11"/>
        <v>91422</v>
      </c>
      <c r="J103" s="2">
        <v>2</v>
      </c>
      <c r="K103" s="2">
        <v>2</v>
      </c>
      <c r="L103" s="44">
        <v>12</v>
      </c>
      <c r="M103" s="6" t="str">
        <f t="shared" si="6"/>
        <v>&lt;C12&gt;</v>
      </c>
      <c r="N103" s="6" t="str">
        <f>IF($B103=1,IF(ISNA(VLOOKUP($M103,Teams!$F$4:$H$51,2,FALSE)),"",VLOOKUP($M103,Teams!$F$4:$H$51,2,FALSE)),IF($B103=2,IF(ISNA(VLOOKUP($M103,Teams!$O$4:$Q$51,2,FALSE)),"",VLOOKUP($M103,Teams!$O$4:$Q$51,2,FALSE)),IF(ISNA(VLOOKUP($M103,Teams!$X$4:$Z$51,2,FALSE)),"",VLOOKUP($M103,Teams!$X$4:$Z$51,2,FALSE))))</f>
        <v>211312</v>
      </c>
      <c r="O103" s="46">
        <v>7</v>
      </c>
      <c r="P103" s="6" t="str">
        <f t="shared" si="7"/>
        <v>&lt;C7&gt;</v>
      </c>
      <c r="Q103" s="6" t="str">
        <f>IF($B103=1,IF(ISNA(VLOOKUP($P103,Teams!$F$4:$H$51,2,FALSE)),"",VLOOKUP($P103,Teams!$F$4:$H$51,2,FALSE)),IF($B103=2,IF(ISNA(VLOOKUP($P103,Teams!$O$4:$Q$51,2,FALSE)),"",VLOOKUP($P103,Teams!$O$4:$Q$51,2,FALSE)),IF(ISNA(VLOOKUP($P103,Teams!$X$4:$Z$51,2,FALSE)),"",VLOOKUP($P103,Teams!$X$4:$Z$51,2,FALSE))))</f>
        <v>211307</v>
      </c>
      <c r="R103" t="str">
        <f t="shared" si="10"/>
        <v>11/21/2021,14:00,11/21/2021,15:00,Week 9 - Match 91422,,Gym 2 - Court 2,,0,Game,,211312,,1,211307,,,0,,91422,1,,,,,,</v>
      </c>
    </row>
    <row r="104" spans="2:18" x14ac:dyDescent="0.2">
      <c r="B104" s="37">
        <v>1</v>
      </c>
      <c r="C104" s="9">
        <v>44521</v>
      </c>
      <c r="D104" s="10">
        <v>14</v>
      </c>
      <c r="E104" s="10" t="s">
        <v>36</v>
      </c>
      <c r="F104" s="11">
        <f t="shared" si="8"/>
        <v>15</v>
      </c>
      <c r="G104" s="11" t="str">
        <f t="shared" si="9"/>
        <v>00</v>
      </c>
      <c r="H104" s="2">
        <v>9</v>
      </c>
      <c r="I104" s="11" t="str">
        <f t="shared" si="11"/>
        <v>91423</v>
      </c>
      <c r="J104" s="2">
        <v>2</v>
      </c>
      <c r="K104" s="2">
        <v>3</v>
      </c>
      <c r="L104" s="44">
        <v>11</v>
      </c>
      <c r="M104" s="6" t="str">
        <f t="shared" si="6"/>
        <v>&lt;C11&gt;</v>
      </c>
      <c r="N104" s="6" t="str">
        <f>IF($B104=1,IF(ISNA(VLOOKUP($M104,Teams!$F$4:$H$51,2,FALSE)),"",VLOOKUP($M104,Teams!$F$4:$H$51,2,FALSE)),IF($B104=2,IF(ISNA(VLOOKUP($M104,Teams!$O$4:$Q$51,2,FALSE)),"",VLOOKUP($M104,Teams!$O$4:$Q$51,2,FALSE)),IF(ISNA(VLOOKUP($M104,Teams!$X$4:$Z$51,2,FALSE)),"",VLOOKUP($M104,Teams!$X$4:$Z$51,2,FALSE))))</f>
        <v>211311</v>
      </c>
      <c r="O104" s="46">
        <v>3</v>
      </c>
      <c r="P104" s="6" t="str">
        <f t="shared" si="7"/>
        <v>&lt;C3&gt;</v>
      </c>
      <c r="Q104" s="6" t="str">
        <f>IF($B104=1,IF(ISNA(VLOOKUP($P104,Teams!$F$4:$H$51,2,FALSE)),"",VLOOKUP($P104,Teams!$F$4:$H$51,2,FALSE)),IF($B104=2,IF(ISNA(VLOOKUP($P104,Teams!$O$4:$Q$51,2,FALSE)),"",VLOOKUP($P104,Teams!$O$4:$Q$51,2,FALSE)),IF(ISNA(VLOOKUP($P104,Teams!$X$4:$Z$51,2,FALSE)),"",VLOOKUP($P104,Teams!$X$4:$Z$51,2,FALSE))))</f>
        <v>211303</v>
      </c>
      <c r="R104" t="str">
        <f t="shared" si="10"/>
        <v>11/21/2021,14:00,11/21/2021,15:00,Week 9 - Match 91423,,Gym 2 - Court 3,,0,Game,,211311,,1,211303,,,0,,91423,1,,,,,,</v>
      </c>
    </row>
    <row r="105" spans="2:18" x14ac:dyDescent="0.2">
      <c r="B105" s="37">
        <v>1</v>
      </c>
      <c r="C105" s="9">
        <v>44521</v>
      </c>
      <c r="D105" s="10">
        <v>15</v>
      </c>
      <c r="E105" s="10" t="s">
        <v>36</v>
      </c>
      <c r="F105" s="11">
        <f t="shared" si="8"/>
        <v>16</v>
      </c>
      <c r="G105" s="11" t="str">
        <f t="shared" si="9"/>
        <v>00</v>
      </c>
      <c r="H105" s="2">
        <v>9</v>
      </c>
      <c r="I105" s="11" t="str">
        <f t="shared" si="11"/>
        <v>91511</v>
      </c>
      <c r="J105" s="2">
        <v>1</v>
      </c>
      <c r="K105" s="2">
        <v>1</v>
      </c>
      <c r="L105" s="44">
        <v>6</v>
      </c>
      <c r="M105" s="6" t="str">
        <f t="shared" si="6"/>
        <v>&lt;C6&gt;</v>
      </c>
      <c r="N105" s="6" t="str">
        <f>IF($B105=1,IF(ISNA(VLOOKUP($M105,Teams!$F$4:$H$51,2,FALSE)),"",VLOOKUP($M105,Teams!$F$4:$H$51,2,FALSE)),IF($B105=2,IF(ISNA(VLOOKUP($M105,Teams!$O$4:$Q$51,2,FALSE)),"",VLOOKUP($M105,Teams!$O$4:$Q$51,2,FALSE)),IF(ISNA(VLOOKUP($M105,Teams!$X$4:$Z$51,2,FALSE)),"",VLOOKUP($M105,Teams!$X$4:$Z$51,2,FALSE))))</f>
        <v>211306</v>
      </c>
      <c r="O105" s="46">
        <v>5</v>
      </c>
      <c r="P105" s="6" t="str">
        <f t="shared" si="7"/>
        <v>&lt;C5&gt;</v>
      </c>
      <c r="Q105" s="6" t="str">
        <f>IF($B105=1,IF(ISNA(VLOOKUP($P105,Teams!$F$4:$H$51,2,FALSE)),"",VLOOKUP($P105,Teams!$F$4:$H$51,2,FALSE)),IF($B105=2,IF(ISNA(VLOOKUP($P105,Teams!$O$4:$Q$51,2,FALSE)),"",VLOOKUP($P105,Teams!$O$4:$Q$51,2,FALSE)),IF(ISNA(VLOOKUP($P105,Teams!$X$4:$Z$51,2,FALSE)),"",VLOOKUP($P105,Teams!$X$4:$Z$51,2,FALSE))))</f>
        <v>211305</v>
      </c>
      <c r="R105" t="str">
        <f t="shared" si="10"/>
        <v>11/21/2021,15:00,11/21/2021,16:00,Week 9 - Match 91511,,Gym 1 - Court 1,,0,Game,,211306,,1,211305,,,0,,91511,1,,,,,,</v>
      </c>
    </row>
    <row r="106" spans="2:18" x14ac:dyDescent="0.2">
      <c r="B106" s="37">
        <v>1</v>
      </c>
      <c r="C106" s="9">
        <v>44521</v>
      </c>
      <c r="D106" s="10">
        <v>15</v>
      </c>
      <c r="E106" s="10" t="s">
        <v>36</v>
      </c>
      <c r="F106" s="11">
        <f t="shared" si="8"/>
        <v>16</v>
      </c>
      <c r="G106" s="11" t="str">
        <f t="shared" si="9"/>
        <v>00</v>
      </c>
      <c r="H106" s="2">
        <v>9</v>
      </c>
      <c r="I106" s="11" t="str">
        <f t="shared" si="11"/>
        <v>91512</v>
      </c>
      <c r="J106" s="2">
        <v>1</v>
      </c>
      <c r="K106" s="2">
        <v>2</v>
      </c>
      <c r="L106" s="44">
        <v>12</v>
      </c>
      <c r="M106" s="6" t="str">
        <f t="shared" si="6"/>
        <v>&lt;C12&gt;</v>
      </c>
      <c r="N106" s="6" t="str">
        <f>IF($B106=1,IF(ISNA(VLOOKUP($M106,Teams!$F$4:$H$51,2,FALSE)),"",VLOOKUP($M106,Teams!$F$4:$H$51,2,FALSE)),IF($B106=2,IF(ISNA(VLOOKUP($M106,Teams!$O$4:$Q$51,2,FALSE)),"",VLOOKUP($M106,Teams!$O$4:$Q$51,2,FALSE)),IF(ISNA(VLOOKUP($M106,Teams!$X$4:$Z$51,2,FALSE)),"",VLOOKUP($M106,Teams!$X$4:$Z$51,2,FALSE))))</f>
        <v>211312</v>
      </c>
      <c r="O106" s="46">
        <v>11</v>
      </c>
      <c r="P106" s="6" t="str">
        <f t="shared" si="7"/>
        <v>&lt;C11&gt;</v>
      </c>
      <c r="Q106" s="6" t="str">
        <f>IF($B106=1,IF(ISNA(VLOOKUP($P106,Teams!$F$4:$H$51,2,FALSE)),"",VLOOKUP($P106,Teams!$F$4:$H$51,2,FALSE)),IF($B106=2,IF(ISNA(VLOOKUP($P106,Teams!$O$4:$Q$51,2,FALSE)),"",VLOOKUP($P106,Teams!$O$4:$Q$51,2,FALSE)),IF(ISNA(VLOOKUP($P106,Teams!$X$4:$Z$51,2,FALSE)),"",VLOOKUP($P106,Teams!$X$4:$Z$51,2,FALSE))))</f>
        <v>211311</v>
      </c>
      <c r="R106" t="str">
        <f t="shared" si="10"/>
        <v>11/21/2021,15:00,11/21/2021,16:00,Week 9 - Match 91512,,Gym 1 - Court 2,,0,Game,,211312,,1,211311,,,0,,91512,1,,,,,,</v>
      </c>
    </row>
    <row r="107" spans="2:18" x14ac:dyDescent="0.2">
      <c r="B107" s="37">
        <v>1</v>
      </c>
      <c r="C107" s="9">
        <v>44521</v>
      </c>
      <c r="D107" s="10">
        <v>15</v>
      </c>
      <c r="E107" s="10" t="s">
        <v>36</v>
      </c>
      <c r="F107" s="11">
        <f t="shared" si="8"/>
        <v>16</v>
      </c>
      <c r="G107" s="11" t="str">
        <f t="shared" si="9"/>
        <v>00</v>
      </c>
      <c r="H107" s="2">
        <v>9</v>
      </c>
      <c r="I107" s="11" t="str">
        <f t="shared" si="11"/>
        <v>91513</v>
      </c>
      <c r="J107" s="2">
        <v>1</v>
      </c>
      <c r="K107" s="2">
        <v>3</v>
      </c>
      <c r="L107" s="44">
        <v>10</v>
      </c>
      <c r="M107" s="6" t="str">
        <f t="shared" si="6"/>
        <v>&lt;C10&gt;</v>
      </c>
      <c r="N107" s="6" t="str">
        <f>IF($B107=1,IF(ISNA(VLOOKUP($M107,Teams!$F$4:$H$51,2,FALSE)),"",VLOOKUP($M107,Teams!$F$4:$H$51,2,FALSE)),IF($B107=2,IF(ISNA(VLOOKUP($M107,Teams!$O$4:$Q$51,2,FALSE)),"",VLOOKUP($M107,Teams!$O$4:$Q$51,2,FALSE)),IF(ISNA(VLOOKUP($M107,Teams!$X$4:$Z$51,2,FALSE)),"",VLOOKUP($M107,Teams!$X$4:$Z$51,2,FALSE))))</f>
        <v>211310</v>
      </c>
      <c r="O107" s="46">
        <v>1</v>
      </c>
      <c r="P107" s="6" t="str">
        <f t="shared" si="7"/>
        <v>&lt;C1&gt;</v>
      </c>
      <c r="Q107" s="6" t="str">
        <f>IF($B107=1,IF(ISNA(VLOOKUP($P107,Teams!$F$4:$H$51,2,FALSE)),"",VLOOKUP($P107,Teams!$F$4:$H$51,2,FALSE)),IF($B107=2,IF(ISNA(VLOOKUP($P107,Teams!$O$4:$Q$51,2,FALSE)),"",VLOOKUP($P107,Teams!$O$4:$Q$51,2,FALSE)),IF(ISNA(VLOOKUP($P107,Teams!$X$4:$Z$51,2,FALSE)),"",VLOOKUP($P107,Teams!$X$4:$Z$51,2,FALSE))))</f>
        <v>211301</v>
      </c>
      <c r="R107" t="str">
        <f t="shared" si="10"/>
        <v>11/21/2021,15:00,11/21/2021,16:00,Week 9 - Match 91513,,Gym 1 - Court 3,,0,Game,,211310,,1,211301,,,0,,91513,1,,,,,,</v>
      </c>
    </row>
    <row r="108" spans="2:18" x14ac:dyDescent="0.2">
      <c r="B108" s="37">
        <v>1</v>
      </c>
      <c r="C108" s="9">
        <v>44521</v>
      </c>
      <c r="D108" s="10">
        <v>15</v>
      </c>
      <c r="E108" s="10" t="s">
        <v>36</v>
      </c>
      <c r="F108" s="11">
        <f t="shared" si="8"/>
        <v>16</v>
      </c>
      <c r="G108" s="11" t="str">
        <f t="shared" si="9"/>
        <v>00</v>
      </c>
      <c r="H108" s="2">
        <v>9</v>
      </c>
      <c r="I108" s="11" t="str">
        <f t="shared" si="11"/>
        <v>91521</v>
      </c>
      <c r="J108" s="2">
        <v>2</v>
      </c>
      <c r="K108" s="2">
        <v>1</v>
      </c>
      <c r="L108" s="44">
        <v>9</v>
      </c>
      <c r="M108" s="6" t="str">
        <f t="shared" si="6"/>
        <v>&lt;C9&gt;</v>
      </c>
      <c r="N108" s="6" t="str">
        <f>IF($B108=1,IF(ISNA(VLOOKUP($M108,Teams!$F$4:$H$51,2,FALSE)),"",VLOOKUP($M108,Teams!$F$4:$H$51,2,FALSE)),IF($B108=2,IF(ISNA(VLOOKUP($M108,Teams!$O$4:$Q$51,2,FALSE)),"",VLOOKUP($M108,Teams!$O$4:$Q$51,2,FALSE)),IF(ISNA(VLOOKUP($M108,Teams!$X$4:$Z$51,2,FALSE)),"",VLOOKUP($M108,Teams!$X$4:$Z$51,2,FALSE))))</f>
        <v>211309</v>
      </c>
      <c r="O108" s="46">
        <v>2</v>
      </c>
      <c r="P108" s="6" t="str">
        <f t="shared" si="7"/>
        <v>&lt;C2&gt;</v>
      </c>
      <c r="Q108" s="6" t="str">
        <f>IF($B108=1,IF(ISNA(VLOOKUP($P108,Teams!$F$4:$H$51,2,FALSE)),"",VLOOKUP($P108,Teams!$F$4:$H$51,2,FALSE)),IF($B108=2,IF(ISNA(VLOOKUP($P108,Teams!$O$4:$Q$51,2,FALSE)),"",VLOOKUP($P108,Teams!$O$4:$Q$51,2,FALSE)),IF(ISNA(VLOOKUP($P108,Teams!$X$4:$Z$51,2,FALSE)),"",VLOOKUP($P108,Teams!$X$4:$Z$51,2,FALSE))))</f>
        <v>211302</v>
      </c>
      <c r="R108" t="str">
        <f t="shared" si="10"/>
        <v>11/21/2021,15:00,11/21/2021,16:00,Week 9 - Match 91521,,Gym 2 - Court 1,,0,Game,,211309,,1,211302,,,0,,91521,1,,,,,,</v>
      </c>
    </row>
    <row r="109" spans="2:18" x14ac:dyDescent="0.2">
      <c r="B109" s="37">
        <v>1</v>
      </c>
      <c r="C109" s="9">
        <v>44521</v>
      </c>
      <c r="D109" s="10">
        <v>15</v>
      </c>
      <c r="E109" s="10" t="s">
        <v>36</v>
      </c>
      <c r="F109" s="11">
        <f t="shared" si="8"/>
        <v>16</v>
      </c>
      <c r="G109" s="11" t="str">
        <f t="shared" si="9"/>
        <v>00</v>
      </c>
      <c r="H109" s="2">
        <v>9</v>
      </c>
      <c r="I109" s="11" t="str">
        <f t="shared" si="11"/>
        <v>91522</v>
      </c>
      <c r="J109" s="2">
        <v>2</v>
      </c>
      <c r="K109" s="2">
        <v>2</v>
      </c>
      <c r="L109" s="44">
        <v>8</v>
      </c>
      <c r="M109" s="6" t="str">
        <f t="shared" si="6"/>
        <v>&lt;C8&gt;</v>
      </c>
      <c r="N109" s="6" t="str">
        <f>IF($B109=1,IF(ISNA(VLOOKUP($M109,Teams!$F$4:$H$51,2,FALSE)),"",VLOOKUP($M109,Teams!$F$4:$H$51,2,FALSE)),IF($B109=2,IF(ISNA(VLOOKUP($M109,Teams!$O$4:$Q$51,2,FALSE)),"",VLOOKUP($M109,Teams!$O$4:$Q$51,2,FALSE)),IF(ISNA(VLOOKUP($M109,Teams!$X$4:$Z$51,2,FALSE)),"",VLOOKUP($M109,Teams!$X$4:$Z$51,2,FALSE))))</f>
        <v>211308</v>
      </c>
      <c r="O109" s="46">
        <v>3</v>
      </c>
      <c r="P109" s="6" t="str">
        <f t="shared" si="7"/>
        <v>&lt;C3&gt;</v>
      </c>
      <c r="Q109" s="6" t="str">
        <f>IF($B109=1,IF(ISNA(VLOOKUP($P109,Teams!$F$4:$H$51,2,FALSE)),"",VLOOKUP($P109,Teams!$F$4:$H$51,2,FALSE)),IF($B109=2,IF(ISNA(VLOOKUP($P109,Teams!$O$4:$Q$51,2,FALSE)),"",VLOOKUP($P109,Teams!$O$4:$Q$51,2,FALSE)),IF(ISNA(VLOOKUP($P109,Teams!$X$4:$Z$51,2,FALSE)),"",VLOOKUP($P109,Teams!$X$4:$Z$51,2,FALSE))))</f>
        <v>211303</v>
      </c>
      <c r="R109" t="str">
        <f t="shared" si="10"/>
        <v>11/21/2021,15:00,11/21/2021,16:00,Week 9 - Match 91522,,Gym 2 - Court 2,,0,Game,,211308,,1,211303,,,0,,91522,1,,,,,,</v>
      </c>
    </row>
    <row r="110" spans="2:18" x14ac:dyDescent="0.2">
      <c r="B110" s="37">
        <v>1</v>
      </c>
      <c r="C110" s="9">
        <v>44521</v>
      </c>
      <c r="D110" s="10">
        <v>15</v>
      </c>
      <c r="E110" s="10" t="s">
        <v>36</v>
      </c>
      <c r="F110" s="11">
        <f t="shared" si="8"/>
        <v>16</v>
      </c>
      <c r="G110" s="11" t="str">
        <f t="shared" si="9"/>
        <v>00</v>
      </c>
      <c r="H110" s="2">
        <v>9</v>
      </c>
      <c r="I110" s="11" t="str">
        <f t="shared" si="11"/>
        <v>91523</v>
      </c>
      <c r="J110" s="2">
        <v>2</v>
      </c>
      <c r="K110" s="2">
        <v>3</v>
      </c>
      <c r="L110" s="44">
        <v>7</v>
      </c>
      <c r="M110" s="6" t="str">
        <f t="shared" si="6"/>
        <v>&lt;C7&gt;</v>
      </c>
      <c r="N110" s="6" t="str">
        <f>IF($B110=1,IF(ISNA(VLOOKUP($M110,Teams!$F$4:$H$51,2,FALSE)),"",VLOOKUP($M110,Teams!$F$4:$H$51,2,FALSE)),IF($B110=2,IF(ISNA(VLOOKUP($M110,Teams!$O$4:$Q$51,2,FALSE)),"",VLOOKUP($M110,Teams!$O$4:$Q$51,2,FALSE)),IF(ISNA(VLOOKUP($M110,Teams!$X$4:$Z$51,2,FALSE)),"",VLOOKUP($M110,Teams!$X$4:$Z$51,2,FALSE))))</f>
        <v>211307</v>
      </c>
      <c r="O110" s="46">
        <v>4</v>
      </c>
      <c r="P110" s="6" t="str">
        <f t="shared" si="7"/>
        <v>&lt;C4&gt;</v>
      </c>
      <c r="Q110" s="6" t="str">
        <f>IF($B110=1,IF(ISNA(VLOOKUP($P110,Teams!$F$4:$H$51,2,FALSE)),"",VLOOKUP($P110,Teams!$F$4:$H$51,2,FALSE)),IF($B110=2,IF(ISNA(VLOOKUP($P110,Teams!$O$4:$Q$51,2,FALSE)),"",VLOOKUP($P110,Teams!$O$4:$Q$51,2,FALSE)),IF(ISNA(VLOOKUP($P110,Teams!$X$4:$Z$51,2,FALSE)),"",VLOOKUP($P110,Teams!$X$4:$Z$51,2,FALSE))))</f>
        <v>211304</v>
      </c>
      <c r="R110" t="str">
        <f t="shared" si="10"/>
        <v>11/21/2021,15:00,11/21/2021,16:00,Week 9 - Match 91523,,Gym 2 - Court 3,,0,Game,,211307,,1,211304,,,0,,91523,1,,,,,,</v>
      </c>
    </row>
    <row r="111" spans="2:18" x14ac:dyDescent="0.2">
      <c r="B111" s="37">
        <v>1</v>
      </c>
      <c r="C111" s="9">
        <v>44528</v>
      </c>
      <c r="D111" s="10">
        <v>8</v>
      </c>
      <c r="E111" s="10" t="s">
        <v>36</v>
      </c>
      <c r="F111" s="11">
        <f t="shared" si="8"/>
        <v>9</v>
      </c>
      <c r="G111" s="11" t="str">
        <f t="shared" si="9"/>
        <v>00</v>
      </c>
      <c r="H111" s="2">
        <v>10</v>
      </c>
      <c r="I111" s="11" t="str">
        <f t="shared" si="11"/>
        <v>10811</v>
      </c>
      <c r="J111" s="2">
        <v>1</v>
      </c>
      <c r="K111" s="2">
        <v>1</v>
      </c>
      <c r="L111" s="44">
        <v>6</v>
      </c>
      <c r="M111" s="6" t="str">
        <f t="shared" si="6"/>
        <v>&lt;C6&gt;</v>
      </c>
      <c r="N111" s="6" t="str">
        <f>IF($B111=1,IF(ISNA(VLOOKUP($M111,Teams!$F$4:$H$51,2,FALSE)),"",VLOOKUP($M111,Teams!$F$4:$H$51,2,FALSE)),IF($B111=2,IF(ISNA(VLOOKUP($M111,Teams!$O$4:$Q$51,2,FALSE)),"",VLOOKUP($M111,Teams!$O$4:$Q$51,2,FALSE)),IF(ISNA(VLOOKUP($M111,Teams!$X$4:$Z$51,2,FALSE)),"",VLOOKUP($M111,Teams!$X$4:$Z$51,2,FALSE))))</f>
        <v>211306</v>
      </c>
      <c r="O111" s="46">
        <v>4</v>
      </c>
      <c r="P111" s="6" t="str">
        <f t="shared" si="7"/>
        <v>&lt;C4&gt;</v>
      </c>
      <c r="Q111" s="6" t="str">
        <f>IF($B111=1,IF(ISNA(VLOOKUP($P111,Teams!$F$4:$H$51,2,FALSE)),"",VLOOKUP($P111,Teams!$F$4:$H$51,2,FALSE)),IF($B111=2,IF(ISNA(VLOOKUP($P111,Teams!$O$4:$Q$51,2,FALSE)),"",VLOOKUP($P111,Teams!$O$4:$Q$51,2,FALSE)),IF(ISNA(VLOOKUP($P111,Teams!$X$4:$Z$51,2,FALSE)),"",VLOOKUP($P111,Teams!$X$4:$Z$51,2,FALSE))))</f>
        <v>211304</v>
      </c>
      <c r="R111" t="str">
        <f t="shared" si="10"/>
        <v>11/28/2021,8:00,11/28/2021,9:00,Week 10 - Match 10811,,Gym 1 - Court 1,,0,Game,,211306,,1,211304,,,0,,10811,1,,,,,,</v>
      </c>
    </row>
    <row r="112" spans="2:18" x14ac:dyDescent="0.2">
      <c r="B112" s="37">
        <v>1</v>
      </c>
      <c r="C112" s="9">
        <v>44528</v>
      </c>
      <c r="D112" s="10">
        <v>8</v>
      </c>
      <c r="E112" s="10" t="s">
        <v>36</v>
      </c>
      <c r="F112" s="11">
        <f t="shared" si="8"/>
        <v>9</v>
      </c>
      <c r="G112" s="11" t="str">
        <f t="shared" si="9"/>
        <v>00</v>
      </c>
      <c r="H112" s="2">
        <v>10</v>
      </c>
      <c r="I112" s="11" t="str">
        <f t="shared" si="11"/>
        <v>10812</v>
      </c>
      <c r="J112" s="2">
        <v>1</v>
      </c>
      <c r="K112" s="2">
        <v>2</v>
      </c>
      <c r="L112" s="44">
        <v>12</v>
      </c>
      <c r="M112" s="6" t="str">
        <f t="shared" si="6"/>
        <v>&lt;C12&gt;</v>
      </c>
      <c r="N112" s="6" t="str">
        <f>IF($B112=1,IF(ISNA(VLOOKUP($M112,Teams!$F$4:$H$51,2,FALSE)),"",VLOOKUP($M112,Teams!$F$4:$H$51,2,FALSE)),IF($B112=2,IF(ISNA(VLOOKUP($M112,Teams!$O$4:$Q$51,2,FALSE)),"",VLOOKUP($M112,Teams!$O$4:$Q$51,2,FALSE)),IF(ISNA(VLOOKUP($M112,Teams!$X$4:$Z$51,2,FALSE)),"",VLOOKUP($M112,Teams!$X$4:$Z$51,2,FALSE))))</f>
        <v>211312</v>
      </c>
      <c r="O112" s="46">
        <v>5</v>
      </c>
      <c r="P112" s="6" t="str">
        <f t="shared" si="7"/>
        <v>&lt;C5&gt;</v>
      </c>
      <c r="Q112" s="6" t="str">
        <f>IF($B112=1,IF(ISNA(VLOOKUP($P112,Teams!$F$4:$H$51,2,FALSE)),"",VLOOKUP($P112,Teams!$F$4:$H$51,2,FALSE)),IF($B112=2,IF(ISNA(VLOOKUP($P112,Teams!$O$4:$Q$51,2,FALSE)),"",VLOOKUP($P112,Teams!$O$4:$Q$51,2,FALSE)),IF(ISNA(VLOOKUP($P112,Teams!$X$4:$Z$51,2,FALSE)),"",VLOOKUP($P112,Teams!$X$4:$Z$51,2,FALSE))))</f>
        <v>211305</v>
      </c>
      <c r="R112" t="str">
        <f t="shared" si="10"/>
        <v>11/28/2021,8:00,11/28/2021,9:00,Week 10 - Match 10812,,Gym 1 - Court 2,,0,Game,,211312,,1,211305,,,0,,10812,1,,,,,,</v>
      </c>
    </row>
    <row r="113" spans="2:18" x14ac:dyDescent="0.2">
      <c r="B113" s="37">
        <v>1</v>
      </c>
      <c r="C113" s="9">
        <v>44528</v>
      </c>
      <c r="D113" s="10">
        <v>8</v>
      </c>
      <c r="E113" s="10" t="s">
        <v>36</v>
      </c>
      <c r="F113" s="11">
        <f t="shared" si="8"/>
        <v>9</v>
      </c>
      <c r="G113" s="11" t="str">
        <f t="shared" si="9"/>
        <v>00</v>
      </c>
      <c r="H113" s="2">
        <v>10</v>
      </c>
      <c r="I113" s="11" t="str">
        <f t="shared" si="11"/>
        <v>10813</v>
      </c>
      <c r="J113" s="2">
        <v>1</v>
      </c>
      <c r="K113" s="2">
        <v>3</v>
      </c>
      <c r="L113" s="44">
        <v>11</v>
      </c>
      <c r="M113" s="6" t="str">
        <f t="shared" si="6"/>
        <v>&lt;C11&gt;</v>
      </c>
      <c r="N113" s="6" t="str">
        <f>IF($B113=1,IF(ISNA(VLOOKUP($M113,Teams!$F$4:$H$51,2,FALSE)),"",VLOOKUP($M113,Teams!$F$4:$H$51,2,FALSE)),IF($B113=2,IF(ISNA(VLOOKUP($M113,Teams!$O$4:$Q$51,2,FALSE)),"",VLOOKUP($M113,Teams!$O$4:$Q$51,2,FALSE)),IF(ISNA(VLOOKUP($M113,Teams!$X$4:$Z$51,2,FALSE)),"",VLOOKUP($M113,Teams!$X$4:$Z$51,2,FALSE))))</f>
        <v>211311</v>
      </c>
      <c r="O113" s="46">
        <v>10</v>
      </c>
      <c r="P113" s="6" t="str">
        <f t="shared" si="7"/>
        <v>&lt;C10&gt;</v>
      </c>
      <c r="Q113" s="6" t="str">
        <f>IF($B113=1,IF(ISNA(VLOOKUP($P113,Teams!$F$4:$H$51,2,FALSE)),"",VLOOKUP($P113,Teams!$F$4:$H$51,2,FALSE)),IF($B113=2,IF(ISNA(VLOOKUP($P113,Teams!$O$4:$Q$51,2,FALSE)),"",VLOOKUP($P113,Teams!$O$4:$Q$51,2,FALSE)),IF(ISNA(VLOOKUP($P113,Teams!$X$4:$Z$51,2,FALSE)),"",VLOOKUP($P113,Teams!$X$4:$Z$51,2,FALSE))))</f>
        <v>211310</v>
      </c>
      <c r="R113" t="str">
        <f t="shared" si="10"/>
        <v>11/28/2021,8:00,11/28/2021,9:00,Week 10 - Match 10813,,Gym 1 - Court 3,,0,Game,,211311,,1,211310,,,0,,10813,1,,,,,,</v>
      </c>
    </row>
    <row r="114" spans="2:18" x14ac:dyDescent="0.2">
      <c r="B114" s="37">
        <v>1</v>
      </c>
      <c r="C114" s="9">
        <v>44528</v>
      </c>
      <c r="D114" s="10">
        <v>8</v>
      </c>
      <c r="E114" s="10" t="s">
        <v>36</v>
      </c>
      <c r="F114" s="11">
        <f t="shared" si="8"/>
        <v>9</v>
      </c>
      <c r="G114" s="11" t="str">
        <f t="shared" si="9"/>
        <v>00</v>
      </c>
      <c r="H114" s="2">
        <v>10</v>
      </c>
      <c r="I114" s="11" t="str">
        <f t="shared" si="11"/>
        <v>10821</v>
      </c>
      <c r="J114" s="2">
        <v>2</v>
      </c>
      <c r="K114" s="2">
        <v>1</v>
      </c>
      <c r="L114" s="44">
        <v>9</v>
      </c>
      <c r="M114" s="6" t="str">
        <f t="shared" si="6"/>
        <v>&lt;C9&gt;</v>
      </c>
      <c r="N114" s="6" t="str">
        <f>IF($B114=1,IF(ISNA(VLOOKUP($M114,Teams!$F$4:$H$51,2,FALSE)),"",VLOOKUP($M114,Teams!$F$4:$H$51,2,FALSE)),IF($B114=2,IF(ISNA(VLOOKUP($M114,Teams!$O$4:$Q$51,2,FALSE)),"",VLOOKUP($M114,Teams!$O$4:$Q$51,2,FALSE)),IF(ISNA(VLOOKUP($M114,Teams!$X$4:$Z$51,2,FALSE)),"",VLOOKUP($M114,Teams!$X$4:$Z$51,2,FALSE))))</f>
        <v>211309</v>
      </c>
      <c r="O114" s="46">
        <v>1</v>
      </c>
      <c r="P114" s="6" t="str">
        <f t="shared" si="7"/>
        <v>&lt;C1&gt;</v>
      </c>
      <c r="Q114" s="6" t="str">
        <f>IF($B114=1,IF(ISNA(VLOOKUP($P114,Teams!$F$4:$H$51,2,FALSE)),"",VLOOKUP($P114,Teams!$F$4:$H$51,2,FALSE)),IF($B114=2,IF(ISNA(VLOOKUP($P114,Teams!$O$4:$Q$51,2,FALSE)),"",VLOOKUP($P114,Teams!$O$4:$Q$51,2,FALSE)),IF(ISNA(VLOOKUP($P114,Teams!$X$4:$Z$51,2,FALSE)),"",VLOOKUP($P114,Teams!$X$4:$Z$51,2,FALSE))))</f>
        <v>211301</v>
      </c>
      <c r="R114" t="str">
        <f t="shared" si="10"/>
        <v>11/28/2021,8:00,11/28/2021,9:00,Week 10 - Match 10821,,Gym 2 - Court 1,,0,Game,,211309,,1,211301,,,0,,10821,1,,,,,,</v>
      </c>
    </row>
    <row r="115" spans="2:18" x14ac:dyDescent="0.2">
      <c r="B115" s="37">
        <v>1</v>
      </c>
      <c r="C115" s="9">
        <v>44528</v>
      </c>
      <c r="D115" s="10">
        <v>8</v>
      </c>
      <c r="E115" s="10" t="s">
        <v>36</v>
      </c>
      <c r="F115" s="11">
        <f t="shared" si="8"/>
        <v>9</v>
      </c>
      <c r="G115" s="11" t="str">
        <f t="shared" si="9"/>
        <v>00</v>
      </c>
      <c r="H115" s="2">
        <v>10</v>
      </c>
      <c r="I115" s="11" t="str">
        <f t="shared" si="11"/>
        <v>10822</v>
      </c>
      <c r="J115" s="2">
        <v>2</v>
      </c>
      <c r="K115" s="2">
        <v>2</v>
      </c>
      <c r="L115" s="44">
        <v>8</v>
      </c>
      <c r="M115" s="6" t="str">
        <f t="shared" si="6"/>
        <v>&lt;C8&gt;</v>
      </c>
      <c r="N115" s="6" t="str">
        <f>IF($B115=1,IF(ISNA(VLOOKUP($M115,Teams!$F$4:$H$51,2,FALSE)),"",VLOOKUP($M115,Teams!$F$4:$H$51,2,FALSE)),IF($B115=2,IF(ISNA(VLOOKUP($M115,Teams!$O$4:$Q$51,2,FALSE)),"",VLOOKUP($M115,Teams!$O$4:$Q$51,2,FALSE)),IF(ISNA(VLOOKUP($M115,Teams!$X$4:$Z$51,2,FALSE)),"",VLOOKUP($M115,Teams!$X$4:$Z$51,2,FALSE))))</f>
        <v>211308</v>
      </c>
      <c r="O115" s="46">
        <v>2</v>
      </c>
      <c r="P115" s="6" t="str">
        <f t="shared" si="7"/>
        <v>&lt;C2&gt;</v>
      </c>
      <c r="Q115" s="6" t="str">
        <f>IF($B115=1,IF(ISNA(VLOOKUP($P115,Teams!$F$4:$H$51,2,FALSE)),"",VLOOKUP($P115,Teams!$F$4:$H$51,2,FALSE)),IF($B115=2,IF(ISNA(VLOOKUP($P115,Teams!$O$4:$Q$51,2,FALSE)),"",VLOOKUP($P115,Teams!$O$4:$Q$51,2,FALSE)),IF(ISNA(VLOOKUP($P115,Teams!$X$4:$Z$51,2,FALSE)),"",VLOOKUP($P115,Teams!$X$4:$Z$51,2,FALSE))))</f>
        <v>211302</v>
      </c>
      <c r="R115" t="str">
        <f t="shared" si="10"/>
        <v>11/28/2021,8:00,11/28/2021,9:00,Week 10 - Match 10822,,Gym 2 - Court 2,,0,Game,,211308,,1,211302,,,0,,10822,1,,,,,,</v>
      </c>
    </row>
    <row r="116" spans="2:18" x14ac:dyDescent="0.2">
      <c r="B116" s="37">
        <v>1</v>
      </c>
      <c r="C116" s="9">
        <v>44528</v>
      </c>
      <c r="D116" s="10">
        <v>8</v>
      </c>
      <c r="E116" s="10" t="s">
        <v>36</v>
      </c>
      <c r="F116" s="11">
        <f t="shared" si="8"/>
        <v>9</v>
      </c>
      <c r="G116" s="11" t="str">
        <f t="shared" si="9"/>
        <v>00</v>
      </c>
      <c r="H116" s="2">
        <v>10</v>
      </c>
      <c r="I116" s="11" t="str">
        <f t="shared" si="11"/>
        <v>10823</v>
      </c>
      <c r="J116" s="2">
        <v>2</v>
      </c>
      <c r="K116" s="2">
        <v>3</v>
      </c>
      <c r="L116" s="44">
        <v>7</v>
      </c>
      <c r="M116" s="6" t="str">
        <f t="shared" si="6"/>
        <v>&lt;C7&gt;</v>
      </c>
      <c r="N116" s="6" t="str">
        <f>IF($B116=1,IF(ISNA(VLOOKUP($M116,Teams!$F$4:$H$51,2,FALSE)),"",VLOOKUP($M116,Teams!$F$4:$H$51,2,FALSE)),IF($B116=2,IF(ISNA(VLOOKUP($M116,Teams!$O$4:$Q$51,2,FALSE)),"",VLOOKUP($M116,Teams!$O$4:$Q$51,2,FALSE)),IF(ISNA(VLOOKUP($M116,Teams!$X$4:$Z$51,2,FALSE)),"",VLOOKUP($M116,Teams!$X$4:$Z$51,2,FALSE))))</f>
        <v>211307</v>
      </c>
      <c r="O116" s="46">
        <v>3</v>
      </c>
      <c r="P116" s="6" t="str">
        <f t="shared" si="7"/>
        <v>&lt;C3&gt;</v>
      </c>
      <c r="Q116" s="6" t="str">
        <f>IF($B116=1,IF(ISNA(VLOOKUP($P116,Teams!$F$4:$H$51,2,FALSE)),"",VLOOKUP($P116,Teams!$F$4:$H$51,2,FALSE)),IF($B116=2,IF(ISNA(VLOOKUP($P116,Teams!$O$4:$Q$51,2,FALSE)),"",VLOOKUP($P116,Teams!$O$4:$Q$51,2,FALSE)),IF(ISNA(VLOOKUP($P116,Teams!$X$4:$Z$51,2,FALSE)),"",VLOOKUP($P116,Teams!$X$4:$Z$51,2,FALSE))))</f>
        <v>211303</v>
      </c>
      <c r="R116" t="str">
        <f t="shared" si="10"/>
        <v>11/28/2021,8:00,11/28/2021,9:00,Week 10 - Match 10823,,Gym 2 - Court 3,,0,Game,,211307,,1,211303,,,0,,10823,1,,,,,,</v>
      </c>
    </row>
    <row r="117" spans="2:18" x14ac:dyDescent="0.2">
      <c r="B117" s="37">
        <v>1</v>
      </c>
      <c r="C117" s="9">
        <v>44528</v>
      </c>
      <c r="D117" s="10">
        <v>9</v>
      </c>
      <c r="E117" s="10" t="s">
        <v>36</v>
      </c>
      <c r="F117" s="11">
        <f t="shared" si="8"/>
        <v>10</v>
      </c>
      <c r="G117" s="11" t="str">
        <f t="shared" si="9"/>
        <v>00</v>
      </c>
      <c r="H117" s="2">
        <v>10</v>
      </c>
      <c r="I117" s="11" t="str">
        <f t="shared" si="11"/>
        <v>10911</v>
      </c>
      <c r="J117" s="2">
        <v>1</v>
      </c>
      <c r="K117" s="2">
        <v>1</v>
      </c>
      <c r="L117" s="44">
        <v>12</v>
      </c>
      <c r="M117" s="6" t="str">
        <f t="shared" si="6"/>
        <v>&lt;C12&gt;</v>
      </c>
      <c r="N117" s="6" t="str">
        <f>IF($B117=1,IF(ISNA(VLOOKUP($M117,Teams!$F$4:$H$51,2,FALSE)),"",VLOOKUP($M117,Teams!$F$4:$H$51,2,FALSE)),IF($B117=2,IF(ISNA(VLOOKUP($M117,Teams!$O$4:$Q$51,2,FALSE)),"",VLOOKUP($M117,Teams!$O$4:$Q$51,2,FALSE)),IF(ISNA(VLOOKUP($M117,Teams!$X$4:$Z$51,2,FALSE)),"",VLOOKUP($M117,Teams!$X$4:$Z$51,2,FALSE))))</f>
        <v>211312</v>
      </c>
      <c r="O117" s="46">
        <v>2</v>
      </c>
      <c r="P117" s="6" t="str">
        <f t="shared" si="7"/>
        <v>&lt;C2&gt;</v>
      </c>
      <c r="Q117" s="6" t="str">
        <f>IF($B117=1,IF(ISNA(VLOOKUP($P117,Teams!$F$4:$H$51,2,FALSE)),"",VLOOKUP($P117,Teams!$F$4:$H$51,2,FALSE)),IF($B117=2,IF(ISNA(VLOOKUP($P117,Teams!$O$4:$Q$51,2,FALSE)),"",VLOOKUP($P117,Teams!$O$4:$Q$51,2,FALSE)),IF(ISNA(VLOOKUP($P117,Teams!$X$4:$Z$51,2,FALSE)),"",VLOOKUP($P117,Teams!$X$4:$Z$51,2,FALSE))))</f>
        <v>211302</v>
      </c>
      <c r="R117" t="str">
        <f t="shared" si="10"/>
        <v>11/28/2021,9:00,11/28/2021,10:00,Week 10 - Match 10911,,Gym 1 - Court 1,,0,Game,,211312,,1,211302,,,0,,10911,1,,,,,,</v>
      </c>
    </row>
    <row r="118" spans="2:18" x14ac:dyDescent="0.2">
      <c r="B118" s="37">
        <v>1</v>
      </c>
      <c r="C118" s="9">
        <v>44528</v>
      </c>
      <c r="D118" s="10">
        <v>9</v>
      </c>
      <c r="E118" s="10" t="s">
        <v>36</v>
      </c>
      <c r="F118" s="11">
        <f t="shared" si="8"/>
        <v>10</v>
      </c>
      <c r="G118" s="11" t="str">
        <f t="shared" si="9"/>
        <v>00</v>
      </c>
      <c r="H118" s="2">
        <v>10</v>
      </c>
      <c r="I118" s="11" t="str">
        <f t="shared" si="11"/>
        <v>10912</v>
      </c>
      <c r="J118" s="2">
        <v>1</v>
      </c>
      <c r="K118" s="2">
        <v>2</v>
      </c>
      <c r="L118" s="44">
        <v>11</v>
      </c>
      <c r="M118" s="6" t="str">
        <f t="shared" si="6"/>
        <v>&lt;C11&gt;</v>
      </c>
      <c r="N118" s="6" t="str">
        <f>IF($B118=1,IF(ISNA(VLOOKUP($M118,Teams!$F$4:$H$51,2,FALSE)),"",VLOOKUP($M118,Teams!$F$4:$H$51,2,FALSE)),IF($B118=2,IF(ISNA(VLOOKUP($M118,Teams!$O$4:$Q$51,2,FALSE)),"",VLOOKUP($M118,Teams!$O$4:$Q$51,2,FALSE)),IF(ISNA(VLOOKUP($M118,Teams!$X$4:$Z$51,2,FALSE)),"",VLOOKUP($M118,Teams!$X$4:$Z$51,2,FALSE))))</f>
        <v>211311</v>
      </c>
      <c r="O118" s="46">
        <v>4</v>
      </c>
      <c r="P118" s="6" t="str">
        <f t="shared" si="7"/>
        <v>&lt;C4&gt;</v>
      </c>
      <c r="Q118" s="6" t="str">
        <f>IF($B118=1,IF(ISNA(VLOOKUP($P118,Teams!$F$4:$H$51,2,FALSE)),"",VLOOKUP($P118,Teams!$F$4:$H$51,2,FALSE)),IF($B118=2,IF(ISNA(VLOOKUP($P118,Teams!$O$4:$Q$51,2,FALSE)),"",VLOOKUP($P118,Teams!$O$4:$Q$51,2,FALSE)),IF(ISNA(VLOOKUP($P118,Teams!$X$4:$Z$51,2,FALSE)),"",VLOOKUP($P118,Teams!$X$4:$Z$51,2,FALSE))))</f>
        <v>211304</v>
      </c>
      <c r="R118" t="str">
        <f t="shared" si="10"/>
        <v>11/28/2021,9:00,11/28/2021,10:00,Week 10 - Match 10912,,Gym 1 - Court 2,,0,Game,,211311,,1,211304,,,0,,10912,1,,,,,,</v>
      </c>
    </row>
    <row r="119" spans="2:18" x14ac:dyDescent="0.2">
      <c r="B119" s="37">
        <v>1</v>
      </c>
      <c r="C119" s="9">
        <v>44528</v>
      </c>
      <c r="D119" s="10">
        <v>9</v>
      </c>
      <c r="E119" s="10" t="s">
        <v>36</v>
      </c>
      <c r="F119" s="11">
        <f t="shared" si="8"/>
        <v>10</v>
      </c>
      <c r="G119" s="11" t="str">
        <f t="shared" si="9"/>
        <v>00</v>
      </c>
      <c r="H119" s="2">
        <v>10</v>
      </c>
      <c r="I119" s="11" t="str">
        <f t="shared" si="11"/>
        <v>10913</v>
      </c>
      <c r="J119" s="2">
        <v>1</v>
      </c>
      <c r="K119" s="2">
        <v>3</v>
      </c>
      <c r="L119" s="44">
        <v>10</v>
      </c>
      <c r="M119" s="6" t="str">
        <f t="shared" si="6"/>
        <v>&lt;C10&gt;</v>
      </c>
      <c r="N119" s="6" t="str">
        <f>IF($B119=1,IF(ISNA(VLOOKUP($M119,Teams!$F$4:$H$51,2,FALSE)),"",VLOOKUP($M119,Teams!$F$4:$H$51,2,FALSE)),IF($B119=2,IF(ISNA(VLOOKUP($M119,Teams!$O$4:$Q$51,2,FALSE)),"",VLOOKUP($M119,Teams!$O$4:$Q$51,2,FALSE)),IF(ISNA(VLOOKUP($M119,Teams!$X$4:$Z$51,2,FALSE)),"",VLOOKUP($M119,Teams!$X$4:$Z$51,2,FALSE))))</f>
        <v>211310</v>
      </c>
      <c r="O119" s="46">
        <v>5</v>
      </c>
      <c r="P119" s="6" t="str">
        <f t="shared" si="7"/>
        <v>&lt;C5&gt;</v>
      </c>
      <c r="Q119" s="6" t="str">
        <f>IF($B119=1,IF(ISNA(VLOOKUP($P119,Teams!$F$4:$H$51,2,FALSE)),"",VLOOKUP($P119,Teams!$F$4:$H$51,2,FALSE)),IF($B119=2,IF(ISNA(VLOOKUP($P119,Teams!$O$4:$Q$51,2,FALSE)),"",VLOOKUP($P119,Teams!$O$4:$Q$51,2,FALSE)),IF(ISNA(VLOOKUP($P119,Teams!$X$4:$Z$51,2,FALSE)),"",VLOOKUP($P119,Teams!$X$4:$Z$51,2,FALSE))))</f>
        <v>211305</v>
      </c>
      <c r="R119" t="str">
        <f t="shared" si="10"/>
        <v>11/28/2021,9:00,11/28/2021,10:00,Week 10 - Match 10913,,Gym 1 - Court 3,,0,Game,,211310,,1,211305,,,0,,10913,1,,,,,,</v>
      </c>
    </row>
    <row r="120" spans="2:18" x14ac:dyDescent="0.2">
      <c r="B120" s="37">
        <v>1</v>
      </c>
      <c r="C120" s="9">
        <v>44528</v>
      </c>
      <c r="D120" s="10">
        <v>9</v>
      </c>
      <c r="E120" s="10" t="s">
        <v>36</v>
      </c>
      <c r="F120" s="11">
        <f t="shared" si="8"/>
        <v>10</v>
      </c>
      <c r="G120" s="11" t="str">
        <f t="shared" si="9"/>
        <v>00</v>
      </c>
      <c r="H120" s="2">
        <v>10</v>
      </c>
      <c r="I120" s="11" t="str">
        <f t="shared" si="11"/>
        <v>10921</v>
      </c>
      <c r="J120" s="2">
        <v>2</v>
      </c>
      <c r="K120" s="2">
        <v>1</v>
      </c>
      <c r="L120" s="44">
        <v>9</v>
      </c>
      <c r="M120" s="6" t="str">
        <f t="shared" si="6"/>
        <v>&lt;C9&gt;</v>
      </c>
      <c r="N120" s="6" t="str">
        <f>IF($B120=1,IF(ISNA(VLOOKUP($M120,Teams!$F$4:$H$51,2,FALSE)),"",VLOOKUP($M120,Teams!$F$4:$H$51,2,FALSE)),IF($B120=2,IF(ISNA(VLOOKUP($M120,Teams!$O$4:$Q$51,2,FALSE)),"",VLOOKUP($M120,Teams!$O$4:$Q$51,2,FALSE)),IF(ISNA(VLOOKUP($M120,Teams!$X$4:$Z$51,2,FALSE)),"",VLOOKUP($M120,Teams!$X$4:$Z$51,2,FALSE))))</f>
        <v>211309</v>
      </c>
      <c r="O120" s="46">
        <v>6</v>
      </c>
      <c r="P120" s="6" t="str">
        <f t="shared" si="7"/>
        <v>&lt;C6&gt;</v>
      </c>
      <c r="Q120" s="6" t="str">
        <f>IF($B120=1,IF(ISNA(VLOOKUP($P120,Teams!$F$4:$H$51,2,FALSE)),"",VLOOKUP($P120,Teams!$F$4:$H$51,2,FALSE)),IF($B120=2,IF(ISNA(VLOOKUP($P120,Teams!$O$4:$Q$51,2,FALSE)),"",VLOOKUP($P120,Teams!$O$4:$Q$51,2,FALSE)),IF(ISNA(VLOOKUP($P120,Teams!$X$4:$Z$51,2,FALSE)),"",VLOOKUP($P120,Teams!$X$4:$Z$51,2,FALSE))))</f>
        <v>211306</v>
      </c>
      <c r="R120" t="str">
        <f t="shared" si="10"/>
        <v>11/28/2021,9:00,11/28/2021,10:00,Week 10 - Match 10921,,Gym 2 - Court 1,,0,Game,,211309,,1,211306,,,0,,10921,1,,,,,,</v>
      </c>
    </row>
    <row r="121" spans="2:18" x14ac:dyDescent="0.2">
      <c r="B121" s="37">
        <v>1</v>
      </c>
      <c r="C121" s="9">
        <v>44528</v>
      </c>
      <c r="D121" s="10">
        <v>9</v>
      </c>
      <c r="E121" s="10" t="s">
        <v>36</v>
      </c>
      <c r="F121" s="11">
        <f t="shared" si="8"/>
        <v>10</v>
      </c>
      <c r="G121" s="11" t="str">
        <f t="shared" si="9"/>
        <v>00</v>
      </c>
      <c r="H121" s="2">
        <v>10</v>
      </c>
      <c r="I121" s="11" t="str">
        <f t="shared" si="11"/>
        <v>10922</v>
      </c>
      <c r="J121" s="2">
        <v>2</v>
      </c>
      <c r="K121" s="2">
        <v>2</v>
      </c>
      <c r="L121" s="44">
        <v>8</v>
      </c>
      <c r="M121" s="6" t="str">
        <f t="shared" si="6"/>
        <v>&lt;C8&gt;</v>
      </c>
      <c r="N121" s="6" t="str">
        <f>IF($B121=1,IF(ISNA(VLOOKUP($M121,Teams!$F$4:$H$51,2,FALSE)),"",VLOOKUP($M121,Teams!$F$4:$H$51,2,FALSE)),IF($B121=2,IF(ISNA(VLOOKUP($M121,Teams!$O$4:$Q$51,2,FALSE)),"",VLOOKUP($M121,Teams!$O$4:$Q$51,2,FALSE)),IF(ISNA(VLOOKUP($M121,Teams!$X$4:$Z$51,2,FALSE)),"",VLOOKUP($M121,Teams!$X$4:$Z$51,2,FALSE))))</f>
        <v>211308</v>
      </c>
      <c r="O121" s="46">
        <v>7</v>
      </c>
      <c r="P121" s="6" t="str">
        <f t="shared" si="7"/>
        <v>&lt;C7&gt;</v>
      </c>
      <c r="Q121" s="6" t="str">
        <f>IF($B121=1,IF(ISNA(VLOOKUP($P121,Teams!$F$4:$H$51,2,FALSE)),"",VLOOKUP($P121,Teams!$F$4:$H$51,2,FALSE)),IF($B121=2,IF(ISNA(VLOOKUP($P121,Teams!$O$4:$Q$51,2,FALSE)),"",VLOOKUP($P121,Teams!$O$4:$Q$51,2,FALSE)),IF(ISNA(VLOOKUP($P121,Teams!$X$4:$Z$51,2,FALSE)),"",VLOOKUP($P121,Teams!$X$4:$Z$51,2,FALSE))))</f>
        <v>211307</v>
      </c>
      <c r="R121" t="str">
        <f t="shared" si="10"/>
        <v>11/28/2021,9:00,11/28/2021,10:00,Week 10 - Match 10922,,Gym 2 - Court 2,,0,Game,,211308,,1,211307,,,0,,10922,1,,,,,,</v>
      </c>
    </row>
    <row r="122" spans="2:18" x14ac:dyDescent="0.2">
      <c r="B122" s="37">
        <v>1</v>
      </c>
      <c r="C122" s="9">
        <v>44528</v>
      </c>
      <c r="D122" s="10">
        <v>9</v>
      </c>
      <c r="E122" s="10" t="s">
        <v>36</v>
      </c>
      <c r="F122" s="11">
        <f t="shared" si="8"/>
        <v>10</v>
      </c>
      <c r="G122" s="11" t="str">
        <f t="shared" si="9"/>
        <v>00</v>
      </c>
      <c r="H122" s="2">
        <v>10</v>
      </c>
      <c r="I122" s="11" t="str">
        <f t="shared" si="11"/>
        <v>10923</v>
      </c>
      <c r="J122" s="2">
        <v>2</v>
      </c>
      <c r="K122" s="2">
        <v>3</v>
      </c>
      <c r="L122" s="44">
        <v>3</v>
      </c>
      <c r="M122" s="6" t="str">
        <f t="shared" si="6"/>
        <v>&lt;C3&gt;</v>
      </c>
      <c r="N122" s="6" t="str">
        <f>IF($B122=1,IF(ISNA(VLOOKUP($M122,Teams!$F$4:$H$51,2,FALSE)),"",VLOOKUP($M122,Teams!$F$4:$H$51,2,FALSE)),IF($B122=2,IF(ISNA(VLOOKUP($M122,Teams!$O$4:$Q$51,2,FALSE)),"",VLOOKUP($M122,Teams!$O$4:$Q$51,2,FALSE)),IF(ISNA(VLOOKUP($M122,Teams!$X$4:$Z$51,2,FALSE)),"",VLOOKUP($M122,Teams!$X$4:$Z$51,2,FALSE))))</f>
        <v>211303</v>
      </c>
      <c r="O122" s="46">
        <v>1</v>
      </c>
      <c r="P122" s="6" t="str">
        <f t="shared" si="7"/>
        <v>&lt;C1&gt;</v>
      </c>
      <c r="Q122" s="6" t="str">
        <f>IF($B122=1,IF(ISNA(VLOOKUP($P122,Teams!$F$4:$H$51,2,FALSE)),"",VLOOKUP($P122,Teams!$F$4:$H$51,2,FALSE)),IF($B122=2,IF(ISNA(VLOOKUP($P122,Teams!$O$4:$Q$51,2,FALSE)),"",VLOOKUP($P122,Teams!$O$4:$Q$51,2,FALSE)),IF(ISNA(VLOOKUP($P122,Teams!$X$4:$Z$51,2,FALSE)),"",VLOOKUP($P122,Teams!$X$4:$Z$51,2,FALSE))))</f>
        <v>211301</v>
      </c>
      <c r="R122" t="str">
        <f t="shared" si="10"/>
        <v>11/28/2021,9:00,11/28/2021,10:00,Week 10 - Match 10923,,Gym 2 - Court 3,,0,Game,,211303,,1,211301,,,0,,10923,1,,,,,,</v>
      </c>
    </row>
    <row r="123" spans="2:18" x14ac:dyDescent="0.2">
      <c r="B123" s="37">
        <v>1</v>
      </c>
      <c r="C123" s="9">
        <v>44535</v>
      </c>
      <c r="D123" s="10">
        <v>10</v>
      </c>
      <c r="E123" s="10" t="s">
        <v>36</v>
      </c>
      <c r="F123" s="11">
        <f t="shared" si="8"/>
        <v>11</v>
      </c>
      <c r="G123" s="11" t="str">
        <f t="shared" si="9"/>
        <v>00</v>
      </c>
      <c r="H123" s="2">
        <v>11</v>
      </c>
      <c r="I123" s="11" t="str">
        <f t="shared" si="11"/>
        <v>111011</v>
      </c>
      <c r="J123" s="2">
        <v>1</v>
      </c>
      <c r="K123" s="2">
        <v>1</v>
      </c>
      <c r="L123" s="44">
        <v>10</v>
      </c>
      <c r="M123" s="6" t="str">
        <f t="shared" si="6"/>
        <v>&lt;C10&gt;</v>
      </c>
      <c r="N123" s="6" t="str">
        <f>IF($B123=1,IF(ISNA(VLOOKUP($M123,Teams!$F$4:$H$51,2,FALSE)),"",VLOOKUP($M123,Teams!$F$4:$H$51,2,FALSE)),IF($B123=2,IF(ISNA(VLOOKUP($M123,Teams!$O$4:$Q$51,2,FALSE)),"",VLOOKUP($M123,Teams!$O$4:$Q$51,2,FALSE)),IF(ISNA(VLOOKUP($M123,Teams!$X$4:$Z$51,2,FALSE)),"",VLOOKUP($M123,Teams!$X$4:$Z$51,2,FALSE))))</f>
        <v>211310</v>
      </c>
      <c r="O123" s="46">
        <v>2</v>
      </c>
      <c r="P123" s="6" t="str">
        <f t="shared" si="7"/>
        <v>&lt;C2&gt;</v>
      </c>
      <c r="Q123" s="6" t="str">
        <f>IF($B123=1,IF(ISNA(VLOOKUP($P123,Teams!$F$4:$H$51,2,FALSE)),"",VLOOKUP($P123,Teams!$F$4:$H$51,2,FALSE)),IF($B123=2,IF(ISNA(VLOOKUP($P123,Teams!$O$4:$Q$51,2,FALSE)),"",VLOOKUP($P123,Teams!$O$4:$Q$51,2,FALSE)),IF(ISNA(VLOOKUP($P123,Teams!$X$4:$Z$51,2,FALSE)),"",VLOOKUP($P123,Teams!$X$4:$Z$51,2,FALSE))))</f>
        <v>211302</v>
      </c>
      <c r="R123" t="str">
        <f t="shared" si="10"/>
        <v>12/05/2021,10:00,12/05/2021,11:00,Week 11 - Match 111011,,Gym 1 - Court 1,,0,Game,,211310,,1,211302,,,0,,111011,1,,,,,,</v>
      </c>
    </row>
    <row r="124" spans="2:18" x14ac:dyDescent="0.2">
      <c r="B124" s="37">
        <v>1</v>
      </c>
      <c r="C124" s="9">
        <v>44535</v>
      </c>
      <c r="D124" s="10">
        <v>10</v>
      </c>
      <c r="E124" s="10" t="s">
        <v>36</v>
      </c>
      <c r="F124" s="11">
        <f t="shared" si="8"/>
        <v>11</v>
      </c>
      <c r="G124" s="11" t="str">
        <f t="shared" si="9"/>
        <v>00</v>
      </c>
      <c r="H124" s="2">
        <v>11</v>
      </c>
      <c r="I124" s="11" t="str">
        <f t="shared" si="11"/>
        <v>111012</v>
      </c>
      <c r="J124" s="2">
        <v>1</v>
      </c>
      <c r="K124" s="2">
        <v>2</v>
      </c>
      <c r="L124" s="44">
        <v>11</v>
      </c>
      <c r="M124" s="6" t="str">
        <f t="shared" si="6"/>
        <v>&lt;C11&gt;</v>
      </c>
      <c r="N124" s="6" t="str">
        <f>IF($B124=1,IF(ISNA(VLOOKUP($M124,Teams!$F$4:$H$51,2,FALSE)),"",VLOOKUP($M124,Teams!$F$4:$H$51,2,FALSE)),IF($B124=2,IF(ISNA(VLOOKUP($M124,Teams!$O$4:$Q$51,2,FALSE)),"",VLOOKUP($M124,Teams!$O$4:$Q$51,2,FALSE)),IF(ISNA(VLOOKUP($M124,Teams!$X$4:$Z$51,2,FALSE)),"",VLOOKUP($M124,Teams!$X$4:$Z$51,2,FALSE))))</f>
        <v>211311</v>
      </c>
      <c r="O124" s="46">
        <v>1</v>
      </c>
      <c r="P124" s="6" t="str">
        <f t="shared" si="7"/>
        <v>&lt;C1&gt;</v>
      </c>
      <c r="Q124" s="6" t="str">
        <f>IF($B124=1,IF(ISNA(VLOOKUP($P124,Teams!$F$4:$H$51,2,FALSE)),"",VLOOKUP($P124,Teams!$F$4:$H$51,2,FALSE)),IF($B124=2,IF(ISNA(VLOOKUP($P124,Teams!$O$4:$Q$51,2,FALSE)),"",VLOOKUP($P124,Teams!$O$4:$Q$51,2,FALSE)),IF(ISNA(VLOOKUP($P124,Teams!$X$4:$Z$51,2,FALSE)),"",VLOOKUP($P124,Teams!$X$4:$Z$51,2,FALSE))))</f>
        <v>211301</v>
      </c>
      <c r="R124" t="str">
        <f t="shared" si="10"/>
        <v>12/05/2021,10:00,12/05/2021,11:00,Week 11 - Match 111012,,Gym 1 - Court 2,,0,Game,,211311,,1,211301,,,0,,111012,1,,,,,,</v>
      </c>
    </row>
    <row r="125" spans="2:18" x14ac:dyDescent="0.2">
      <c r="B125" s="37">
        <v>1</v>
      </c>
      <c r="C125" s="9">
        <v>44535</v>
      </c>
      <c r="D125" s="10">
        <v>10</v>
      </c>
      <c r="E125" s="10" t="s">
        <v>36</v>
      </c>
      <c r="F125" s="11">
        <f t="shared" si="8"/>
        <v>11</v>
      </c>
      <c r="G125" s="11" t="str">
        <f t="shared" si="9"/>
        <v>00</v>
      </c>
      <c r="H125" s="2">
        <v>11</v>
      </c>
      <c r="I125" s="11" t="str">
        <f t="shared" si="11"/>
        <v>111013</v>
      </c>
      <c r="J125" s="2">
        <v>1</v>
      </c>
      <c r="K125" s="2">
        <v>3</v>
      </c>
      <c r="L125" s="44">
        <v>7</v>
      </c>
      <c r="M125" s="6" t="str">
        <f t="shared" si="6"/>
        <v>&lt;C7&gt;</v>
      </c>
      <c r="N125" s="6" t="str">
        <f>IF($B125=1,IF(ISNA(VLOOKUP($M125,Teams!$F$4:$H$51,2,FALSE)),"",VLOOKUP($M125,Teams!$F$4:$H$51,2,FALSE)),IF($B125=2,IF(ISNA(VLOOKUP($M125,Teams!$O$4:$Q$51,2,FALSE)),"",VLOOKUP($M125,Teams!$O$4:$Q$51,2,FALSE)),IF(ISNA(VLOOKUP($M125,Teams!$X$4:$Z$51,2,FALSE)),"",VLOOKUP($M125,Teams!$X$4:$Z$51,2,FALSE))))</f>
        <v>211307</v>
      </c>
      <c r="O125" s="46">
        <v>5</v>
      </c>
      <c r="P125" s="6" t="str">
        <f t="shared" si="7"/>
        <v>&lt;C5&gt;</v>
      </c>
      <c r="Q125" s="6" t="str">
        <f>IF($B125=1,IF(ISNA(VLOOKUP($P125,Teams!$F$4:$H$51,2,FALSE)),"",VLOOKUP($P125,Teams!$F$4:$H$51,2,FALSE)),IF($B125=2,IF(ISNA(VLOOKUP($P125,Teams!$O$4:$Q$51,2,FALSE)),"",VLOOKUP($P125,Teams!$O$4:$Q$51,2,FALSE)),IF(ISNA(VLOOKUP($P125,Teams!$X$4:$Z$51,2,FALSE)),"",VLOOKUP($P125,Teams!$X$4:$Z$51,2,FALSE))))</f>
        <v>211305</v>
      </c>
      <c r="R125" t="str">
        <f t="shared" si="10"/>
        <v>12/05/2021,10:00,12/05/2021,11:00,Week 11 - Match 111013,,Gym 1 - Court 3,,0,Game,,211307,,1,211305,,,0,,111013,1,,,,,,</v>
      </c>
    </row>
    <row r="126" spans="2:18" x14ac:dyDescent="0.2">
      <c r="B126" s="37">
        <v>1</v>
      </c>
      <c r="C126" s="9">
        <v>44535</v>
      </c>
      <c r="D126" s="10">
        <v>10</v>
      </c>
      <c r="E126" s="10" t="s">
        <v>36</v>
      </c>
      <c r="F126" s="11">
        <f t="shared" si="8"/>
        <v>11</v>
      </c>
      <c r="G126" s="11" t="str">
        <f t="shared" si="9"/>
        <v>00</v>
      </c>
      <c r="H126" s="2">
        <v>11</v>
      </c>
      <c r="I126" s="11" t="str">
        <f t="shared" si="11"/>
        <v>111021</v>
      </c>
      <c r="J126" s="2">
        <v>2</v>
      </c>
      <c r="K126" s="2">
        <v>1</v>
      </c>
      <c r="L126" s="44">
        <v>12</v>
      </c>
      <c r="M126" s="6" t="str">
        <f t="shared" si="6"/>
        <v>&lt;C12&gt;</v>
      </c>
      <c r="N126" s="6" t="str">
        <f>IF($B126=1,IF(ISNA(VLOOKUP($M126,Teams!$F$4:$H$51,2,FALSE)),"",VLOOKUP($M126,Teams!$F$4:$H$51,2,FALSE)),IF($B126=2,IF(ISNA(VLOOKUP($M126,Teams!$O$4:$Q$51,2,FALSE)),"",VLOOKUP($M126,Teams!$O$4:$Q$51,2,FALSE)),IF(ISNA(VLOOKUP($M126,Teams!$X$4:$Z$51,2,FALSE)),"",VLOOKUP($M126,Teams!$X$4:$Z$51,2,FALSE))))</f>
        <v>211312</v>
      </c>
      <c r="O126" s="46">
        <v>6</v>
      </c>
      <c r="P126" s="6" t="str">
        <f t="shared" si="7"/>
        <v>&lt;C6&gt;</v>
      </c>
      <c r="Q126" s="6" t="str">
        <f>IF($B126=1,IF(ISNA(VLOOKUP($P126,Teams!$F$4:$H$51,2,FALSE)),"",VLOOKUP($P126,Teams!$F$4:$H$51,2,FALSE)),IF($B126=2,IF(ISNA(VLOOKUP($P126,Teams!$O$4:$Q$51,2,FALSE)),"",VLOOKUP($P126,Teams!$O$4:$Q$51,2,FALSE)),IF(ISNA(VLOOKUP($P126,Teams!$X$4:$Z$51,2,FALSE)),"",VLOOKUP($P126,Teams!$X$4:$Z$51,2,FALSE))))</f>
        <v>211306</v>
      </c>
      <c r="R126" t="str">
        <f t="shared" si="10"/>
        <v>12/05/2021,10:00,12/05/2021,11:00,Week 11 - Match 111021,,Gym 2 - Court 1,,0,Game,,211312,,1,211306,,,0,,111021,1,,,,,,</v>
      </c>
    </row>
    <row r="127" spans="2:18" x14ac:dyDescent="0.2">
      <c r="B127" s="37">
        <v>1</v>
      </c>
      <c r="C127" s="9">
        <v>44535</v>
      </c>
      <c r="D127" s="10">
        <v>10</v>
      </c>
      <c r="E127" s="10" t="s">
        <v>36</v>
      </c>
      <c r="F127" s="11">
        <f t="shared" si="8"/>
        <v>11</v>
      </c>
      <c r="G127" s="11" t="str">
        <f t="shared" si="9"/>
        <v>00</v>
      </c>
      <c r="H127" s="2">
        <v>11</v>
      </c>
      <c r="I127" s="11" t="str">
        <f t="shared" si="11"/>
        <v>111022</v>
      </c>
      <c r="J127" s="2">
        <v>2</v>
      </c>
      <c r="K127" s="2">
        <v>2</v>
      </c>
      <c r="L127" s="44">
        <v>8</v>
      </c>
      <c r="M127" s="6" t="str">
        <f t="shared" si="6"/>
        <v>&lt;C8&gt;</v>
      </c>
      <c r="N127" s="6" t="str">
        <f>IF($B127=1,IF(ISNA(VLOOKUP($M127,Teams!$F$4:$H$51,2,FALSE)),"",VLOOKUP($M127,Teams!$F$4:$H$51,2,FALSE)),IF($B127=2,IF(ISNA(VLOOKUP($M127,Teams!$O$4:$Q$51,2,FALSE)),"",VLOOKUP($M127,Teams!$O$4:$Q$51,2,FALSE)),IF(ISNA(VLOOKUP($M127,Teams!$X$4:$Z$51,2,FALSE)),"",VLOOKUP($M127,Teams!$X$4:$Z$51,2,FALSE))))</f>
        <v>211308</v>
      </c>
      <c r="O127" s="46">
        <v>4</v>
      </c>
      <c r="P127" s="6" t="str">
        <f t="shared" si="7"/>
        <v>&lt;C4&gt;</v>
      </c>
      <c r="Q127" s="6" t="str">
        <f>IF($B127=1,IF(ISNA(VLOOKUP($P127,Teams!$F$4:$H$51,2,FALSE)),"",VLOOKUP($P127,Teams!$F$4:$H$51,2,FALSE)),IF($B127=2,IF(ISNA(VLOOKUP($P127,Teams!$O$4:$Q$51,2,FALSE)),"",VLOOKUP($P127,Teams!$O$4:$Q$51,2,FALSE)),IF(ISNA(VLOOKUP($P127,Teams!$X$4:$Z$51,2,FALSE)),"",VLOOKUP($P127,Teams!$X$4:$Z$51,2,FALSE))))</f>
        <v>211304</v>
      </c>
      <c r="R127" t="str">
        <f t="shared" si="10"/>
        <v>12/05/2021,10:00,12/05/2021,11:00,Week 11 - Match 111022,,Gym 2 - Court 2,,0,Game,,211308,,1,211304,,,0,,111022,1,,,,,,</v>
      </c>
    </row>
    <row r="128" spans="2:18" x14ac:dyDescent="0.2">
      <c r="B128" s="37">
        <v>1</v>
      </c>
      <c r="C128" s="9">
        <v>44535</v>
      </c>
      <c r="D128" s="10">
        <v>10</v>
      </c>
      <c r="E128" s="10" t="s">
        <v>36</v>
      </c>
      <c r="F128" s="11">
        <f t="shared" si="8"/>
        <v>11</v>
      </c>
      <c r="G128" s="11" t="str">
        <f t="shared" si="9"/>
        <v>00</v>
      </c>
      <c r="H128" s="2">
        <v>11</v>
      </c>
      <c r="I128" s="11" t="str">
        <f t="shared" si="11"/>
        <v>111023</v>
      </c>
      <c r="J128" s="2">
        <v>2</v>
      </c>
      <c r="K128" s="2">
        <v>3</v>
      </c>
      <c r="L128" s="44">
        <v>9</v>
      </c>
      <c r="M128" s="6" t="str">
        <f t="shared" si="6"/>
        <v>&lt;C9&gt;</v>
      </c>
      <c r="N128" s="6" t="str">
        <f>IF($B128=1,IF(ISNA(VLOOKUP($M128,Teams!$F$4:$H$51,2,FALSE)),"",VLOOKUP($M128,Teams!$F$4:$H$51,2,FALSE)),IF($B128=2,IF(ISNA(VLOOKUP($M128,Teams!$O$4:$Q$51,2,FALSE)),"",VLOOKUP($M128,Teams!$O$4:$Q$51,2,FALSE)),IF(ISNA(VLOOKUP($M128,Teams!$X$4:$Z$51,2,FALSE)),"",VLOOKUP($M128,Teams!$X$4:$Z$51,2,FALSE))))</f>
        <v>211309</v>
      </c>
      <c r="O128" s="46">
        <v>3</v>
      </c>
      <c r="P128" s="6" t="str">
        <f t="shared" si="7"/>
        <v>&lt;C3&gt;</v>
      </c>
      <c r="Q128" s="6" t="str">
        <f>IF($B128=1,IF(ISNA(VLOOKUP($P128,Teams!$F$4:$H$51,2,FALSE)),"",VLOOKUP($P128,Teams!$F$4:$H$51,2,FALSE)),IF($B128=2,IF(ISNA(VLOOKUP($P128,Teams!$O$4:$Q$51,2,FALSE)),"",VLOOKUP($P128,Teams!$O$4:$Q$51,2,FALSE)),IF(ISNA(VLOOKUP($P128,Teams!$X$4:$Z$51,2,FALSE)),"",VLOOKUP($P128,Teams!$X$4:$Z$51,2,FALSE))))</f>
        <v>211303</v>
      </c>
      <c r="R128" t="str">
        <f t="shared" si="10"/>
        <v>12/05/2021,10:00,12/05/2021,11:00,Week 11 - Match 111023,,Gym 2 - Court 3,,0,Game,,211309,,1,211303,,,0,,111023,1,,,,,,</v>
      </c>
    </row>
    <row r="129" spans="2:18" x14ac:dyDescent="0.2">
      <c r="B129" s="37">
        <v>1</v>
      </c>
      <c r="C129" s="9">
        <v>44535</v>
      </c>
      <c r="D129" s="10">
        <v>11</v>
      </c>
      <c r="E129" s="10" t="s">
        <v>36</v>
      </c>
      <c r="F129" s="11">
        <f t="shared" si="8"/>
        <v>12</v>
      </c>
      <c r="G129" s="11" t="str">
        <f t="shared" si="9"/>
        <v>00</v>
      </c>
      <c r="H129" s="2">
        <v>11</v>
      </c>
      <c r="I129" s="11" t="str">
        <f t="shared" si="11"/>
        <v>111111</v>
      </c>
      <c r="J129" s="2">
        <v>1</v>
      </c>
      <c r="K129" s="2">
        <v>1</v>
      </c>
      <c r="L129" s="44">
        <v>12</v>
      </c>
      <c r="M129" s="6" t="str">
        <f t="shared" si="6"/>
        <v>&lt;C12&gt;</v>
      </c>
      <c r="N129" s="6" t="str">
        <f>IF($B129=1,IF(ISNA(VLOOKUP($M129,Teams!$F$4:$H$51,2,FALSE)),"",VLOOKUP($M129,Teams!$F$4:$H$51,2,FALSE)),IF($B129=2,IF(ISNA(VLOOKUP($M129,Teams!$O$4:$Q$51,2,FALSE)),"",VLOOKUP($M129,Teams!$O$4:$Q$51,2,FALSE)),IF(ISNA(VLOOKUP($M129,Teams!$X$4:$Z$51,2,FALSE)),"",VLOOKUP($M129,Teams!$X$4:$Z$51,2,FALSE))))</f>
        <v>211312</v>
      </c>
      <c r="O129" s="46">
        <v>1</v>
      </c>
      <c r="P129" s="6" t="str">
        <f t="shared" si="7"/>
        <v>&lt;C1&gt;</v>
      </c>
      <c r="Q129" s="6" t="str">
        <f>IF($B129=1,IF(ISNA(VLOOKUP($P129,Teams!$F$4:$H$51,2,FALSE)),"",VLOOKUP($P129,Teams!$F$4:$H$51,2,FALSE)),IF($B129=2,IF(ISNA(VLOOKUP($P129,Teams!$O$4:$Q$51,2,FALSE)),"",VLOOKUP($P129,Teams!$O$4:$Q$51,2,FALSE)),IF(ISNA(VLOOKUP($P129,Teams!$X$4:$Z$51,2,FALSE)),"",VLOOKUP($P129,Teams!$X$4:$Z$51,2,FALSE))))</f>
        <v>211301</v>
      </c>
      <c r="R129" t="str">
        <f t="shared" si="10"/>
        <v>12/05/2021,11:00,12/05/2021,12:00,Week 11 - Match 111111,,Gym 1 - Court 1,,0,Game,,211312,,1,211301,,,0,,111111,1,,,,,,</v>
      </c>
    </row>
    <row r="130" spans="2:18" x14ac:dyDescent="0.2">
      <c r="B130" s="37">
        <v>1</v>
      </c>
      <c r="C130" s="9">
        <v>44535</v>
      </c>
      <c r="D130" s="10">
        <v>11</v>
      </c>
      <c r="E130" s="10" t="s">
        <v>36</v>
      </c>
      <c r="F130" s="11">
        <f t="shared" si="8"/>
        <v>12</v>
      </c>
      <c r="G130" s="11" t="str">
        <f t="shared" si="9"/>
        <v>00</v>
      </c>
      <c r="H130" s="2">
        <v>11</v>
      </c>
      <c r="I130" s="11" t="str">
        <f t="shared" si="11"/>
        <v>111112</v>
      </c>
      <c r="J130" s="2">
        <v>1</v>
      </c>
      <c r="K130" s="2">
        <v>2</v>
      </c>
      <c r="L130" s="44">
        <v>11</v>
      </c>
      <c r="M130" s="6" t="str">
        <f t="shared" si="6"/>
        <v>&lt;C11&gt;</v>
      </c>
      <c r="N130" s="6" t="str">
        <f>IF($B130=1,IF(ISNA(VLOOKUP($M130,Teams!$F$4:$H$51,2,FALSE)),"",VLOOKUP($M130,Teams!$F$4:$H$51,2,FALSE)),IF($B130=2,IF(ISNA(VLOOKUP($M130,Teams!$O$4:$Q$51,2,FALSE)),"",VLOOKUP($M130,Teams!$O$4:$Q$51,2,FALSE)),IF(ISNA(VLOOKUP($M130,Teams!$X$4:$Z$51,2,FALSE)),"",VLOOKUP($M130,Teams!$X$4:$Z$51,2,FALSE))))</f>
        <v>211311</v>
      </c>
      <c r="O130" s="46">
        <v>2</v>
      </c>
      <c r="P130" s="6" t="str">
        <f t="shared" si="7"/>
        <v>&lt;C2&gt;</v>
      </c>
      <c r="Q130" s="6" t="str">
        <f>IF($B130=1,IF(ISNA(VLOOKUP($P130,Teams!$F$4:$H$51,2,FALSE)),"",VLOOKUP($P130,Teams!$F$4:$H$51,2,FALSE)),IF($B130=2,IF(ISNA(VLOOKUP($P130,Teams!$O$4:$Q$51,2,FALSE)),"",VLOOKUP($P130,Teams!$O$4:$Q$51,2,FALSE)),IF(ISNA(VLOOKUP($P130,Teams!$X$4:$Z$51,2,FALSE)),"",VLOOKUP($P130,Teams!$X$4:$Z$51,2,FALSE))))</f>
        <v>211302</v>
      </c>
      <c r="R130" t="str">
        <f t="shared" si="10"/>
        <v>12/05/2021,11:00,12/05/2021,12:00,Week 11 - Match 111112,,Gym 1 - Court 2,,0,Game,,211311,,1,211302,,,0,,111112,1,,,,,,</v>
      </c>
    </row>
    <row r="131" spans="2:18" x14ac:dyDescent="0.2">
      <c r="B131" s="37">
        <v>1</v>
      </c>
      <c r="C131" s="9">
        <v>44535</v>
      </c>
      <c r="D131" s="10">
        <v>11</v>
      </c>
      <c r="E131" s="10" t="s">
        <v>36</v>
      </c>
      <c r="F131" s="11">
        <f t="shared" si="8"/>
        <v>12</v>
      </c>
      <c r="G131" s="11" t="str">
        <f t="shared" si="9"/>
        <v>00</v>
      </c>
      <c r="H131" s="2">
        <v>11</v>
      </c>
      <c r="I131" s="11" t="str">
        <f t="shared" si="11"/>
        <v>111113</v>
      </c>
      <c r="J131" s="2">
        <v>1</v>
      </c>
      <c r="K131" s="2">
        <v>3</v>
      </c>
      <c r="L131" s="44">
        <v>10</v>
      </c>
      <c r="M131" s="6" t="str">
        <f t="shared" ref="M131:M194" si="12">"&lt;"&amp;$A$3&amp;L131&amp;"&gt;"</f>
        <v>&lt;C10&gt;</v>
      </c>
      <c r="N131" s="6" t="str">
        <f>IF($B131=1,IF(ISNA(VLOOKUP($M131,Teams!$F$4:$H$51,2,FALSE)),"",VLOOKUP($M131,Teams!$F$4:$H$51,2,FALSE)),IF($B131=2,IF(ISNA(VLOOKUP($M131,Teams!$O$4:$Q$51,2,FALSE)),"",VLOOKUP($M131,Teams!$O$4:$Q$51,2,FALSE)),IF(ISNA(VLOOKUP($M131,Teams!$X$4:$Z$51,2,FALSE)),"",VLOOKUP($M131,Teams!$X$4:$Z$51,2,FALSE))))</f>
        <v>211310</v>
      </c>
      <c r="O131" s="46">
        <v>3</v>
      </c>
      <c r="P131" s="6" t="str">
        <f t="shared" ref="P131:P194" si="13">"&lt;"&amp;$A$3&amp;O131&amp;"&gt;"</f>
        <v>&lt;C3&gt;</v>
      </c>
      <c r="Q131" s="6" t="str">
        <f>IF($B131=1,IF(ISNA(VLOOKUP($P131,Teams!$F$4:$H$51,2,FALSE)),"",VLOOKUP($P131,Teams!$F$4:$H$51,2,FALSE)),IF($B131=2,IF(ISNA(VLOOKUP($P131,Teams!$O$4:$Q$51,2,FALSE)),"",VLOOKUP($P131,Teams!$O$4:$Q$51,2,FALSE)),IF(ISNA(VLOOKUP($P131,Teams!$X$4:$Z$51,2,FALSE)),"",VLOOKUP($P131,Teams!$X$4:$Z$51,2,FALSE))))</f>
        <v>211303</v>
      </c>
      <c r="R131" t="str">
        <f t="shared" si="10"/>
        <v>12/05/2021,11:00,12/05/2021,12:00,Week 11 - Match 111113,,Gym 1 - Court 3,,0,Game,,211310,,1,211303,,,0,,111113,1,,,,,,</v>
      </c>
    </row>
    <row r="132" spans="2:18" x14ac:dyDescent="0.2">
      <c r="B132" s="37">
        <v>1</v>
      </c>
      <c r="C132" s="9">
        <v>44535</v>
      </c>
      <c r="D132" s="10">
        <v>11</v>
      </c>
      <c r="E132" s="10" t="s">
        <v>36</v>
      </c>
      <c r="F132" s="11">
        <f t="shared" ref="F132:F195" si="14">IF(NOT(ISBLANK(D132)),D132+1,"")</f>
        <v>12</v>
      </c>
      <c r="G132" s="11" t="str">
        <f t="shared" ref="G132:G195" si="15">IF(ISBLANK(E132),"",E132)</f>
        <v>00</v>
      </c>
      <c r="H132" s="2">
        <v>11</v>
      </c>
      <c r="I132" s="11" t="str">
        <f t="shared" si="11"/>
        <v>111121</v>
      </c>
      <c r="J132" s="2">
        <v>2</v>
      </c>
      <c r="K132" s="2">
        <v>1</v>
      </c>
      <c r="L132" s="44">
        <v>9</v>
      </c>
      <c r="M132" s="6" t="str">
        <f t="shared" si="12"/>
        <v>&lt;C9&gt;</v>
      </c>
      <c r="N132" s="6" t="str">
        <f>IF($B132=1,IF(ISNA(VLOOKUP($M132,Teams!$F$4:$H$51,2,FALSE)),"",VLOOKUP($M132,Teams!$F$4:$H$51,2,FALSE)),IF($B132=2,IF(ISNA(VLOOKUP($M132,Teams!$O$4:$Q$51,2,FALSE)),"",VLOOKUP($M132,Teams!$O$4:$Q$51,2,FALSE)),IF(ISNA(VLOOKUP($M132,Teams!$X$4:$Z$51,2,FALSE)),"",VLOOKUP($M132,Teams!$X$4:$Z$51,2,FALSE))))</f>
        <v>211309</v>
      </c>
      <c r="O132" s="46">
        <v>4</v>
      </c>
      <c r="P132" s="6" t="str">
        <f t="shared" si="13"/>
        <v>&lt;C4&gt;</v>
      </c>
      <c r="Q132" s="6" t="str">
        <f>IF($B132=1,IF(ISNA(VLOOKUP($P132,Teams!$F$4:$H$51,2,FALSE)),"",VLOOKUP($P132,Teams!$F$4:$H$51,2,FALSE)),IF($B132=2,IF(ISNA(VLOOKUP($P132,Teams!$O$4:$Q$51,2,FALSE)),"",VLOOKUP($P132,Teams!$O$4:$Q$51,2,FALSE)),IF(ISNA(VLOOKUP($P132,Teams!$X$4:$Z$51,2,FALSE)),"",VLOOKUP($P132,Teams!$X$4:$Z$51,2,FALSE))))</f>
        <v>211304</v>
      </c>
      <c r="R132" t="str">
        <f t="shared" ref="R132:R195" si="16">TEXT(C132,"mm/dd/yyyy")&amp;","&amp;D132&amp;":"&amp;E132&amp;","&amp;TEXT(C132,"mm/dd/yyyy")&amp;","&amp;F132&amp;":"&amp;G132&amp;",Week "&amp;H132&amp;" - Match "&amp;I132&amp;",,Gym "&amp;J132&amp;" - Court "&amp;K132&amp;",,0,Game,,"&amp;N132&amp;",,1,"&amp;Q132&amp;",,,0,,"&amp;I132&amp;",1,,,,,,"</f>
        <v>12/05/2021,11:00,12/05/2021,12:00,Week 11 - Match 111121,,Gym 2 - Court 1,,0,Game,,211309,,1,211304,,,0,,111121,1,,,,,,</v>
      </c>
    </row>
    <row r="133" spans="2:18" x14ac:dyDescent="0.2">
      <c r="B133" s="37">
        <v>1</v>
      </c>
      <c r="C133" s="9">
        <v>44535</v>
      </c>
      <c r="D133" s="10">
        <v>11</v>
      </c>
      <c r="E133" s="10" t="s">
        <v>36</v>
      </c>
      <c r="F133" s="11">
        <f t="shared" si="14"/>
        <v>12</v>
      </c>
      <c r="G133" s="11" t="str">
        <f t="shared" si="15"/>
        <v>00</v>
      </c>
      <c r="H133" s="2">
        <v>11</v>
      </c>
      <c r="I133" s="11" t="str">
        <f t="shared" si="11"/>
        <v>111122</v>
      </c>
      <c r="J133" s="2">
        <v>2</v>
      </c>
      <c r="K133" s="2">
        <v>2</v>
      </c>
      <c r="L133" s="44">
        <v>8</v>
      </c>
      <c r="M133" s="6" t="str">
        <f t="shared" si="12"/>
        <v>&lt;C8&gt;</v>
      </c>
      <c r="N133" s="6" t="str">
        <f>IF($B133=1,IF(ISNA(VLOOKUP($M133,Teams!$F$4:$H$51,2,FALSE)),"",VLOOKUP($M133,Teams!$F$4:$H$51,2,FALSE)),IF($B133=2,IF(ISNA(VLOOKUP($M133,Teams!$O$4:$Q$51,2,FALSE)),"",VLOOKUP($M133,Teams!$O$4:$Q$51,2,FALSE)),IF(ISNA(VLOOKUP($M133,Teams!$X$4:$Z$51,2,FALSE)),"",VLOOKUP($M133,Teams!$X$4:$Z$51,2,FALSE))))</f>
        <v>211308</v>
      </c>
      <c r="O133" s="46">
        <v>5</v>
      </c>
      <c r="P133" s="6" t="str">
        <f t="shared" si="13"/>
        <v>&lt;C5&gt;</v>
      </c>
      <c r="Q133" s="6" t="str">
        <f>IF($B133=1,IF(ISNA(VLOOKUP($P133,Teams!$F$4:$H$51,2,FALSE)),"",VLOOKUP($P133,Teams!$F$4:$H$51,2,FALSE)),IF($B133=2,IF(ISNA(VLOOKUP($P133,Teams!$O$4:$Q$51,2,FALSE)),"",VLOOKUP($P133,Teams!$O$4:$Q$51,2,FALSE)),IF(ISNA(VLOOKUP($P133,Teams!$X$4:$Z$51,2,FALSE)),"",VLOOKUP($P133,Teams!$X$4:$Z$51,2,FALSE))))</f>
        <v>211305</v>
      </c>
      <c r="R133" t="str">
        <f t="shared" si="16"/>
        <v>12/05/2021,11:00,12/05/2021,12:00,Week 11 - Match 111122,,Gym 2 - Court 2,,0,Game,,211308,,1,211305,,,0,,111122,1,,,,,,</v>
      </c>
    </row>
    <row r="134" spans="2:18" x14ac:dyDescent="0.2">
      <c r="B134" s="37">
        <v>1</v>
      </c>
      <c r="C134" s="9">
        <v>44535</v>
      </c>
      <c r="D134" s="10">
        <v>11</v>
      </c>
      <c r="E134" s="10" t="s">
        <v>36</v>
      </c>
      <c r="F134" s="11">
        <f t="shared" si="14"/>
        <v>12</v>
      </c>
      <c r="G134" s="11" t="str">
        <f t="shared" si="15"/>
        <v>00</v>
      </c>
      <c r="H134" s="2">
        <v>11</v>
      </c>
      <c r="I134" s="11" t="str">
        <f t="shared" si="11"/>
        <v>111123</v>
      </c>
      <c r="J134" s="2">
        <v>2</v>
      </c>
      <c r="K134" s="2">
        <v>3</v>
      </c>
      <c r="L134" s="44">
        <v>7</v>
      </c>
      <c r="M134" s="6" t="str">
        <f t="shared" si="12"/>
        <v>&lt;C7&gt;</v>
      </c>
      <c r="N134" s="6" t="str">
        <f>IF($B134=1,IF(ISNA(VLOOKUP($M134,Teams!$F$4:$H$51,2,FALSE)),"",VLOOKUP($M134,Teams!$F$4:$H$51,2,FALSE)),IF($B134=2,IF(ISNA(VLOOKUP($M134,Teams!$O$4:$Q$51,2,FALSE)),"",VLOOKUP($M134,Teams!$O$4:$Q$51,2,FALSE)),IF(ISNA(VLOOKUP($M134,Teams!$X$4:$Z$51,2,FALSE)),"",VLOOKUP($M134,Teams!$X$4:$Z$51,2,FALSE))))</f>
        <v>211307</v>
      </c>
      <c r="O134" s="46">
        <v>6</v>
      </c>
      <c r="P134" s="6" t="str">
        <f t="shared" si="13"/>
        <v>&lt;C6&gt;</v>
      </c>
      <c r="Q134" s="6" t="str">
        <f>IF($B134=1,IF(ISNA(VLOOKUP($P134,Teams!$F$4:$H$51,2,FALSE)),"",VLOOKUP($P134,Teams!$F$4:$H$51,2,FALSE)),IF($B134=2,IF(ISNA(VLOOKUP($P134,Teams!$O$4:$Q$51,2,FALSE)),"",VLOOKUP($P134,Teams!$O$4:$Q$51,2,FALSE)),IF(ISNA(VLOOKUP($P134,Teams!$X$4:$Z$51,2,FALSE)),"",VLOOKUP($P134,Teams!$X$4:$Z$51,2,FALSE))))</f>
        <v>211306</v>
      </c>
      <c r="R134" t="str">
        <f t="shared" si="16"/>
        <v>12/05/2021,11:00,12/05/2021,12:00,Week 11 - Match 111123,,Gym 2 - Court 3,,0,Game,,211307,,1,211306,,,0,,111123,1,,,,,,</v>
      </c>
    </row>
    <row r="135" spans="2:18" x14ac:dyDescent="0.2">
      <c r="B135" s="37">
        <v>1</v>
      </c>
      <c r="C135" s="9"/>
      <c r="D135" s="10"/>
      <c r="E135" s="10" t="s">
        <v>36</v>
      </c>
      <c r="F135" s="11" t="str">
        <f t="shared" si="14"/>
        <v/>
      </c>
      <c r="G135" s="11" t="str">
        <f t="shared" si="15"/>
        <v>00</v>
      </c>
      <c r="H135" s="2">
        <v>12</v>
      </c>
      <c r="I135" s="11" t="str">
        <f t="shared" ref="I135:I198" si="17">IF(ISBLANK(D135),"",H135&amp;D135&amp;J135&amp;K135)</f>
        <v/>
      </c>
      <c r="J135" s="2">
        <v>1</v>
      </c>
      <c r="K135" s="2">
        <v>1</v>
      </c>
      <c r="L135" s="44">
        <v>8</v>
      </c>
      <c r="M135" s="6" t="str">
        <f t="shared" si="12"/>
        <v>&lt;C8&gt;</v>
      </c>
      <c r="N135" s="6" t="str">
        <f>IF($B135=1,IF(ISNA(VLOOKUP($M135,Teams!$F$4:$H$51,2,FALSE)),"",VLOOKUP($M135,Teams!$F$4:$H$51,2,FALSE)),IF($B135=2,IF(ISNA(VLOOKUP($M135,Teams!$O$4:$Q$51,2,FALSE)),"",VLOOKUP($M135,Teams!$O$4:$Q$51,2,FALSE)),IF(ISNA(VLOOKUP($M135,Teams!$X$4:$Z$51,2,FALSE)),"",VLOOKUP($M135,Teams!$X$4:$Z$51,2,FALSE))))</f>
        <v>211308</v>
      </c>
      <c r="O135" s="46">
        <v>10</v>
      </c>
      <c r="P135" s="6" t="str">
        <f t="shared" si="13"/>
        <v>&lt;C10&gt;</v>
      </c>
      <c r="Q135" s="6" t="str">
        <f>IF($B135=1,IF(ISNA(VLOOKUP($P135,Teams!$F$4:$H$51,2,FALSE)),"",VLOOKUP($P135,Teams!$F$4:$H$51,2,FALSE)),IF($B135=2,IF(ISNA(VLOOKUP($P135,Teams!$O$4:$Q$51,2,FALSE)),"",VLOOKUP($P135,Teams!$O$4:$Q$51,2,FALSE)),IF(ISNA(VLOOKUP($P135,Teams!$X$4:$Z$51,2,FALSE)),"",VLOOKUP($P135,Teams!$X$4:$Z$51,2,FALSE))))</f>
        <v>211310</v>
      </c>
      <c r="R135" t="str">
        <f t="shared" si="16"/>
        <v>01/00/1900,:00,01/00/1900,:00,Week 12 - Match ,,Gym 1 - Court 1,,0,Game,,211308,,1,211310,,,0,,,1,,,,,,</v>
      </c>
    </row>
    <row r="136" spans="2:18" x14ac:dyDescent="0.2">
      <c r="B136" s="37">
        <v>1</v>
      </c>
      <c r="C136" s="9"/>
      <c r="D136" s="10"/>
      <c r="E136" s="10" t="s">
        <v>36</v>
      </c>
      <c r="F136" s="11" t="str">
        <f t="shared" si="14"/>
        <v/>
      </c>
      <c r="G136" s="11" t="str">
        <f t="shared" si="15"/>
        <v>00</v>
      </c>
      <c r="H136" s="2">
        <v>12</v>
      </c>
      <c r="I136" s="11" t="str">
        <f t="shared" si="17"/>
        <v/>
      </c>
      <c r="J136" s="2">
        <v>1</v>
      </c>
      <c r="K136" s="2">
        <v>2</v>
      </c>
      <c r="L136" s="44">
        <v>9</v>
      </c>
      <c r="M136" s="6" t="str">
        <f t="shared" si="12"/>
        <v>&lt;C9&gt;</v>
      </c>
      <c r="N136" s="6" t="str">
        <f>IF($B136=1,IF(ISNA(VLOOKUP($M136,Teams!$F$4:$H$51,2,FALSE)),"",VLOOKUP($M136,Teams!$F$4:$H$51,2,FALSE)),IF($B136=2,IF(ISNA(VLOOKUP($M136,Teams!$O$4:$Q$51,2,FALSE)),"",VLOOKUP($M136,Teams!$O$4:$Q$51,2,FALSE)),IF(ISNA(VLOOKUP($M136,Teams!$X$4:$Z$51,2,FALSE)),"",VLOOKUP($M136,Teams!$X$4:$Z$51,2,FALSE))))</f>
        <v>211309</v>
      </c>
      <c r="O136" s="46">
        <v>12</v>
      </c>
      <c r="P136" s="6" t="str">
        <f t="shared" si="13"/>
        <v>&lt;C12&gt;</v>
      </c>
      <c r="Q136" s="6" t="str">
        <f>IF($B136=1,IF(ISNA(VLOOKUP($P136,Teams!$F$4:$H$51,2,FALSE)),"",VLOOKUP($P136,Teams!$F$4:$H$51,2,FALSE)),IF($B136=2,IF(ISNA(VLOOKUP($P136,Teams!$O$4:$Q$51,2,FALSE)),"",VLOOKUP($P136,Teams!$O$4:$Q$51,2,FALSE)),IF(ISNA(VLOOKUP($P136,Teams!$X$4:$Z$51,2,FALSE)),"",VLOOKUP($P136,Teams!$X$4:$Z$51,2,FALSE))))</f>
        <v>211312</v>
      </c>
      <c r="R136" t="str">
        <f t="shared" si="16"/>
        <v>01/00/1900,:00,01/00/1900,:00,Week 12 - Match ,,Gym 1 - Court 2,,0,Game,,211309,,1,211312,,,0,,,1,,,,,,</v>
      </c>
    </row>
    <row r="137" spans="2:18" x14ac:dyDescent="0.2">
      <c r="B137" s="37">
        <v>1</v>
      </c>
      <c r="C137" s="9"/>
      <c r="D137" s="10"/>
      <c r="E137" s="10" t="s">
        <v>36</v>
      </c>
      <c r="F137" s="11" t="str">
        <f t="shared" si="14"/>
        <v/>
      </c>
      <c r="G137" s="11" t="str">
        <f t="shared" si="15"/>
        <v>00</v>
      </c>
      <c r="H137" s="2">
        <v>12</v>
      </c>
      <c r="I137" s="11" t="str">
        <f t="shared" si="17"/>
        <v/>
      </c>
      <c r="J137" s="2">
        <v>1</v>
      </c>
      <c r="K137" s="2">
        <v>3</v>
      </c>
      <c r="L137" s="44">
        <v>1</v>
      </c>
      <c r="M137" s="6" t="str">
        <f t="shared" si="12"/>
        <v>&lt;C1&gt;</v>
      </c>
      <c r="N137" s="6" t="str">
        <f>IF($B137=1,IF(ISNA(VLOOKUP($M137,Teams!$F$4:$H$51,2,FALSE)),"",VLOOKUP($M137,Teams!$F$4:$H$51,2,FALSE)),IF($B137=2,IF(ISNA(VLOOKUP($M137,Teams!$O$4:$Q$51,2,FALSE)),"",VLOOKUP($M137,Teams!$O$4:$Q$51,2,FALSE)),IF(ISNA(VLOOKUP($M137,Teams!$X$4:$Z$51,2,FALSE)),"",VLOOKUP($M137,Teams!$X$4:$Z$51,2,FALSE))))</f>
        <v>211301</v>
      </c>
      <c r="O137" s="46">
        <v>6</v>
      </c>
      <c r="P137" s="6" t="str">
        <f t="shared" si="13"/>
        <v>&lt;C6&gt;</v>
      </c>
      <c r="Q137" s="6" t="str">
        <f>IF($B137=1,IF(ISNA(VLOOKUP($P137,Teams!$F$4:$H$51,2,FALSE)),"",VLOOKUP($P137,Teams!$F$4:$H$51,2,FALSE)),IF($B137=2,IF(ISNA(VLOOKUP($P137,Teams!$O$4:$Q$51,2,FALSE)),"",VLOOKUP($P137,Teams!$O$4:$Q$51,2,FALSE)),IF(ISNA(VLOOKUP($P137,Teams!$X$4:$Z$51,2,FALSE)),"",VLOOKUP($P137,Teams!$X$4:$Z$51,2,FALSE))))</f>
        <v>211306</v>
      </c>
      <c r="R137" t="str">
        <f t="shared" si="16"/>
        <v>01/00/1900,:00,01/00/1900,:00,Week 12 - Match ,,Gym 1 - Court 3,,0,Game,,211301,,1,211306,,,0,,,1,,,,,,</v>
      </c>
    </row>
    <row r="138" spans="2:18" x14ac:dyDescent="0.2">
      <c r="B138" s="37">
        <v>1</v>
      </c>
      <c r="C138" s="9"/>
      <c r="D138" s="10"/>
      <c r="E138" s="10" t="s">
        <v>36</v>
      </c>
      <c r="F138" s="11" t="str">
        <f t="shared" si="14"/>
        <v/>
      </c>
      <c r="G138" s="11" t="str">
        <f t="shared" si="15"/>
        <v>00</v>
      </c>
      <c r="H138" s="2">
        <v>12</v>
      </c>
      <c r="I138" s="11" t="str">
        <f t="shared" si="17"/>
        <v/>
      </c>
      <c r="J138" s="2">
        <v>2</v>
      </c>
      <c r="K138" s="2">
        <v>1</v>
      </c>
      <c r="L138" s="44">
        <v>2</v>
      </c>
      <c r="M138" s="6" t="str">
        <f t="shared" si="12"/>
        <v>&lt;C2&gt;</v>
      </c>
      <c r="N138" s="6" t="str">
        <f>IF($B138=1,IF(ISNA(VLOOKUP($M138,Teams!$F$4:$H$51,2,FALSE)),"",VLOOKUP($M138,Teams!$F$4:$H$51,2,FALSE)),IF($B138=2,IF(ISNA(VLOOKUP($M138,Teams!$O$4:$Q$51,2,FALSE)),"",VLOOKUP($M138,Teams!$O$4:$Q$51,2,FALSE)),IF(ISNA(VLOOKUP($M138,Teams!$X$4:$Z$51,2,FALSE)),"",VLOOKUP($M138,Teams!$X$4:$Z$51,2,FALSE))))</f>
        <v>211302</v>
      </c>
      <c r="O138" s="46">
        <v>5</v>
      </c>
      <c r="P138" s="6" t="str">
        <f t="shared" si="13"/>
        <v>&lt;C5&gt;</v>
      </c>
      <c r="Q138" s="6" t="str">
        <f>IF($B138=1,IF(ISNA(VLOOKUP($P138,Teams!$F$4:$H$51,2,FALSE)),"",VLOOKUP($P138,Teams!$F$4:$H$51,2,FALSE)),IF($B138=2,IF(ISNA(VLOOKUP($P138,Teams!$O$4:$Q$51,2,FALSE)),"",VLOOKUP($P138,Teams!$O$4:$Q$51,2,FALSE)),IF(ISNA(VLOOKUP($P138,Teams!$X$4:$Z$51,2,FALSE)),"",VLOOKUP($P138,Teams!$X$4:$Z$51,2,FALSE))))</f>
        <v>211305</v>
      </c>
      <c r="R138" t="str">
        <f t="shared" si="16"/>
        <v>01/00/1900,:00,01/00/1900,:00,Week 12 - Match ,,Gym 2 - Court 1,,0,Game,,211302,,1,211305,,,0,,,1,,,,,,</v>
      </c>
    </row>
    <row r="139" spans="2:18" x14ac:dyDescent="0.2">
      <c r="B139" s="37">
        <v>1</v>
      </c>
      <c r="C139" s="9"/>
      <c r="D139" s="10"/>
      <c r="E139" s="10" t="s">
        <v>36</v>
      </c>
      <c r="F139" s="11" t="str">
        <f t="shared" si="14"/>
        <v/>
      </c>
      <c r="G139" s="11" t="str">
        <f t="shared" si="15"/>
        <v>00</v>
      </c>
      <c r="H139" s="2">
        <v>12</v>
      </c>
      <c r="I139" s="11" t="str">
        <f t="shared" si="17"/>
        <v/>
      </c>
      <c r="J139" s="2">
        <v>2</v>
      </c>
      <c r="K139" s="2">
        <v>2</v>
      </c>
      <c r="L139" s="44">
        <v>3</v>
      </c>
      <c r="M139" s="6" t="str">
        <f t="shared" si="12"/>
        <v>&lt;C3&gt;</v>
      </c>
      <c r="N139" s="6" t="str">
        <f>IF($B139=1,IF(ISNA(VLOOKUP($M139,Teams!$F$4:$H$51,2,FALSE)),"",VLOOKUP($M139,Teams!$F$4:$H$51,2,FALSE)),IF($B139=2,IF(ISNA(VLOOKUP($M139,Teams!$O$4:$Q$51,2,FALSE)),"",VLOOKUP($M139,Teams!$O$4:$Q$51,2,FALSE)),IF(ISNA(VLOOKUP($M139,Teams!$X$4:$Z$51,2,FALSE)),"",VLOOKUP($M139,Teams!$X$4:$Z$51,2,FALSE))))</f>
        <v>211303</v>
      </c>
      <c r="O139" s="46">
        <v>4</v>
      </c>
      <c r="P139" s="6" t="str">
        <f t="shared" si="13"/>
        <v>&lt;C4&gt;</v>
      </c>
      <c r="Q139" s="6" t="str">
        <f>IF($B139=1,IF(ISNA(VLOOKUP($P139,Teams!$F$4:$H$51,2,FALSE)),"",VLOOKUP($P139,Teams!$F$4:$H$51,2,FALSE)),IF($B139=2,IF(ISNA(VLOOKUP($P139,Teams!$O$4:$Q$51,2,FALSE)),"",VLOOKUP($P139,Teams!$O$4:$Q$51,2,FALSE)),IF(ISNA(VLOOKUP($P139,Teams!$X$4:$Z$51,2,FALSE)),"",VLOOKUP($P139,Teams!$X$4:$Z$51,2,FALSE))))</f>
        <v>211304</v>
      </c>
      <c r="R139" t="str">
        <f t="shared" si="16"/>
        <v>01/00/1900,:00,01/00/1900,:00,Week 12 - Match ,,Gym 2 - Court 2,,0,Game,,211303,,1,211304,,,0,,,1,,,,,,</v>
      </c>
    </row>
    <row r="140" spans="2:18" x14ac:dyDescent="0.2">
      <c r="B140" s="37">
        <v>1</v>
      </c>
      <c r="C140" s="9"/>
      <c r="D140" s="10"/>
      <c r="E140" s="10" t="s">
        <v>36</v>
      </c>
      <c r="F140" s="11" t="str">
        <f t="shared" si="14"/>
        <v/>
      </c>
      <c r="G140" s="11" t="str">
        <f t="shared" si="15"/>
        <v>00</v>
      </c>
      <c r="H140" s="2">
        <v>12</v>
      </c>
      <c r="I140" s="11" t="str">
        <f t="shared" si="17"/>
        <v/>
      </c>
      <c r="J140" s="2">
        <v>2</v>
      </c>
      <c r="K140" s="2">
        <v>3</v>
      </c>
      <c r="L140" s="44">
        <v>7</v>
      </c>
      <c r="M140" s="6" t="str">
        <f t="shared" si="12"/>
        <v>&lt;C7&gt;</v>
      </c>
      <c r="N140" s="6" t="str">
        <f>IF($B140=1,IF(ISNA(VLOOKUP($M140,Teams!$F$4:$H$51,2,FALSE)),"",VLOOKUP($M140,Teams!$F$4:$H$51,2,FALSE)),IF($B140=2,IF(ISNA(VLOOKUP($M140,Teams!$O$4:$Q$51,2,FALSE)),"",VLOOKUP($M140,Teams!$O$4:$Q$51,2,FALSE)),IF(ISNA(VLOOKUP($M140,Teams!$X$4:$Z$51,2,FALSE)),"",VLOOKUP($M140,Teams!$X$4:$Z$51,2,FALSE))))</f>
        <v>211307</v>
      </c>
      <c r="O140" s="46">
        <v>11</v>
      </c>
      <c r="P140" s="6" t="str">
        <f t="shared" si="13"/>
        <v>&lt;C11&gt;</v>
      </c>
      <c r="Q140" s="6" t="str">
        <f>IF($B140=1,IF(ISNA(VLOOKUP($P140,Teams!$F$4:$H$51,2,FALSE)),"",VLOOKUP($P140,Teams!$F$4:$H$51,2,FALSE)),IF($B140=2,IF(ISNA(VLOOKUP($P140,Teams!$O$4:$Q$51,2,FALSE)),"",VLOOKUP($P140,Teams!$O$4:$Q$51,2,FALSE)),IF(ISNA(VLOOKUP($P140,Teams!$X$4:$Z$51,2,FALSE)),"",VLOOKUP($P140,Teams!$X$4:$Z$51,2,FALSE))))</f>
        <v>211311</v>
      </c>
      <c r="R140" t="str">
        <f t="shared" si="16"/>
        <v>01/00/1900,:00,01/00/1900,:00,Week 12 - Match ,,Gym 2 - Court 3,,0,Game,,211307,,1,211311,,,0,,,1,,,,,,</v>
      </c>
    </row>
    <row r="141" spans="2:18" x14ac:dyDescent="0.2">
      <c r="B141" s="37">
        <v>1</v>
      </c>
      <c r="C141" s="9"/>
      <c r="D141" s="10"/>
      <c r="E141" s="10" t="s">
        <v>36</v>
      </c>
      <c r="F141" s="11" t="str">
        <f t="shared" si="14"/>
        <v/>
      </c>
      <c r="G141" s="11" t="str">
        <f t="shared" si="15"/>
        <v>00</v>
      </c>
      <c r="H141" s="2">
        <v>12</v>
      </c>
      <c r="I141" s="11" t="str">
        <f t="shared" si="17"/>
        <v/>
      </c>
      <c r="J141" s="2">
        <v>1</v>
      </c>
      <c r="K141" s="2">
        <v>1</v>
      </c>
      <c r="L141" s="44">
        <v>10</v>
      </c>
      <c r="M141" s="6" t="str">
        <f t="shared" si="12"/>
        <v>&lt;C10&gt;</v>
      </c>
      <c r="N141" s="6" t="str">
        <f>IF($B141=1,IF(ISNA(VLOOKUP($M141,Teams!$F$4:$H$51,2,FALSE)),"",VLOOKUP($M141,Teams!$F$4:$H$51,2,FALSE)),IF($B141=2,IF(ISNA(VLOOKUP($M141,Teams!$O$4:$Q$51,2,FALSE)),"",VLOOKUP($M141,Teams!$O$4:$Q$51,2,FALSE)),IF(ISNA(VLOOKUP($M141,Teams!$X$4:$Z$51,2,FALSE)),"",VLOOKUP($M141,Teams!$X$4:$Z$51,2,FALSE))))</f>
        <v>211310</v>
      </c>
      <c r="O141" s="46">
        <v>12</v>
      </c>
      <c r="P141" s="6" t="str">
        <f t="shared" si="13"/>
        <v>&lt;C12&gt;</v>
      </c>
      <c r="Q141" s="6" t="str">
        <f>IF($B141=1,IF(ISNA(VLOOKUP($P141,Teams!$F$4:$H$51,2,FALSE)),"",VLOOKUP($P141,Teams!$F$4:$H$51,2,FALSE)),IF($B141=2,IF(ISNA(VLOOKUP($P141,Teams!$O$4:$Q$51,2,FALSE)),"",VLOOKUP($P141,Teams!$O$4:$Q$51,2,FALSE)),IF(ISNA(VLOOKUP($P141,Teams!$X$4:$Z$51,2,FALSE)),"",VLOOKUP($P141,Teams!$X$4:$Z$51,2,FALSE))))</f>
        <v>211312</v>
      </c>
      <c r="R141" t="str">
        <f t="shared" si="16"/>
        <v>01/00/1900,:00,01/00/1900,:00,Week 12 - Match ,,Gym 1 - Court 1,,0,Game,,211310,,1,211312,,,0,,,1,,,,,,</v>
      </c>
    </row>
    <row r="142" spans="2:18" x14ac:dyDescent="0.2">
      <c r="B142" s="37">
        <v>1</v>
      </c>
      <c r="C142" s="9"/>
      <c r="D142" s="10"/>
      <c r="E142" s="10" t="s">
        <v>36</v>
      </c>
      <c r="F142" s="11" t="str">
        <f t="shared" si="14"/>
        <v/>
      </c>
      <c r="G142" s="11" t="str">
        <f t="shared" si="15"/>
        <v>00</v>
      </c>
      <c r="H142" s="2">
        <v>12</v>
      </c>
      <c r="I142" s="11" t="str">
        <f t="shared" si="17"/>
        <v/>
      </c>
      <c r="J142" s="2">
        <v>1</v>
      </c>
      <c r="K142" s="2">
        <v>2</v>
      </c>
      <c r="L142" s="44">
        <v>2</v>
      </c>
      <c r="M142" s="6" t="str">
        <f t="shared" si="12"/>
        <v>&lt;C2&gt;</v>
      </c>
      <c r="N142" s="6" t="str">
        <f>IF($B142=1,IF(ISNA(VLOOKUP($M142,Teams!$F$4:$H$51,2,FALSE)),"",VLOOKUP($M142,Teams!$F$4:$H$51,2,FALSE)),IF($B142=2,IF(ISNA(VLOOKUP($M142,Teams!$O$4:$Q$51,2,FALSE)),"",VLOOKUP($M142,Teams!$O$4:$Q$51,2,FALSE)),IF(ISNA(VLOOKUP($M142,Teams!$X$4:$Z$51,2,FALSE)),"",VLOOKUP($M142,Teams!$X$4:$Z$51,2,FALSE))))</f>
        <v>211302</v>
      </c>
      <c r="O142" s="46">
        <v>7</v>
      </c>
      <c r="P142" s="6" t="str">
        <f t="shared" si="13"/>
        <v>&lt;C7&gt;</v>
      </c>
      <c r="Q142" s="6" t="str">
        <f>IF($B142=1,IF(ISNA(VLOOKUP($P142,Teams!$F$4:$H$51,2,FALSE)),"",VLOOKUP($P142,Teams!$F$4:$H$51,2,FALSE)),IF($B142=2,IF(ISNA(VLOOKUP($P142,Teams!$O$4:$Q$51,2,FALSE)),"",VLOOKUP($P142,Teams!$O$4:$Q$51,2,FALSE)),IF(ISNA(VLOOKUP($P142,Teams!$X$4:$Z$51,2,FALSE)),"",VLOOKUP($P142,Teams!$X$4:$Z$51,2,FALSE))))</f>
        <v>211307</v>
      </c>
      <c r="R142" t="str">
        <f t="shared" si="16"/>
        <v>01/00/1900,:00,01/00/1900,:00,Week 12 - Match ,,Gym 1 - Court 2,,0,Game,,211302,,1,211307,,,0,,,1,,,,,,</v>
      </c>
    </row>
    <row r="143" spans="2:18" x14ac:dyDescent="0.2">
      <c r="B143" s="37">
        <v>1</v>
      </c>
      <c r="C143" s="9"/>
      <c r="D143" s="10"/>
      <c r="E143" s="10" t="s">
        <v>36</v>
      </c>
      <c r="F143" s="11" t="str">
        <f t="shared" si="14"/>
        <v/>
      </c>
      <c r="G143" s="11" t="str">
        <f t="shared" si="15"/>
        <v>00</v>
      </c>
      <c r="H143" s="2">
        <v>12</v>
      </c>
      <c r="I143" s="11" t="str">
        <f t="shared" si="17"/>
        <v/>
      </c>
      <c r="J143" s="2">
        <v>1</v>
      </c>
      <c r="K143" s="2">
        <v>3</v>
      </c>
      <c r="L143" s="44">
        <v>1</v>
      </c>
      <c r="M143" s="6" t="str">
        <f t="shared" si="12"/>
        <v>&lt;C1&gt;</v>
      </c>
      <c r="N143" s="6" t="str">
        <f>IF($B143=1,IF(ISNA(VLOOKUP($M143,Teams!$F$4:$H$51,2,FALSE)),"",VLOOKUP($M143,Teams!$F$4:$H$51,2,FALSE)),IF($B143=2,IF(ISNA(VLOOKUP($M143,Teams!$O$4:$Q$51,2,FALSE)),"",VLOOKUP($M143,Teams!$O$4:$Q$51,2,FALSE)),IF(ISNA(VLOOKUP($M143,Teams!$X$4:$Z$51,2,FALSE)),"",VLOOKUP($M143,Teams!$X$4:$Z$51,2,FALSE))))</f>
        <v>211301</v>
      </c>
      <c r="O143" s="46">
        <v>8</v>
      </c>
      <c r="P143" s="6" t="str">
        <f t="shared" si="13"/>
        <v>&lt;C8&gt;</v>
      </c>
      <c r="Q143" s="6" t="str">
        <f>IF($B143=1,IF(ISNA(VLOOKUP($P143,Teams!$F$4:$H$51,2,FALSE)),"",VLOOKUP($P143,Teams!$F$4:$H$51,2,FALSE)),IF($B143=2,IF(ISNA(VLOOKUP($P143,Teams!$O$4:$Q$51,2,FALSE)),"",VLOOKUP($P143,Teams!$O$4:$Q$51,2,FALSE)),IF(ISNA(VLOOKUP($P143,Teams!$X$4:$Z$51,2,FALSE)),"",VLOOKUP($P143,Teams!$X$4:$Z$51,2,FALSE))))</f>
        <v>211308</v>
      </c>
      <c r="R143" t="str">
        <f t="shared" si="16"/>
        <v>01/00/1900,:00,01/00/1900,:00,Week 12 - Match ,,Gym 1 - Court 3,,0,Game,,211301,,1,211308,,,0,,,1,,,,,,</v>
      </c>
    </row>
    <row r="144" spans="2:18" x14ac:dyDescent="0.2">
      <c r="B144" s="37">
        <v>1</v>
      </c>
      <c r="C144" s="9"/>
      <c r="D144" s="10"/>
      <c r="E144" s="10" t="s">
        <v>36</v>
      </c>
      <c r="F144" s="11" t="str">
        <f t="shared" si="14"/>
        <v/>
      </c>
      <c r="G144" s="11" t="str">
        <f t="shared" si="15"/>
        <v>00</v>
      </c>
      <c r="H144" s="2">
        <v>12</v>
      </c>
      <c r="I144" s="11" t="str">
        <f t="shared" si="17"/>
        <v/>
      </c>
      <c r="J144" s="2">
        <v>2</v>
      </c>
      <c r="K144" s="2">
        <v>1</v>
      </c>
      <c r="L144" s="44">
        <v>3</v>
      </c>
      <c r="M144" s="6" t="str">
        <f t="shared" si="12"/>
        <v>&lt;C3&gt;</v>
      </c>
      <c r="N144" s="6" t="str">
        <f>IF($B144=1,IF(ISNA(VLOOKUP($M144,Teams!$F$4:$H$51,2,FALSE)),"",VLOOKUP($M144,Teams!$F$4:$H$51,2,FALSE)),IF($B144=2,IF(ISNA(VLOOKUP($M144,Teams!$O$4:$Q$51,2,FALSE)),"",VLOOKUP($M144,Teams!$O$4:$Q$51,2,FALSE)),IF(ISNA(VLOOKUP($M144,Teams!$X$4:$Z$51,2,FALSE)),"",VLOOKUP($M144,Teams!$X$4:$Z$51,2,FALSE))))</f>
        <v>211303</v>
      </c>
      <c r="O144" s="46">
        <v>6</v>
      </c>
      <c r="P144" s="6" t="str">
        <f t="shared" si="13"/>
        <v>&lt;C6&gt;</v>
      </c>
      <c r="Q144" s="6" t="str">
        <f>IF($B144=1,IF(ISNA(VLOOKUP($P144,Teams!$F$4:$H$51,2,FALSE)),"",VLOOKUP($P144,Teams!$F$4:$H$51,2,FALSE)),IF($B144=2,IF(ISNA(VLOOKUP($P144,Teams!$O$4:$Q$51,2,FALSE)),"",VLOOKUP($P144,Teams!$O$4:$Q$51,2,FALSE)),IF(ISNA(VLOOKUP($P144,Teams!$X$4:$Z$51,2,FALSE)),"",VLOOKUP($P144,Teams!$X$4:$Z$51,2,FALSE))))</f>
        <v>211306</v>
      </c>
      <c r="R144" t="str">
        <f t="shared" si="16"/>
        <v>01/00/1900,:00,01/00/1900,:00,Week 12 - Match ,,Gym 2 - Court 1,,0,Game,,211303,,1,211306,,,0,,,1,,,,,,</v>
      </c>
    </row>
    <row r="145" spans="2:18" x14ac:dyDescent="0.2">
      <c r="B145" s="37">
        <v>1</v>
      </c>
      <c r="C145" s="9"/>
      <c r="D145" s="10"/>
      <c r="E145" s="10" t="s">
        <v>36</v>
      </c>
      <c r="F145" s="11" t="str">
        <f t="shared" si="14"/>
        <v/>
      </c>
      <c r="G145" s="11" t="str">
        <f t="shared" si="15"/>
        <v>00</v>
      </c>
      <c r="H145" s="2">
        <v>12</v>
      </c>
      <c r="I145" s="11" t="str">
        <f t="shared" si="17"/>
        <v/>
      </c>
      <c r="J145" s="2">
        <v>2</v>
      </c>
      <c r="K145" s="2">
        <v>2</v>
      </c>
      <c r="L145" s="44">
        <v>4</v>
      </c>
      <c r="M145" s="6" t="str">
        <f t="shared" si="12"/>
        <v>&lt;C4&gt;</v>
      </c>
      <c r="N145" s="6" t="str">
        <f>IF($B145=1,IF(ISNA(VLOOKUP($M145,Teams!$F$4:$H$51,2,FALSE)),"",VLOOKUP($M145,Teams!$F$4:$H$51,2,FALSE)),IF($B145=2,IF(ISNA(VLOOKUP($M145,Teams!$O$4:$Q$51,2,FALSE)),"",VLOOKUP($M145,Teams!$O$4:$Q$51,2,FALSE)),IF(ISNA(VLOOKUP($M145,Teams!$X$4:$Z$51,2,FALSE)),"",VLOOKUP($M145,Teams!$X$4:$Z$51,2,FALSE))))</f>
        <v>211304</v>
      </c>
      <c r="O145" s="46">
        <v>5</v>
      </c>
      <c r="P145" s="6" t="str">
        <f t="shared" si="13"/>
        <v>&lt;C5&gt;</v>
      </c>
      <c r="Q145" s="6" t="str">
        <f>IF($B145=1,IF(ISNA(VLOOKUP($P145,Teams!$F$4:$H$51,2,FALSE)),"",VLOOKUP($P145,Teams!$F$4:$H$51,2,FALSE)),IF($B145=2,IF(ISNA(VLOOKUP($P145,Teams!$O$4:$Q$51,2,FALSE)),"",VLOOKUP($P145,Teams!$O$4:$Q$51,2,FALSE)),IF(ISNA(VLOOKUP($P145,Teams!$X$4:$Z$51,2,FALSE)),"",VLOOKUP($P145,Teams!$X$4:$Z$51,2,FALSE))))</f>
        <v>211305</v>
      </c>
      <c r="R145" t="str">
        <f t="shared" si="16"/>
        <v>01/00/1900,:00,01/00/1900,:00,Week 12 - Match ,,Gym 2 - Court 2,,0,Game,,211304,,1,211305,,,0,,,1,,,,,,</v>
      </c>
    </row>
    <row r="146" spans="2:18" x14ac:dyDescent="0.2">
      <c r="B146" s="37">
        <v>1</v>
      </c>
      <c r="C146" s="9"/>
      <c r="D146" s="10"/>
      <c r="E146" s="10" t="s">
        <v>36</v>
      </c>
      <c r="F146" s="11" t="str">
        <f t="shared" si="14"/>
        <v/>
      </c>
      <c r="G146" s="11" t="str">
        <f t="shared" si="15"/>
        <v>00</v>
      </c>
      <c r="H146" s="2">
        <v>12</v>
      </c>
      <c r="I146" s="11" t="str">
        <f t="shared" si="17"/>
        <v/>
      </c>
      <c r="J146" s="2">
        <v>2</v>
      </c>
      <c r="K146" s="2">
        <v>3</v>
      </c>
      <c r="L146" s="44">
        <v>9</v>
      </c>
      <c r="M146" s="6" t="str">
        <f t="shared" si="12"/>
        <v>&lt;C9&gt;</v>
      </c>
      <c r="N146" s="6" t="str">
        <f>IF($B146=1,IF(ISNA(VLOOKUP($M146,Teams!$F$4:$H$51,2,FALSE)),"",VLOOKUP($M146,Teams!$F$4:$H$51,2,FALSE)),IF($B146=2,IF(ISNA(VLOOKUP($M146,Teams!$O$4:$Q$51,2,FALSE)),"",VLOOKUP($M146,Teams!$O$4:$Q$51,2,FALSE)),IF(ISNA(VLOOKUP($M146,Teams!$X$4:$Z$51,2,FALSE)),"",VLOOKUP($M146,Teams!$X$4:$Z$51,2,FALSE))))</f>
        <v>211309</v>
      </c>
      <c r="O146" s="46">
        <v>11</v>
      </c>
      <c r="P146" s="6" t="str">
        <f t="shared" si="13"/>
        <v>&lt;C11&gt;</v>
      </c>
      <c r="Q146" s="6" t="str">
        <f>IF($B146=1,IF(ISNA(VLOOKUP($P146,Teams!$F$4:$H$51,2,FALSE)),"",VLOOKUP($P146,Teams!$F$4:$H$51,2,FALSE)),IF($B146=2,IF(ISNA(VLOOKUP($P146,Teams!$O$4:$Q$51,2,FALSE)),"",VLOOKUP($P146,Teams!$O$4:$Q$51,2,FALSE)),IF(ISNA(VLOOKUP($P146,Teams!$X$4:$Z$51,2,FALSE)),"",VLOOKUP($P146,Teams!$X$4:$Z$51,2,FALSE))))</f>
        <v>211311</v>
      </c>
      <c r="R146" t="str">
        <f t="shared" si="16"/>
        <v>01/00/1900,:00,01/00/1900,:00,Week 12 - Match ,,Gym 2 - Court 3,,0,Game,,211309,,1,211311,,,0,,,1,,,,,,</v>
      </c>
    </row>
    <row r="147" spans="2:18" x14ac:dyDescent="0.2">
      <c r="B147" s="37">
        <v>1</v>
      </c>
      <c r="C147" s="9"/>
      <c r="D147" s="10"/>
      <c r="E147" s="10" t="s">
        <v>36</v>
      </c>
      <c r="F147" s="11" t="str">
        <f t="shared" si="14"/>
        <v/>
      </c>
      <c r="G147" s="11" t="str">
        <f t="shared" si="15"/>
        <v>00</v>
      </c>
      <c r="H147" s="2">
        <v>13</v>
      </c>
      <c r="I147" s="11" t="str">
        <f t="shared" si="17"/>
        <v/>
      </c>
      <c r="J147" s="2">
        <v>1</v>
      </c>
      <c r="K147" s="2">
        <v>1</v>
      </c>
      <c r="L147" s="44">
        <v>1</v>
      </c>
      <c r="M147" s="6" t="str">
        <f t="shared" si="12"/>
        <v>&lt;C1&gt;</v>
      </c>
      <c r="N147" s="6" t="str">
        <f>IF($B147=1,IF(ISNA(VLOOKUP($M147,Teams!$F$4:$H$51,2,FALSE)),"",VLOOKUP($M147,Teams!$F$4:$H$51,2,FALSE)),IF($B147=2,IF(ISNA(VLOOKUP($M147,Teams!$O$4:$Q$51,2,FALSE)),"",VLOOKUP($M147,Teams!$O$4:$Q$51,2,FALSE)),IF(ISNA(VLOOKUP($M147,Teams!$X$4:$Z$51,2,FALSE)),"",VLOOKUP($M147,Teams!$X$4:$Z$51,2,FALSE))))</f>
        <v>211301</v>
      </c>
      <c r="O147" s="46">
        <v>5</v>
      </c>
      <c r="P147" s="6" t="str">
        <f t="shared" si="13"/>
        <v>&lt;C5&gt;</v>
      </c>
      <c r="Q147" s="6" t="str">
        <f>IF($B147=1,IF(ISNA(VLOOKUP($P147,Teams!$F$4:$H$51,2,FALSE)),"",VLOOKUP($P147,Teams!$F$4:$H$51,2,FALSE)),IF($B147=2,IF(ISNA(VLOOKUP($P147,Teams!$O$4:$Q$51,2,FALSE)),"",VLOOKUP($P147,Teams!$O$4:$Q$51,2,FALSE)),IF(ISNA(VLOOKUP($P147,Teams!$X$4:$Z$51,2,FALSE)),"",VLOOKUP($P147,Teams!$X$4:$Z$51,2,FALSE))))</f>
        <v>211305</v>
      </c>
      <c r="R147" t="str">
        <f t="shared" si="16"/>
        <v>01/00/1900,:00,01/00/1900,:00,Week 13 - Match ,,Gym 1 - Court 1,,0,Game,,211301,,1,211305,,,0,,,1,,,,,,</v>
      </c>
    </row>
    <row r="148" spans="2:18" x14ac:dyDescent="0.2">
      <c r="B148" s="37">
        <v>1</v>
      </c>
      <c r="C148" s="9"/>
      <c r="D148" s="10"/>
      <c r="E148" s="10" t="s">
        <v>36</v>
      </c>
      <c r="F148" s="11" t="str">
        <f t="shared" si="14"/>
        <v/>
      </c>
      <c r="G148" s="11" t="str">
        <f t="shared" si="15"/>
        <v>00</v>
      </c>
      <c r="H148" s="2">
        <v>13</v>
      </c>
      <c r="I148" s="11" t="str">
        <f t="shared" si="17"/>
        <v/>
      </c>
      <c r="J148" s="2">
        <v>1</v>
      </c>
      <c r="K148" s="2">
        <v>2</v>
      </c>
      <c r="L148" s="44">
        <v>2</v>
      </c>
      <c r="M148" s="6" t="str">
        <f t="shared" si="12"/>
        <v>&lt;C2&gt;</v>
      </c>
      <c r="N148" s="6" t="str">
        <f>IF($B148=1,IF(ISNA(VLOOKUP($M148,Teams!$F$4:$H$51,2,FALSE)),"",VLOOKUP($M148,Teams!$F$4:$H$51,2,FALSE)),IF($B148=2,IF(ISNA(VLOOKUP($M148,Teams!$O$4:$Q$51,2,FALSE)),"",VLOOKUP($M148,Teams!$O$4:$Q$51,2,FALSE)),IF(ISNA(VLOOKUP($M148,Teams!$X$4:$Z$51,2,FALSE)),"",VLOOKUP($M148,Teams!$X$4:$Z$51,2,FALSE))))</f>
        <v>211302</v>
      </c>
      <c r="O148" s="46">
        <v>4</v>
      </c>
      <c r="P148" s="6" t="str">
        <f t="shared" si="13"/>
        <v>&lt;C4&gt;</v>
      </c>
      <c r="Q148" s="6" t="str">
        <f>IF($B148=1,IF(ISNA(VLOOKUP($P148,Teams!$F$4:$H$51,2,FALSE)),"",VLOOKUP($P148,Teams!$F$4:$H$51,2,FALSE)),IF($B148=2,IF(ISNA(VLOOKUP($P148,Teams!$O$4:$Q$51,2,FALSE)),"",VLOOKUP($P148,Teams!$O$4:$Q$51,2,FALSE)),IF(ISNA(VLOOKUP($P148,Teams!$X$4:$Z$51,2,FALSE)),"",VLOOKUP($P148,Teams!$X$4:$Z$51,2,FALSE))))</f>
        <v>211304</v>
      </c>
      <c r="R148" t="str">
        <f t="shared" si="16"/>
        <v>01/00/1900,:00,01/00/1900,:00,Week 13 - Match ,,Gym 1 - Court 2,,0,Game,,211302,,1,211304,,,0,,,1,,,,,,</v>
      </c>
    </row>
    <row r="149" spans="2:18" x14ac:dyDescent="0.2">
      <c r="B149" s="37">
        <v>1</v>
      </c>
      <c r="C149" s="9"/>
      <c r="D149" s="10"/>
      <c r="E149" s="10" t="s">
        <v>36</v>
      </c>
      <c r="F149" s="11" t="str">
        <f t="shared" si="14"/>
        <v/>
      </c>
      <c r="G149" s="11" t="str">
        <f t="shared" si="15"/>
        <v>00</v>
      </c>
      <c r="H149" s="2">
        <v>13</v>
      </c>
      <c r="I149" s="11" t="str">
        <f t="shared" si="17"/>
        <v/>
      </c>
      <c r="J149" s="2">
        <v>1</v>
      </c>
      <c r="K149" s="2">
        <v>3</v>
      </c>
      <c r="L149" s="44">
        <v>3</v>
      </c>
      <c r="M149" s="6" t="str">
        <f t="shared" si="12"/>
        <v>&lt;C3&gt;</v>
      </c>
      <c r="N149" s="6" t="str">
        <f>IF($B149=1,IF(ISNA(VLOOKUP($M149,Teams!$F$4:$H$51,2,FALSE)),"",VLOOKUP($M149,Teams!$F$4:$H$51,2,FALSE)),IF($B149=2,IF(ISNA(VLOOKUP($M149,Teams!$O$4:$Q$51,2,FALSE)),"",VLOOKUP($M149,Teams!$O$4:$Q$51,2,FALSE)),IF(ISNA(VLOOKUP($M149,Teams!$X$4:$Z$51,2,FALSE)),"",VLOOKUP($M149,Teams!$X$4:$Z$51,2,FALSE))))</f>
        <v>211303</v>
      </c>
      <c r="O149" s="46">
        <v>12</v>
      </c>
      <c r="P149" s="6" t="str">
        <f t="shared" si="13"/>
        <v>&lt;C12&gt;</v>
      </c>
      <c r="Q149" s="6" t="str">
        <f>IF($B149=1,IF(ISNA(VLOOKUP($P149,Teams!$F$4:$H$51,2,FALSE)),"",VLOOKUP($P149,Teams!$F$4:$H$51,2,FALSE)),IF($B149=2,IF(ISNA(VLOOKUP($P149,Teams!$O$4:$Q$51,2,FALSE)),"",VLOOKUP($P149,Teams!$O$4:$Q$51,2,FALSE)),IF(ISNA(VLOOKUP($P149,Teams!$X$4:$Z$51,2,FALSE)),"",VLOOKUP($P149,Teams!$X$4:$Z$51,2,FALSE))))</f>
        <v>211312</v>
      </c>
      <c r="R149" t="str">
        <f t="shared" si="16"/>
        <v>01/00/1900,:00,01/00/1900,:00,Week 13 - Match ,,Gym 1 - Court 3,,0,Game,,211303,,1,211312,,,0,,,1,,,,,,</v>
      </c>
    </row>
    <row r="150" spans="2:18" x14ac:dyDescent="0.2">
      <c r="B150" s="37">
        <v>1</v>
      </c>
      <c r="C150" s="9"/>
      <c r="D150" s="10"/>
      <c r="E150" s="10" t="s">
        <v>36</v>
      </c>
      <c r="F150" s="11" t="str">
        <f t="shared" si="14"/>
        <v/>
      </c>
      <c r="G150" s="11" t="str">
        <f t="shared" si="15"/>
        <v>00</v>
      </c>
      <c r="H150" s="2">
        <v>13</v>
      </c>
      <c r="I150" s="11" t="str">
        <f t="shared" si="17"/>
        <v/>
      </c>
      <c r="J150" s="2">
        <v>2</v>
      </c>
      <c r="K150" s="2">
        <v>1</v>
      </c>
      <c r="L150" s="44">
        <v>6</v>
      </c>
      <c r="M150" s="6" t="str">
        <f t="shared" si="12"/>
        <v>&lt;C6&gt;</v>
      </c>
      <c r="N150" s="6" t="str">
        <f>IF($B150=1,IF(ISNA(VLOOKUP($M150,Teams!$F$4:$H$51,2,FALSE)),"",VLOOKUP($M150,Teams!$F$4:$H$51,2,FALSE)),IF($B150=2,IF(ISNA(VLOOKUP($M150,Teams!$O$4:$Q$51,2,FALSE)),"",VLOOKUP($M150,Teams!$O$4:$Q$51,2,FALSE)),IF(ISNA(VLOOKUP($M150,Teams!$X$4:$Z$51,2,FALSE)),"",VLOOKUP($M150,Teams!$X$4:$Z$51,2,FALSE))))</f>
        <v>211306</v>
      </c>
      <c r="O150" s="46">
        <v>11</v>
      </c>
      <c r="P150" s="6" t="str">
        <f t="shared" si="13"/>
        <v>&lt;C11&gt;</v>
      </c>
      <c r="Q150" s="6" t="str">
        <f>IF($B150=1,IF(ISNA(VLOOKUP($P150,Teams!$F$4:$H$51,2,FALSE)),"",VLOOKUP($P150,Teams!$F$4:$H$51,2,FALSE)),IF($B150=2,IF(ISNA(VLOOKUP($P150,Teams!$O$4:$Q$51,2,FALSE)),"",VLOOKUP($P150,Teams!$O$4:$Q$51,2,FALSE)),IF(ISNA(VLOOKUP($P150,Teams!$X$4:$Z$51,2,FALSE)),"",VLOOKUP($P150,Teams!$X$4:$Z$51,2,FALSE))))</f>
        <v>211311</v>
      </c>
      <c r="R150" t="str">
        <f t="shared" si="16"/>
        <v>01/00/1900,:00,01/00/1900,:00,Week 13 - Match ,,Gym 2 - Court 1,,0,Game,,211306,,1,211311,,,0,,,1,,,,,,</v>
      </c>
    </row>
    <row r="151" spans="2:18" x14ac:dyDescent="0.2">
      <c r="B151" s="37">
        <v>1</v>
      </c>
      <c r="C151" s="9"/>
      <c r="D151" s="10"/>
      <c r="E151" s="10" t="s">
        <v>36</v>
      </c>
      <c r="F151" s="11" t="str">
        <f t="shared" si="14"/>
        <v/>
      </c>
      <c r="G151" s="11" t="str">
        <f t="shared" si="15"/>
        <v>00</v>
      </c>
      <c r="H151" s="2">
        <v>13</v>
      </c>
      <c r="I151" s="11" t="str">
        <f t="shared" si="17"/>
        <v/>
      </c>
      <c r="J151" s="2">
        <v>2</v>
      </c>
      <c r="K151" s="2">
        <v>2</v>
      </c>
      <c r="L151" s="44">
        <v>7</v>
      </c>
      <c r="M151" s="6" t="str">
        <f t="shared" si="12"/>
        <v>&lt;C7&gt;</v>
      </c>
      <c r="N151" s="6" t="str">
        <f>IF($B151=1,IF(ISNA(VLOOKUP($M151,Teams!$F$4:$H$51,2,FALSE)),"",VLOOKUP($M151,Teams!$F$4:$H$51,2,FALSE)),IF($B151=2,IF(ISNA(VLOOKUP($M151,Teams!$O$4:$Q$51,2,FALSE)),"",VLOOKUP($M151,Teams!$O$4:$Q$51,2,FALSE)),IF(ISNA(VLOOKUP($M151,Teams!$X$4:$Z$51,2,FALSE)),"",VLOOKUP($M151,Teams!$X$4:$Z$51,2,FALSE))))</f>
        <v>211307</v>
      </c>
      <c r="O151" s="46">
        <v>10</v>
      </c>
      <c r="P151" s="6" t="str">
        <f t="shared" si="13"/>
        <v>&lt;C10&gt;</v>
      </c>
      <c r="Q151" s="6" t="str">
        <f>IF($B151=1,IF(ISNA(VLOOKUP($P151,Teams!$F$4:$H$51,2,FALSE)),"",VLOOKUP($P151,Teams!$F$4:$H$51,2,FALSE)),IF($B151=2,IF(ISNA(VLOOKUP($P151,Teams!$O$4:$Q$51,2,FALSE)),"",VLOOKUP($P151,Teams!$O$4:$Q$51,2,FALSE)),IF(ISNA(VLOOKUP($P151,Teams!$X$4:$Z$51,2,FALSE)),"",VLOOKUP($P151,Teams!$X$4:$Z$51,2,FALSE))))</f>
        <v>211310</v>
      </c>
      <c r="R151" t="str">
        <f t="shared" si="16"/>
        <v>01/00/1900,:00,01/00/1900,:00,Week 13 - Match ,,Gym 2 - Court 2,,0,Game,,211307,,1,211310,,,0,,,1,,,,,,</v>
      </c>
    </row>
    <row r="152" spans="2:18" x14ac:dyDescent="0.2">
      <c r="B152" s="37">
        <v>1</v>
      </c>
      <c r="C152" s="9"/>
      <c r="D152" s="10"/>
      <c r="E152" s="10" t="s">
        <v>36</v>
      </c>
      <c r="F152" s="11" t="str">
        <f t="shared" si="14"/>
        <v/>
      </c>
      <c r="G152" s="11" t="str">
        <f t="shared" si="15"/>
        <v>00</v>
      </c>
      <c r="H152" s="2">
        <v>13</v>
      </c>
      <c r="I152" s="11" t="str">
        <f t="shared" si="17"/>
        <v/>
      </c>
      <c r="J152" s="2">
        <v>2</v>
      </c>
      <c r="K152" s="2">
        <v>3</v>
      </c>
      <c r="L152" s="44">
        <v>8</v>
      </c>
      <c r="M152" s="6" t="str">
        <f t="shared" si="12"/>
        <v>&lt;C8&gt;</v>
      </c>
      <c r="N152" s="6" t="str">
        <f>IF($B152=1,IF(ISNA(VLOOKUP($M152,Teams!$F$4:$H$51,2,FALSE)),"",VLOOKUP($M152,Teams!$F$4:$H$51,2,FALSE)),IF($B152=2,IF(ISNA(VLOOKUP($M152,Teams!$O$4:$Q$51,2,FALSE)),"",VLOOKUP($M152,Teams!$O$4:$Q$51,2,FALSE)),IF(ISNA(VLOOKUP($M152,Teams!$X$4:$Z$51,2,FALSE)),"",VLOOKUP($M152,Teams!$X$4:$Z$51,2,FALSE))))</f>
        <v>211308</v>
      </c>
      <c r="O152" s="46">
        <v>9</v>
      </c>
      <c r="P152" s="6" t="str">
        <f t="shared" si="13"/>
        <v>&lt;C9&gt;</v>
      </c>
      <c r="Q152" s="6" t="str">
        <f>IF($B152=1,IF(ISNA(VLOOKUP($P152,Teams!$F$4:$H$51,2,FALSE)),"",VLOOKUP($P152,Teams!$F$4:$H$51,2,FALSE)),IF($B152=2,IF(ISNA(VLOOKUP($P152,Teams!$O$4:$Q$51,2,FALSE)),"",VLOOKUP($P152,Teams!$O$4:$Q$51,2,FALSE)),IF(ISNA(VLOOKUP($P152,Teams!$X$4:$Z$51,2,FALSE)),"",VLOOKUP($P152,Teams!$X$4:$Z$51,2,FALSE))))</f>
        <v>211309</v>
      </c>
      <c r="R152" t="str">
        <f t="shared" si="16"/>
        <v>01/00/1900,:00,01/00/1900,:00,Week 13 - Match ,,Gym 2 - Court 3,,0,Game,,211308,,1,211309,,,0,,,1,,,,,,</v>
      </c>
    </row>
    <row r="153" spans="2:18" x14ac:dyDescent="0.2">
      <c r="B153" s="37">
        <v>1</v>
      </c>
      <c r="C153" s="9"/>
      <c r="D153" s="10"/>
      <c r="E153" s="10" t="s">
        <v>36</v>
      </c>
      <c r="F153" s="11" t="str">
        <f t="shared" si="14"/>
        <v/>
      </c>
      <c r="G153" s="11" t="str">
        <f t="shared" si="15"/>
        <v>00</v>
      </c>
      <c r="H153" s="2">
        <v>13</v>
      </c>
      <c r="I153" s="11" t="str">
        <f t="shared" si="17"/>
        <v/>
      </c>
      <c r="J153" s="2">
        <v>1</v>
      </c>
      <c r="K153" s="2">
        <v>1</v>
      </c>
      <c r="L153" s="44">
        <v>3</v>
      </c>
      <c r="M153" s="6" t="str">
        <f t="shared" si="12"/>
        <v>&lt;C3&gt;</v>
      </c>
      <c r="N153" s="6" t="str">
        <f>IF($B153=1,IF(ISNA(VLOOKUP($M153,Teams!$F$4:$H$51,2,FALSE)),"",VLOOKUP($M153,Teams!$F$4:$H$51,2,FALSE)),IF($B153=2,IF(ISNA(VLOOKUP($M153,Teams!$O$4:$Q$51,2,FALSE)),"",VLOOKUP($M153,Teams!$O$4:$Q$51,2,FALSE)),IF(ISNA(VLOOKUP($M153,Teams!$X$4:$Z$51,2,FALSE)),"",VLOOKUP($M153,Teams!$X$4:$Z$51,2,FALSE))))</f>
        <v>211303</v>
      </c>
      <c r="O153" s="46">
        <v>5</v>
      </c>
      <c r="P153" s="6" t="str">
        <f t="shared" si="13"/>
        <v>&lt;C5&gt;</v>
      </c>
      <c r="Q153" s="6" t="str">
        <f>IF($B153=1,IF(ISNA(VLOOKUP($P153,Teams!$F$4:$H$51,2,FALSE)),"",VLOOKUP($P153,Teams!$F$4:$H$51,2,FALSE)),IF($B153=2,IF(ISNA(VLOOKUP($P153,Teams!$O$4:$Q$51,2,FALSE)),"",VLOOKUP($P153,Teams!$O$4:$Q$51,2,FALSE)),IF(ISNA(VLOOKUP($P153,Teams!$X$4:$Z$51,2,FALSE)),"",VLOOKUP($P153,Teams!$X$4:$Z$51,2,FALSE))))</f>
        <v>211305</v>
      </c>
      <c r="R153" t="str">
        <f t="shared" si="16"/>
        <v>01/00/1900,:00,01/00/1900,:00,Week 13 - Match ,,Gym 1 - Court 1,,0,Game,,211303,,1,211305,,,0,,,1,,,,,,</v>
      </c>
    </row>
    <row r="154" spans="2:18" x14ac:dyDescent="0.2">
      <c r="B154" s="37">
        <v>1</v>
      </c>
      <c r="C154" s="9"/>
      <c r="D154" s="10"/>
      <c r="E154" s="10" t="s">
        <v>36</v>
      </c>
      <c r="F154" s="11" t="str">
        <f t="shared" si="14"/>
        <v/>
      </c>
      <c r="G154" s="11" t="str">
        <f t="shared" si="15"/>
        <v>00</v>
      </c>
      <c r="H154" s="2">
        <v>13</v>
      </c>
      <c r="I154" s="11" t="str">
        <f t="shared" si="17"/>
        <v/>
      </c>
      <c r="J154" s="2">
        <v>1</v>
      </c>
      <c r="K154" s="2">
        <v>2</v>
      </c>
      <c r="L154" s="44">
        <v>2</v>
      </c>
      <c r="M154" s="6" t="str">
        <f t="shared" si="12"/>
        <v>&lt;C2&gt;</v>
      </c>
      <c r="N154" s="6" t="str">
        <f>IF($B154=1,IF(ISNA(VLOOKUP($M154,Teams!$F$4:$H$51,2,FALSE)),"",VLOOKUP($M154,Teams!$F$4:$H$51,2,FALSE)),IF($B154=2,IF(ISNA(VLOOKUP($M154,Teams!$O$4:$Q$51,2,FALSE)),"",VLOOKUP($M154,Teams!$O$4:$Q$51,2,FALSE)),IF(ISNA(VLOOKUP($M154,Teams!$X$4:$Z$51,2,FALSE)),"",VLOOKUP($M154,Teams!$X$4:$Z$51,2,FALSE))))</f>
        <v>211302</v>
      </c>
      <c r="O154" s="46">
        <v>6</v>
      </c>
      <c r="P154" s="6" t="str">
        <f t="shared" si="13"/>
        <v>&lt;C6&gt;</v>
      </c>
      <c r="Q154" s="6" t="str">
        <f>IF($B154=1,IF(ISNA(VLOOKUP($P154,Teams!$F$4:$H$51,2,FALSE)),"",VLOOKUP($P154,Teams!$F$4:$H$51,2,FALSE)),IF($B154=2,IF(ISNA(VLOOKUP($P154,Teams!$O$4:$Q$51,2,FALSE)),"",VLOOKUP($P154,Teams!$O$4:$Q$51,2,FALSE)),IF(ISNA(VLOOKUP($P154,Teams!$X$4:$Z$51,2,FALSE)),"",VLOOKUP($P154,Teams!$X$4:$Z$51,2,FALSE))))</f>
        <v>211306</v>
      </c>
      <c r="R154" t="str">
        <f t="shared" si="16"/>
        <v>01/00/1900,:00,01/00/1900,:00,Week 13 - Match ,,Gym 1 - Court 2,,0,Game,,211302,,1,211306,,,0,,,1,,,,,,</v>
      </c>
    </row>
    <row r="155" spans="2:18" x14ac:dyDescent="0.2">
      <c r="B155" s="37">
        <v>1</v>
      </c>
      <c r="C155" s="9"/>
      <c r="D155" s="10"/>
      <c r="E155" s="10" t="s">
        <v>36</v>
      </c>
      <c r="F155" s="11" t="str">
        <f t="shared" si="14"/>
        <v/>
      </c>
      <c r="G155" s="11" t="str">
        <f t="shared" si="15"/>
        <v>00</v>
      </c>
      <c r="H155" s="2">
        <v>13</v>
      </c>
      <c r="I155" s="11" t="str">
        <f t="shared" si="17"/>
        <v/>
      </c>
      <c r="J155" s="2">
        <v>1</v>
      </c>
      <c r="K155" s="2">
        <v>3</v>
      </c>
      <c r="L155" s="44">
        <v>4</v>
      </c>
      <c r="M155" s="6" t="str">
        <f t="shared" si="12"/>
        <v>&lt;C4&gt;</v>
      </c>
      <c r="N155" s="6" t="str">
        <f>IF($B155=1,IF(ISNA(VLOOKUP($M155,Teams!$F$4:$H$51,2,FALSE)),"",VLOOKUP($M155,Teams!$F$4:$H$51,2,FALSE)),IF($B155=2,IF(ISNA(VLOOKUP($M155,Teams!$O$4:$Q$51,2,FALSE)),"",VLOOKUP($M155,Teams!$O$4:$Q$51,2,FALSE)),IF(ISNA(VLOOKUP($M155,Teams!$X$4:$Z$51,2,FALSE)),"",VLOOKUP($M155,Teams!$X$4:$Z$51,2,FALSE))))</f>
        <v>211304</v>
      </c>
      <c r="O155" s="46">
        <v>12</v>
      </c>
      <c r="P155" s="6" t="str">
        <f t="shared" si="13"/>
        <v>&lt;C12&gt;</v>
      </c>
      <c r="Q155" s="6" t="str">
        <f>IF($B155=1,IF(ISNA(VLOOKUP($P155,Teams!$F$4:$H$51,2,FALSE)),"",VLOOKUP($P155,Teams!$F$4:$H$51,2,FALSE)),IF($B155=2,IF(ISNA(VLOOKUP($P155,Teams!$O$4:$Q$51,2,FALSE)),"",VLOOKUP($P155,Teams!$O$4:$Q$51,2,FALSE)),IF(ISNA(VLOOKUP($P155,Teams!$X$4:$Z$51,2,FALSE)),"",VLOOKUP($P155,Teams!$X$4:$Z$51,2,FALSE))))</f>
        <v>211312</v>
      </c>
      <c r="R155" t="str">
        <f t="shared" si="16"/>
        <v>01/00/1900,:00,01/00/1900,:00,Week 13 - Match ,,Gym 1 - Court 3,,0,Game,,211304,,1,211312,,,0,,,1,,,,,,</v>
      </c>
    </row>
    <row r="156" spans="2:18" x14ac:dyDescent="0.2">
      <c r="B156" s="37">
        <v>1</v>
      </c>
      <c r="C156" s="9"/>
      <c r="D156" s="10"/>
      <c r="E156" s="10" t="s">
        <v>36</v>
      </c>
      <c r="F156" s="11" t="str">
        <f t="shared" si="14"/>
        <v/>
      </c>
      <c r="G156" s="11" t="str">
        <f t="shared" si="15"/>
        <v>00</v>
      </c>
      <c r="H156" s="2">
        <v>13</v>
      </c>
      <c r="I156" s="11" t="str">
        <f t="shared" si="17"/>
        <v/>
      </c>
      <c r="J156" s="2">
        <v>2</v>
      </c>
      <c r="K156" s="2">
        <v>1</v>
      </c>
      <c r="L156" s="44">
        <v>8</v>
      </c>
      <c r="M156" s="6" t="str">
        <f t="shared" si="12"/>
        <v>&lt;C8&gt;</v>
      </c>
      <c r="N156" s="6" t="str">
        <f>IF($B156=1,IF(ISNA(VLOOKUP($M156,Teams!$F$4:$H$51,2,FALSE)),"",VLOOKUP($M156,Teams!$F$4:$H$51,2,FALSE)),IF($B156=2,IF(ISNA(VLOOKUP($M156,Teams!$O$4:$Q$51,2,FALSE)),"",VLOOKUP($M156,Teams!$O$4:$Q$51,2,FALSE)),IF(ISNA(VLOOKUP($M156,Teams!$X$4:$Z$51,2,FALSE)),"",VLOOKUP($M156,Teams!$X$4:$Z$51,2,FALSE))))</f>
        <v>211308</v>
      </c>
      <c r="O156" s="46">
        <v>11</v>
      </c>
      <c r="P156" s="6" t="str">
        <f t="shared" si="13"/>
        <v>&lt;C11&gt;</v>
      </c>
      <c r="Q156" s="6" t="str">
        <f>IF($B156=1,IF(ISNA(VLOOKUP($P156,Teams!$F$4:$H$51,2,FALSE)),"",VLOOKUP($P156,Teams!$F$4:$H$51,2,FALSE)),IF($B156=2,IF(ISNA(VLOOKUP($P156,Teams!$O$4:$Q$51,2,FALSE)),"",VLOOKUP($P156,Teams!$O$4:$Q$51,2,FALSE)),IF(ISNA(VLOOKUP($P156,Teams!$X$4:$Z$51,2,FALSE)),"",VLOOKUP($P156,Teams!$X$4:$Z$51,2,FALSE))))</f>
        <v>211311</v>
      </c>
      <c r="R156" t="str">
        <f t="shared" si="16"/>
        <v>01/00/1900,:00,01/00/1900,:00,Week 13 - Match ,,Gym 2 - Court 1,,0,Game,,211308,,1,211311,,,0,,,1,,,,,,</v>
      </c>
    </row>
    <row r="157" spans="2:18" x14ac:dyDescent="0.2">
      <c r="B157" s="37">
        <v>1</v>
      </c>
      <c r="C157" s="9"/>
      <c r="D157" s="10"/>
      <c r="E157" s="10" t="s">
        <v>36</v>
      </c>
      <c r="F157" s="11" t="str">
        <f t="shared" si="14"/>
        <v/>
      </c>
      <c r="G157" s="11" t="str">
        <f t="shared" si="15"/>
        <v>00</v>
      </c>
      <c r="H157" s="2">
        <v>13</v>
      </c>
      <c r="I157" s="11" t="str">
        <f t="shared" si="17"/>
        <v/>
      </c>
      <c r="J157" s="2">
        <v>2</v>
      </c>
      <c r="K157" s="2">
        <v>2</v>
      </c>
      <c r="L157" s="44">
        <v>9</v>
      </c>
      <c r="M157" s="6" t="str">
        <f t="shared" si="12"/>
        <v>&lt;C9&gt;</v>
      </c>
      <c r="N157" s="6" t="str">
        <f>IF($B157=1,IF(ISNA(VLOOKUP($M157,Teams!$F$4:$H$51,2,FALSE)),"",VLOOKUP($M157,Teams!$F$4:$H$51,2,FALSE)),IF($B157=2,IF(ISNA(VLOOKUP($M157,Teams!$O$4:$Q$51,2,FALSE)),"",VLOOKUP($M157,Teams!$O$4:$Q$51,2,FALSE)),IF(ISNA(VLOOKUP($M157,Teams!$X$4:$Z$51,2,FALSE)),"",VLOOKUP($M157,Teams!$X$4:$Z$51,2,FALSE))))</f>
        <v>211309</v>
      </c>
      <c r="O157" s="46">
        <v>10</v>
      </c>
      <c r="P157" s="6" t="str">
        <f t="shared" si="13"/>
        <v>&lt;C10&gt;</v>
      </c>
      <c r="Q157" s="6" t="str">
        <f>IF($B157=1,IF(ISNA(VLOOKUP($P157,Teams!$F$4:$H$51,2,FALSE)),"",VLOOKUP($P157,Teams!$F$4:$H$51,2,FALSE)),IF($B157=2,IF(ISNA(VLOOKUP($P157,Teams!$O$4:$Q$51,2,FALSE)),"",VLOOKUP($P157,Teams!$O$4:$Q$51,2,FALSE)),IF(ISNA(VLOOKUP($P157,Teams!$X$4:$Z$51,2,FALSE)),"",VLOOKUP($P157,Teams!$X$4:$Z$51,2,FALSE))))</f>
        <v>211310</v>
      </c>
      <c r="R157" t="str">
        <f t="shared" si="16"/>
        <v>01/00/1900,:00,01/00/1900,:00,Week 13 - Match ,,Gym 2 - Court 2,,0,Game,,211309,,1,211310,,,0,,,1,,,,,,</v>
      </c>
    </row>
    <row r="158" spans="2:18" x14ac:dyDescent="0.2">
      <c r="B158" s="37">
        <v>1</v>
      </c>
      <c r="C158" s="9"/>
      <c r="D158" s="10"/>
      <c r="E158" s="10" t="s">
        <v>36</v>
      </c>
      <c r="F158" s="11" t="str">
        <f t="shared" si="14"/>
        <v/>
      </c>
      <c r="G158" s="11" t="str">
        <f t="shared" si="15"/>
        <v>00</v>
      </c>
      <c r="H158" s="2">
        <v>13</v>
      </c>
      <c r="I158" s="11" t="str">
        <f t="shared" si="17"/>
        <v/>
      </c>
      <c r="J158" s="2">
        <v>2</v>
      </c>
      <c r="K158" s="2">
        <v>3</v>
      </c>
      <c r="L158" s="44">
        <v>1</v>
      </c>
      <c r="M158" s="6" t="str">
        <f t="shared" si="12"/>
        <v>&lt;C1&gt;</v>
      </c>
      <c r="N158" s="6" t="str">
        <f>IF($B158=1,IF(ISNA(VLOOKUP($M158,Teams!$F$4:$H$51,2,FALSE)),"",VLOOKUP($M158,Teams!$F$4:$H$51,2,FALSE)),IF($B158=2,IF(ISNA(VLOOKUP($M158,Teams!$O$4:$Q$51,2,FALSE)),"",VLOOKUP($M158,Teams!$O$4:$Q$51,2,FALSE)),IF(ISNA(VLOOKUP($M158,Teams!$X$4:$Z$51,2,FALSE)),"",VLOOKUP($M158,Teams!$X$4:$Z$51,2,FALSE))))</f>
        <v>211301</v>
      </c>
      <c r="O158" s="46">
        <v>7</v>
      </c>
      <c r="P158" s="6" t="str">
        <f t="shared" si="13"/>
        <v>&lt;C7&gt;</v>
      </c>
      <c r="Q158" s="6" t="str">
        <f>IF($B158=1,IF(ISNA(VLOOKUP($P158,Teams!$F$4:$H$51,2,FALSE)),"",VLOOKUP($P158,Teams!$F$4:$H$51,2,FALSE)),IF($B158=2,IF(ISNA(VLOOKUP($P158,Teams!$O$4:$Q$51,2,FALSE)),"",VLOOKUP($P158,Teams!$O$4:$Q$51,2,FALSE)),IF(ISNA(VLOOKUP($P158,Teams!$X$4:$Z$51,2,FALSE)),"",VLOOKUP($P158,Teams!$X$4:$Z$51,2,FALSE))))</f>
        <v>211307</v>
      </c>
      <c r="R158" t="str">
        <f t="shared" si="16"/>
        <v>01/00/1900,:00,01/00/1900,:00,Week 13 - Match ,,Gym 2 - Court 3,,0,Game,,211301,,1,211307,,,0,,,1,,,,,,</v>
      </c>
    </row>
    <row r="159" spans="2:18" x14ac:dyDescent="0.2">
      <c r="B159" s="37">
        <v>1</v>
      </c>
      <c r="C159" s="9"/>
      <c r="D159" s="10"/>
      <c r="E159" s="10" t="s">
        <v>36</v>
      </c>
      <c r="F159" s="11" t="str">
        <f t="shared" si="14"/>
        <v/>
      </c>
      <c r="G159" s="11" t="str">
        <f t="shared" si="15"/>
        <v>00</v>
      </c>
      <c r="H159" s="2">
        <v>14</v>
      </c>
      <c r="I159" s="11" t="str">
        <f t="shared" si="17"/>
        <v/>
      </c>
      <c r="J159" s="2">
        <v>1</v>
      </c>
      <c r="K159" s="2">
        <v>1</v>
      </c>
      <c r="L159" s="44">
        <v>6</v>
      </c>
      <c r="M159" s="6" t="str">
        <f t="shared" si="12"/>
        <v>&lt;C6&gt;</v>
      </c>
      <c r="N159" s="6" t="str">
        <f>IF($B159=1,IF(ISNA(VLOOKUP($M159,Teams!$F$4:$H$51,2,FALSE)),"",VLOOKUP($M159,Teams!$F$4:$H$51,2,FALSE)),IF($B159=2,IF(ISNA(VLOOKUP($M159,Teams!$O$4:$Q$51,2,FALSE)),"",VLOOKUP($M159,Teams!$O$4:$Q$51,2,FALSE)),IF(ISNA(VLOOKUP($M159,Teams!$X$4:$Z$51,2,FALSE)),"",VLOOKUP($M159,Teams!$X$4:$Z$51,2,FALSE))))</f>
        <v>211306</v>
      </c>
      <c r="O159" s="46">
        <v>10</v>
      </c>
      <c r="P159" s="6" t="str">
        <f t="shared" si="13"/>
        <v>&lt;C10&gt;</v>
      </c>
      <c r="Q159" s="6" t="str">
        <f>IF($B159=1,IF(ISNA(VLOOKUP($P159,Teams!$F$4:$H$51,2,FALSE)),"",VLOOKUP($P159,Teams!$F$4:$H$51,2,FALSE)),IF($B159=2,IF(ISNA(VLOOKUP($P159,Teams!$O$4:$Q$51,2,FALSE)),"",VLOOKUP($P159,Teams!$O$4:$Q$51,2,FALSE)),IF(ISNA(VLOOKUP($P159,Teams!$X$4:$Z$51,2,FALSE)),"",VLOOKUP($P159,Teams!$X$4:$Z$51,2,FALSE))))</f>
        <v>211310</v>
      </c>
      <c r="R159" t="str">
        <f t="shared" si="16"/>
        <v>01/00/1900,:00,01/00/1900,:00,Week 14 - Match ,,Gym 1 - Court 1,,0,Game,,211306,,1,211310,,,0,,,1,,,,,,</v>
      </c>
    </row>
    <row r="160" spans="2:18" x14ac:dyDescent="0.2">
      <c r="B160" s="37">
        <v>1</v>
      </c>
      <c r="C160" s="9"/>
      <c r="D160" s="10"/>
      <c r="E160" s="10" t="s">
        <v>36</v>
      </c>
      <c r="F160" s="11" t="str">
        <f t="shared" si="14"/>
        <v/>
      </c>
      <c r="G160" s="11" t="str">
        <f t="shared" si="15"/>
        <v>00</v>
      </c>
      <c r="H160" s="2">
        <v>14</v>
      </c>
      <c r="I160" s="11" t="str">
        <f t="shared" si="17"/>
        <v/>
      </c>
      <c r="J160" s="2">
        <v>1</v>
      </c>
      <c r="K160" s="2">
        <v>2</v>
      </c>
      <c r="L160" s="44">
        <v>7</v>
      </c>
      <c r="M160" s="6" t="str">
        <f t="shared" si="12"/>
        <v>&lt;C7&gt;</v>
      </c>
      <c r="N160" s="6" t="str">
        <f>IF($B160=1,IF(ISNA(VLOOKUP($M160,Teams!$F$4:$H$51,2,FALSE)),"",VLOOKUP($M160,Teams!$F$4:$H$51,2,FALSE)),IF($B160=2,IF(ISNA(VLOOKUP($M160,Teams!$O$4:$Q$51,2,FALSE)),"",VLOOKUP($M160,Teams!$O$4:$Q$51,2,FALSE)),IF(ISNA(VLOOKUP($M160,Teams!$X$4:$Z$51,2,FALSE)),"",VLOOKUP($M160,Teams!$X$4:$Z$51,2,FALSE))))</f>
        <v>211307</v>
      </c>
      <c r="O160" s="46">
        <v>9</v>
      </c>
      <c r="P160" s="6" t="str">
        <f t="shared" si="13"/>
        <v>&lt;C9&gt;</v>
      </c>
      <c r="Q160" s="6" t="str">
        <f>IF($B160=1,IF(ISNA(VLOOKUP($P160,Teams!$F$4:$H$51,2,FALSE)),"",VLOOKUP($P160,Teams!$F$4:$H$51,2,FALSE)),IF($B160=2,IF(ISNA(VLOOKUP($P160,Teams!$O$4:$Q$51,2,FALSE)),"",VLOOKUP($P160,Teams!$O$4:$Q$51,2,FALSE)),IF(ISNA(VLOOKUP($P160,Teams!$X$4:$Z$51,2,FALSE)),"",VLOOKUP($P160,Teams!$X$4:$Z$51,2,FALSE))))</f>
        <v>211309</v>
      </c>
      <c r="R160" t="str">
        <f t="shared" si="16"/>
        <v>01/00/1900,:00,01/00/1900,:00,Week 14 - Match ,,Gym 1 - Court 2,,0,Game,,211307,,1,211309,,,0,,,1,,,,,,</v>
      </c>
    </row>
    <row r="161" spans="2:18" x14ac:dyDescent="0.2">
      <c r="B161" s="37">
        <v>1</v>
      </c>
      <c r="C161" s="9"/>
      <c r="D161" s="10"/>
      <c r="E161" s="10" t="s">
        <v>36</v>
      </c>
      <c r="F161" s="11" t="str">
        <f t="shared" si="14"/>
        <v/>
      </c>
      <c r="G161" s="11" t="str">
        <f t="shared" si="15"/>
        <v>00</v>
      </c>
      <c r="H161" s="2">
        <v>14</v>
      </c>
      <c r="I161" s="11" t="str">
        <f t="shared" si="17"/>
        <v/>
      </c>
      <c r="J161" s="2">
        <v>1</v>
      </c>
      <c r="K161" s="2">
        <v>3</v>
      </c>
      <c r="L161" s="44">
        <v>8</v>
      </c>
      <c r="M161" s="6" t="str">
        <f t="shared" si="12"/>
        <v>&lt;C8&gt;</v>
      </c>
      <c r="N161" s="6" t="str">
        <f>IF($B161=1,IF(ISNA(VLOOKUP($M161,Teams!$F$4:$H$51,2,FALSE)),"",VLOOKUP($M161,Teams!$F$4:$H$51,2,FALSE)),IF($B161=2,IF(ISNA(VLOOKUP($M161,Teams!$O$4:$Q$51,2,FALSE)),"",VLOOKUP($M161,Teams!$O$4:$Q$51,2,FALSE)),IF(ISNA(VLOOKUP($M161,Teams!$X$4:$Z$51,2,FALSE)),"",VLOOKUP($M161,Teams!$X$4:$Z$51,2,FALSE))))</f>
        <v>211308</v>
      </c>
      <c r="O161" s="46">
        <v>12</v>
      </c>
      <c r="P161" s="6" t="str">
        <f t="shared" si="13"/>
        <v>&lt;C12&gt;</v>
      </c>
      <c r="Q161" s="6" t="str">
        <f>IF($B161=1,IF(ISNA(VLOOKUP($P161,Teams!$F$4:$H$51,2,FALSE)),"",VLOOKUP($P161,Teams!$F$4:$H$51,2,FALSE)),IF($B161=2,IF(ISNA(VLOOKUP($P161,Teams!$O$4:$Q$51,2,FALSE)),"",VLOOKUP($P161,Teams!$O$4:$Q$51,2,FALSE)),IF(ISNA(VLOOKUP($P161,Teams!$X$4:$Z$51,2,FALSE)),"",VLOOKUP($P161,Teams!$X$4:$Z$51,2,FALSE))))</f>
        <v>211312</v>
      </c>
      <c r="R161" t="str">
        <f t="shared" si="16"/>
        <v>01/00/1900,:00,01/00/1900,:00,Week 14 - Match ,,Gym 1 - Court 3,,0,Game,,211308,,1,211312,,,0,,,1,,,,,,</v>
      </c>
    </row>
    <row r="162" spans="2:18" x14ac:dyDescent="0.2">
      <c r="B162" s="37">
        <v>1</v>
      </c>
      <c r="C162" s="9"/>
      <c r="D162" s="10"/>
      <c r="E162" s="10" t="s">
        <v>36</v>
      </c>
      <c r="F162" s="11" t="str">
        <f t="shared" si="14"/>
        <v/>
      </c>
      <c r="G162" s="11" t="str">
        <f t="shared" si="15"/>
        <v>00</v>
      </c>
      <c r="H162" s="2">
        <v>14</v>
      </c>
      <c r="I162" s="11" t="str">
        <f t="shared" si="17"/>
        <v/>
      </c>
      <c r="J162" s="2">
        <v>2</v>
      </c>
      <c r="K162" s="2">
        <v>1</v>
      </c>
      <c r="L162" s="44">
        <v>1</v>
      </c>
      <c r="M162" s="6" t="str">
        <f t="shared" si="12"/>
        <v>&lt;C1&gt;</v>
      </c>
      <c r="N162" s="6" t="str">
        <f>IF($B162=1,IF(ISNA(VLOOKUP($M162,Teams!$F$4:$H$51,2,FALSE)),"",VLOOKUP($M162,Teams!$F$4:$H$51,2,FALSE)),IF($B162=2,IF(ISNA(VLOOKUP($M162,Teams!$O$4:$Q$51,2,FALSE)),"",VLOOKUP($M162,Teams!$O$4:$Q$51,2,FALSE)),IF(ISNA(VLOOKUP($M162,Teams!$X$4:$Z$51,2,FALSE)),"",VLOOKUP($M162,Teams!$X$4:$Z$51,2,FALSE))))</f>
        <v>211301</v>
      </c>
      <c r="O162" s="46">
        <v>4</v>
      </c>
      <c r="P162" s="6" t="str">
        <f t="shared" si="13"/>
        <v>&lt;C4&gt;</v>
      </c>
      <c r="Q162" s="6" t="str">
        <f>IF($B162=1,IF(ISNA(VLOOKUP($P162,Teams!$F$4:$H$51,2,FALSE)),"",VLOOKUP($P162,Teams!$F$4:$H$51,2,FALSE)),IF($B162=2,IF(ISNA(VLOOKUP($P162,Teams!$O$4:$Q$51,2,FALSE)),"",VLOOKUP($P162,Teams!$O$4:$Q$51,2,FALSE)),IF(ISNA(VLOOKUP($P162,Teams!$X$4:$Z$51,2,FALSE)),"",VLOOKUP($P162,Teams!$X$4:$Z$51,2,FALSE))))</f>
        <v>211304</v>
      </c>
      <c r="R162" t="str">
        <f t="shared" si="16"/>
        <v>01/00/1900,:00,01/00/1900,:00,Week 14 - Match ,,Gym 2 - Court 1,,0,Game,,211301,,1,211304,,,0,,,1,,,,,,</v>
      </c>
    </row>
    <row r="163" spans="2:18" x14ac:dyDescent="0.2">
      <c r="B163" s="37">
        <v>1</v>
      </c>
      <c r="C163" s="9"/>
      <c r="D163" s="10"/>
      <c r="E163" s="10" t="s">
        <v>36</v>
      </c>
      <c r="F163" s="11" t="str">
        <f t="shared" si="14"/>
        <v/>
      </c>
      <c r="G163" s="11" t="str">
        <f t="shared" si="15"/>
        <v>00</v>
      </c>
      <c r="H163" s="2">
        <v>14</v>
      </c>
      <c r="I163" s="11" t="str">
        <f t="shared" si="17"/>
        <v/>
      </c>
      <c r="J163" s="2">
        <v>2</v>
      </c>
      <c r="K163" s="2">
        <v>2</v>
      </c>
      <c r="L163" s="44">
        <v>2</v>
      </c>
      <c r="M163" s="6" t="str">
        <f t="shared" si="12"/>
        <v>&lt;C2&gt;</v>
      </c>
      <c r="N163" s="6" t="str">
        <f>IF($B163=1,IF(ISNA(VLOOKUP($M163,Teams!$F$4:$H$51,2,FALSE)),"",VLOOKUP($M163,Teams!$F$4:$H$51,2,FALSE)),IF($B163=2,IF(ISNA(VLOOKUP($M163,Teams!$O$4:$Q$51,2,FALSE)),"",VLOOKUP($M163,Teams!$O$4:$Q$51,2,FALSE)),IF(ISNA(VLOOKUP($M163,Teams!$X$4:$Z$51,2,FALSE)),"",VLOOKUP($M163,Teams!$X$4:$Z$51,2,FALSE))))</f>
        <v>211302</v>
      </c>
      <c r="O163" s="46">
        <v>3</v>
      </c>
      <c r="P163" s="6" t="str">
        <f t="shared" si="13"/>
        <v>&lt;C3&gt;</v>
      </c>
      <c r="Q163" s="6" t="str">
        <f>IF($B163=1,IF(ISNA(VLOOKUP($P163,Teams!$F$4:$H$51,2,FALSE)),"",VLOOKUP($P163,Teams!$F$4:$H$51,2,FALSE)),IF($B163=2,IF(ISNA(VLOOKUP($P163,Teams!$O$4:$Q$51,2,FALSE)),"",VLOOKUP($P163,Teams!$O$4:$Q$51,2,FALSE)),IF(ISNA(VLOOKUP($P163,Teams!$X$4:$Z$51,2,FALSE)),"",VLOOKUP($P163,Teams!$X$4:$Z$51,2,FALSE))))</f>
        <v>211303</v>
      </c>
      <c r="R163" t="str">
        <f t="shared" si="16"/>
        <v>01/00/1900,:00,01/00/1900,:00,Week 14 - Match ,,Gym 2 - Court 2,,0,Game,,211302,,1,211303,,,0,,,1,,,,,,</v>
      </c>
    </row>
    <row r="164" spans="2:18" x14ac:dyDescent="0.2">
      <c r="B164" s="37">
        <v>1</v>
      </c>
      <c r="C164" s="9"/>
      <c r="D164" s="10"/>
      <c r="E164" s="10" t="s">
        <v>36</v>
      </c>
      <c r="F164" s="11" t="str">
        <f t="shared" si="14"/>
        <v/>
      </c>
      <c r="G164" s="11" t="str">
        <f t="shared" si="15"/>
        <v>00</v>
      </c>
      <c r="H164" s="2">
        <v>14</v>
      </c>
      <c r="I164" s="11" t="str">
        <f t="shared" si="17"/>
        <v/>
      </c>
      <c r="J164" s="2">
        <v>2</v>
      </c>
      <c r="K164" s="2">
        <v>3</v>
      </c>
      <c r="L164" s="44">
        <v>5</v>
      </c>
      <c r="M164" s="6" t="str">
        <f t="shared" si="12"/>
        <v>&lt;C5&gt;</v>
      </c>
      <c r="N164" s="6" t="str">
        <f>IF($B164=1,IF(ISNA(VLOOKUP($M164,Teams!$F$4:$H$51,2,FALSE)),"",VLOOKUP($M164,Teams!$F$4:$H$51,2,FALSE)),IF($B164=2,IF(ISNA(VLOOKUP($M164,Teams!$O$4:$Q$51,2,FALSE)),"",VLOOKUP($M164,Teams!$O$4:$Q$51,2,FALSE)),IF(ISNA(VLOOKUP($M164,Teams!$X$4:$Z$51,2,FALSE)),"",VLOOKUP($M164,Teams!$X$4:$Z$51,2,FALSE))))</f>
        <v>211305</v>
      </c>
      <c r="O164" s="46">
        <v>11</v>
      </c>
      <c r="P164" s="6" t="str">
        <f t="shared" si="13"/>
        <v>&lt;C11&gt;</v>
      </c>
      <c r="Q164" s="6" t="str">
        <f>IF($B164=1,IF(ISNA(VLOOKUP($P164,Teams!$F$4:$H$51,2,FALSE)),"",VLOOKUP($P164,Teams!$F$4:$H$51,2,FALSE)),IF($B164=2,IF(ISNA(VLOOKUP($P164,Teams!$O$4:$Q$51,2,FALSE)),"",VLOOKUP($P164,Teams!$O$4:$Q$51,2,FALSE)),IF(ISNA(VLOOKUP($P164,Teams!$X$4:$Z$51,2,FALSE)),"",VLOOKUP($P164,Teams!$X$4:$Z$51,2,FALSE))))</f>
        <v>211311</v>
      </c>
      <c r="R164" t="str">
        <f t="shared" si="16"/>
        <v>01/00/1900,:00,01/00/1900,:00,Week 14 - Match ,,Gym 2 - Court 3,,0,Game,,211305,,1,211311,,,0,,,1,,,,,,</v>
      </c>
    </row>
    <row r="165" spans="2:18" x14ac:dyDescent="0.2">
      <c r="B165" s="37">
        <v>1</v>
      </c>
      <c r="C165" s="9"/>
      <c r="D165" s="10"/>
      <c r="E165" s="10" t="s">
        <v>36</v>
      </c>
      <c r="F165" s="11" t="str">
        <f t="shared" si="14"/>
        <v/>
      </c>
      <c r="G165" s="11" t="str">
        <f t="shared" si="15"/>
        <v>00</v>
      </c>
      <c r="H165" s="2">
        <v>14</v>
      </c>
      <c r="I165" s="11" t="str">
        <f t="shared" si="17"/>
        <v/>
      </c>
      <c r="J165" s="2">
        <v>1</v>
      </c>
      <c r="K165" s="2">
        <v>1</v>
      </c>
      <c r="L165" s="44">
        <v>4</v>
      </c>
      <c r="M165" s="6" t="str">
        <f t="shared" si="12"/>
        <v>&lt;C4&gt;</v>
      </c>
      <c r="N165" s="6" t="str">
        <f>IF($B165=1,IF(ISNA(VLOOKUP($M165,Teams!$F$4:$H$51,2,FALSE)),"",VLOOKUP($M165,Teams!$F$4:$H$51,2,FALSE)),IF($B165=2,IF(ISNA(VLOOKUP($M165,Teams!$O$4:$Q$51,2,FALSE)),"",VLOOKUP($M165,Teams!$O$4:$Q$51,2,FALSE)),IF(ISNA(VLOOKUP($M165,Teams!$X$4:$Z$51,2,FALSE)),"",VLOOKUP($M165,Teams!$X$4:$Z$51,2,FALSE))))</f>
        <v>211304</v>
      </c>
      <c r="O165" s="46">
        <v>10</v>
      </c>
      <c r="P165" s="6" t="str">
        <f t="shared" si="13"/>
        <v>&lt;C10&gt;</v>
      </c>
      <c r="Q165" s="6" t="str">
        <f>IF($B165=1,IF(ISNA(VLOOKUP($P165,Teams!$F$4:$H$51,2,FALSE)),"",VLOOKUP($P165,Teams!$F$4:$H$51,2,FALSE)),IF($B165=2,IF(ISNA(VLOOKUP($P165,Teams!$O$4:$Q$51,2,FALSE)),"",VLOOKUP($P165,Teams!$O$4:$Q$51,2,FALSE)),IF(ISNA(VLOOKUP($P165,Teams!$X$4:$Z$51,2,FALSE)),"",VLOOKUP($P165,Teams!$X$4:$Z$51,2,FALSE))))</f>
        <v>211310</v>
      </c>
      <c r="R165" t="str">
        <f t="shared" si="16"/>
        <v>01/00/1900,:00,01/00/1900,:00,Week 14 - Match ,,Gym 1 - Court 1,,0,Game,,211304,,1,211310,,,0,,,1,,,,,,</v>
      </c>
    </row>
    <row r="166" spans="2:18" x14ac:dyDescent="0.2">
      <c r="B166" s="37">
        <v>1</v>
      </c>
      <c r="C166" s="9"/>
      <c r="D166" s="10"/>
      <c r="E166" s="10" t="s">
        <v>36</v>
      </c>
      <c r="F166" s="11" t="str">
        <f t="shared" si="14"/>
        <v/>
      </c>
      <c r="G166" s="11" t="str">
        <f t="shared" si="15"/>
        <v>00</v>
      </c>
      <c r="H166" s="2">
        <v>14</v>
      </c>
      <c r="I166" s="11" t="str">
        <f t="shared" si="17"/>
        <v/>
      </c>
      <c r="J166" s="2">
        <v>1</v>
      </c>
      <c r="K166" s="2">
        <v>2</v>
      </c>
      <c r="L166" s="44">
        <v>5</v>
      </c>
      <c r="M166" s="6" t="str">
        <f t="shared" si="12"/>
        <v>&lt;C5&gt;</v>
      </c>
      <c r="N166" s="6" t="str">
        <f>IF($B166=1,IF(ISNA(VLOOKUP($M166,Teams!$F$4:$H$51,2,FALSE)),"",VLOOKUP($M166,Teams!$F$4:$H$51,2,FALSE)),IF($B166=2,IF(ISNA(VLOOKUP($M166,Teams!$O$4:$Q$51,2,FALSE)),"",VLOOKUP($M166,Teams!$O$4:$Q$51,2,FALSE)),IF(ISNA(VLOOKUP($M166,Teams!$X$4:$Z$51,2,FALSE)),"",VLOOKUP($M166,Teams!$X$4:$Z$51,2,FALSE))))</f>
        <v>211305</v>
      </c>
      <c r="O166" s="46">
        <v>9</v>
      </c>
      <c r="P166" s="6" t="str">
        <f t="shared" si="13"/>
        <v>&lt;C9&gt;</v>
      </c>
      <c r="Q166" s="6" t="str">
        <f>IF($B166=1,IF(ISNA(VLOOKUP($P166,Teams!$F$4:$H$51,2,FALSE)),"",VLOOKUP($P166,Teams!$F$4:$H$51,2,FALSE)),IF($B166=2,IF(ISNA(VLOOKUP($P166,Teams!$O$4:$Q$51,2,FALSE)),"",VLOOKUP($P166,Teams!$O$4:$Q$51,2,FALSE)),IF(ISNA(VLOOKUP($P166,Teams!$X$4:$Z$51,2,FALSE)),"",VLOOKUP($P166,Teams!$X$4:$Z$51,2,FALSE))))</f>
        <v>211309</v>
      </c>
      <c r="R166" t="str">
        <f t="shared" si="16"/>
        <v>01/00/1900,:00,01/00/1900,:00,Week 14 - Match ,,Gym 1 - Court 2,,0,Game,,211305,,1,211309,,,0,,,1,,,,,,</v>
      </c>
    </row>
    <row r="167" spans="2:18" x14ac:dyDescent="0.2">
      <c r="B167" s="37">
        <v>1</v>
      </c>
      <c r="C167" s="9"/>
      <c r="D167" s="10"/>
      <c r="E167" s="10" t="s">
        <v>36</v>
      </c>
      <c r="F167" s="11" t="str">
        <f t="shared" si="14"/>
        <v/>
      </c>
      <c r="G167" s="11" t="str">
        <f t="shared" si="15"/>
        <v>00</v>
      </c>
      <c r="H167" s="2">
        <v>14</v>
      </c>
      <c r="I167" s="11" t="str">
        <f t="shared" si="17"/>
        <v/>
      </c>
      <c r="J167" s="2">
        <v>1</v>
      </c>
      <c r="K167" s="2">
        <v>3</v>
      </c>
      <c r="L167" s="44">
        <v>6</v>
      </c>
      <c r="M167" s="6" t="str">
        <f t="shared" si="12"/>
        <v>&lt;C6&gt;</v>
      </c>
      <c r="N167" s="6" t="str">
        <f>IF($B167=1,IF(ISNA(VLOOKUP($M167,Teams!$F$4:$H$51,2,FALSE)),"",VLOOKUP($M167,Teams!$F$4:$H$51,2,FALSE)),IF($B167=2,IF(ISNA(VLOOKUP($M167,Teams!$O$4:$Q$51,2,FALSE)),"",VLOOKUP($M167,Teams!$O$4:$Q$51,2,FALSE)),IF(ISNA(VLOOKUP($M167,Teams!$X$4:$Z$51,2,FALSE)),"",VLOOKUP($M167,Teams!$X$4:$Z$51,2,FALSE))))</f>
        <v>211306</v>
      </c>
      <c r="O167" s="46">
        <v>8</v>
      </c>
      <c r="P167" s="6" t="str">
        <f t="shared" si="13"/>
        <v>&lt;C8&gt;</v>
      </c>
      <c r="Q167" s="6" t="str">
        <f>IF($B167=1,IF(ISNA(VLOOKUP($P167,Teams!$F$4:$H$51,2,FALSE)),"",VLOOKUP($P167,Teams!$F$4:$H$51,2,FALSE)),IF($B167=2,IF(ISNA(VLOOKUP($P167,Teams!$O$4:$Q$51,2,FALSE)),"",VLOOKUP($P167,Teams!$O$4:$Q$51,2,FALSE)),IF(ISNA(VLOOKUP($P167,Teams!$X$4:$Z$51,2,FALSE)),"",VLOOKUP($P167,Teams!$X$4:$Z$51,2,FALSE))))</f>
        <v>211308</v>
      </c>
      <c r="R167" t="str">
        <f t="shared" si="16"/>
        <v>01/00/1900,:00,01/00/1900,:00,Week 14 - Match ,,Gym 1 - Court 3,,0,Game,,211306,,1,211308,,,0,,,1,,,,,,</v>
      </c>
    </row>
    <row r="168" spans="2:18" x14ac:dyDescent="0.2">
      <c r="B168" s="37">
        <v>1</v>
      </c>
      <c r="C168" s="9"/>
      <c r="D168" s="10"/>
      <c r="E168" s="10" t="s">
        <v>36</v>
      </c>
      <c r="F168" s="11" t="str">
        <f t="shared" si="14"/>
        <v/>
      </c>
      <c r="G168" s="11" t="str">
        <f t="shared" si="15"/>
        <v>00</v>
      </c>
      <c r="H168" s="2">
        <v>14</v>
      </c>
      <c r="I168" s="11" t="str">
        <f t="shared" si="17"/>
        <v/>
      </c>
      <c r="J168" s="2">
        <v>2</v>
      </c>
      <c r="K168" s="2">
        <v>1</v>
      </c>
      <c r="L168" s="44">
        <v>1</v>
      </c>
      <c r="M168" s="6" t="str">
        <f t="shared" si="12"/>
        <v>&lt;C1&gt;</v>
      </c>
      <c r="N168" s="6" t="str">
        <f>IF($B168=1,IF(ISNA(VLOOKUP($M168,Teams!$F$4:$H$51,2,FALSE)),"",VLOOKUP($M168,Teams!$F$4:$H$51,2,FALSE)),IF($B168=2,IF(ISNA(VLOOKUP($M168,Teams!$O$4:$Q$51,2,FALSE)),"",VLOOKUP($M168,Teams!$O$4:$Q$51,2,FALSE)),IF(ISNA(VLOOKUP($M168,Teams!$X$4:$Z$51,2,FALSE)),"",VLOOKUP($M168,Teams!$X$4:$Z$51,2,FALSE))))</f>
        <v>211301</v>
      </c>
      <c r="O168" s="46">
        <v>2</v>
      </c>
      <c r="P168" s="6" t="str">
        <f t="shared" si="13"/>
        <v>&lt;C2&gt;</v>
      </c>
      <c r="Q168" s="6" t="str">
        <f>IF($B168=1,IF(ISNA(VLOOKUP($P168,Teams!$F$4:$H$51,2,FALSE)),"",VLOOKUP($P168,Teams!$F$4:$H$51,2,FALSE)),IF($B168=2,IF(ISNA(VLOOKUP($P168,Teams!$O$4:$Q$51,2,FALSE)),"",VLOOKUP($P168,Teams!$O$4:$Q$51,2,FALSE)),IF(ISNA(VLOOKUP($P168,Teams!$X$4:$Z$51,2,FALSE)),"",VLOOKUP($P168,Teams!$X$4:$Z$51,2,FALSE))))</f>
        <v>211302</v>
      </c>
      <c r="R168" t="str">
        <f t="shared" si="16"/>
        <v>01/00/1900,:00,01/00/1900,:00,Week 14 - Match ,,Gym 2 - Court 1,,0,Game,,211301,,1,211302,,,0,,,1,,,,,,</v>
      </c>
    </row>
    <row r="169" spans="2:18" x14ac:dyDescent="0.2">
      <c r="B169" s="37">
        <v>1</v>
      </c>
      <c r="C169" s="9"/>
      <c r="D169" s="10"/>
      <c r="E169" s="10" t="s">
        <v>36</v>
      </c>
      <c r="F169" s="11" t="str">
        <f t="shared" si="14"/>
        <v/>
      </c>
      <c r="G169" s="11" t="str">
        <f t="shared" si="15"/>
        <v>00</v>
      </c>
      <c r="H169" s="2">
        <v>14</v>
      </c>
      <c r="I169" s="11" t="str">
        <f t="shared" si="17"/>
        <v/>
      </c>
      <c r="J169" s="2">
        <v>2</v>
      </c>
      <c r="K169" s="2">
        <v>2</v>
      </c>
      <c r="L169" s="44">
        <v>7</v>
      </c>
      <c r="M169" s="6" t="str">
        <f t="shared" si="12"/>
        <v>&lt;C7&gt;</v>
      </c>
      <c r="N169" s="6" t="str">
        <f>IF($B169=1,IF(ISNA(VLOOKUP($M169,Teams!$F$4:$H$51,2,FALSE)),"",VLOOKUP($M169,Teams!$F$4:$H$51,2,FALSE)),IF($B169=2,IF(ISNA(VLOOKUP($M169,Teams!$O$4:$Q$51,2,FALSE)),"",VLOOKUP($M169,Teams!$O$4:$Q$51,2,FALSE)),IF(ISNA(VLOOKUP($M169,Teams!$X$4:$Z$51,2,FALSE)),"",VLOOKUP($M169,Teams!$X$4:$Z$51,2,FALSE))))</f>
        <v>211307</v>
      </c>
      <c r="O169" s="46">
        <v>12</v>
      </c>
      <c r="P169" s="6" t="str">
        <f t="shared" si="13"/>
        <v>&lt;C12&gt;</v>
      </c>
      <c r="Q169" s="6" t="str">
        <f>IF($B169=1,IF(ISNA(VLOOKUP($P169,Teams!$F$4:$H$51,2,FALSE)),"",VLOOKUP($P169,Teams!$F$4:$H$51,2,FALSE)),IF($B169=2,IF(ISNA(VLOOKUP($P169,Teams!$O$4:$Q$51,2,FALSE)),"",VLOOKUP($P169,Teams!$O$4:$Q$51,2,FALSE)),IF(ISNA(VLOOKUP($P169,Teams!$X$4:$Z$51,2,FALSE)),"",VLOOKUP($P169,Teams!$X$4:$Z$51,2,FALSE))))</f>
        <v>211312</v>
      </c>
      <c r="R169" t="str">
        <f t="shared" si="16"/>
        <v>01/00/1900,:00,01/00/1900,:00,Week 14 - Match ,,Gym 2 - Court 2,,0,Game,,211307,,1,211312,,,0,,,1,,,,,,</v>
      </c>
    </row>
    <row r="170" spans="2:18" x14ac:dyDescent="0.2">
      <c r="B170" s="37">
        <v>1</v>
      </c>
      <c r="C170" s="9"/>
      <c r="D170" s="10"/>
      <c r="E170" s="10" t="s">
        <v>36</v>
      </c>
      <c r="F170" s="11" t="str">
        <f t="shared" si="14"/>
        <v/>
      </c>
      <c r="G170" s="11" t="str">
        <f t="shared" si="15"/>
        <v>00</v>
      </c>
      <c r="H170" s="2">
        <v>14</v>
      </c>
      <c r="I170" s="11" t="str">
        <f t="shared" si="17"/>
        <v/>
      </c>
      <c r="J170" s="2">
        <v>2</v>
      </c>
      <c r="K170" s="2">
        <v>3</v>
      </c>
      <c r="L170" s="44">
        <v>3</v>
      </c>
      <c r="M170" s="6" t="str">
        <f t="shared" si="12"/>
        <v>&lt;C3&gt;</v>
      </c>
      <c r="N170" s="6" t="str">
        <f>IF($B170=1,IF(ISNA(VLOOKUP($M170,Teams!$F$4:$H$51,2,FALSE)),"",VLOOKUP($M170,Teams!$F$4:$H$51,2,FALSE)),IF($B170=2,IF(ISNA(VLOOKUP($M170,Teams!$O$4:$Q$51,2,FALSE)),"",VLOOKUP($M170,Teams!$O$4:$Q$51,2,FALSE)),IF(ISNA(VLOOKUP($M170,Teams!$X$4:$Z$51,2,FALSE)),"",VLOOKUP($M170,Teams!$X$4:$Z$51,2,FALSE))))</f>
        <v>211303</v>
      </c>
      <c r="O170" s="46">
        <v>11</v>
      </c>
      <c r="P170" s="6" t="str">
        <f t="shared" si="13"/>
        <v>&lt;C11&gt;</v>
      </c>
      <c r="Q170" s="6" t="str">
        <f>IF($B170=1,IF(ISNA(VLOOKUP($P170,Teams!$F$4:$H$51,2,FALSE)),"",VLOOKUP($P170,Teams!$F$4:$H$51,2,FALSE)),IF($B170=2,IF(ISNA(VLOOKUP($P170,Teams!$O$4:$Q$51,2,FALSE)),"",VLOOKUP($P170,Teams!$O$4:$Q$51,2,FALSE)),IF(ISNA(VLOOKUP($P170,Teams!$X$4:$Z$51,2,FALSE)),"",VLOOKUP($P170,Teams!$X$4:$Z$51,2,FALSE))))</f>
        <v>211311</v>
      </c>
      <c r="R170" t="str">
        <f t="shared" si="16"/>
        <v>01/00/1900,:00,01/00/1900,:00,Week 14 - Match ,,Gym 2 - Court 3,,0,Game,,211303,,1,211311,,,0,,,1,,,,,,</v>
      </c>
    </row>
    <row r="171" spans="2:18" x14ac:dyDescent="0.2">
      <c r="B171" s="37">
        <v>1</v>
      </c>
      <c r="C171" s="9"/>
      <c r="D171" s="10"/>
      <c r="E171" s="10" t="s">
        <v>36</v>
      </c>
      <c r="F171" s="11" t="str">
        <f t="shared" si="14"/>
        <v/>
      </c>
      <c r="G171" s="11" t="str">
        <f t="shared" si="15"/>
        <v>00</v>
      </c>
      <c r="H171" s="2">
        <v>15</v>
      </c>
      <c r="I171" s="11" t="str">
        <f t="shared" si="17"/>
        <v/>
      </c>
      <c r="J171" s="2">
        <v>1</v>
      </c>
      <c r="K171" s="2">
        <v>1</v>
      </c>
      <c r="L171" s="44">
        <v>5</v>
      </c>
      <c r="M171" s="6" t="str">
        <f t="shared" si="12"/>
        <v>&lt;C5&gt;</v>
      </c>
      <c r="N171" s="6" t="str">
        <f>IF($B171=1,IF(ISNA(VLOOKUP($M171,Teams!$F$4:$H$51,2,FALSE)),"",VLOOKUP($M171,Teams!$F$4:$H$51,2,FALSE)),IF($B171=2,IF(ISNA(VLOOKUP($M171,Teams!$O$4:$Q$51,2,FALSE)),"",VLOOKUP($M171,Teams!$O$4:$Q$51,2,FALSE)),IF(ISNA(VLOOKUP($M171,Teams!$X$4:$Z$51,2,FALSE)),"",VLOOKUP($M171,Teams!$X$4:$Z$51,2,FALSE))))</f>
        <v>211305</v>
      </c>
      <c r="O171" s="46">
        <v>6</v>
      </c>
      <c r="P171" s="6" t="str">
        <f t="shared" si="13"/>
        <v>&lt;C6&gt;</v>
      </c>
      <c r="Q171" s="6" t="str">
        <f>IF($B171=1,IF(ISNA(VLOOKUP($P171,Teams!$F$4:$H$51,2,FALSE)),"",VLOOKUP($P171,Teams!$F$4:$H$51,2,FALSE)),IF($B171=2,IF(ISNA(VLOOKUP($P171,Teams!$O$4:$Q$51,2,FALSE)),"",VLOOKUP($P171,Teams!$O$4:$Q$51,2,FALSE)),IF(ISNA(VLOOKUP($P171,Teams!$X$4:$Z$51,2,FALSE)),"",VLOOKUP($P171,Teams!$X$4:$Z$51,2,FALSE))))</f>
        <v>211306</v>
      </c>
      <c r="R171" t="str">
        <f t="shared" si="16"/>
        <v>01/00/1900,:00,01/00/1900,:00,Week 15 - Match ,,Gym 1 - Court 1,,0,Game,,211305,,1,211306,,,0,,,1,,,,,,</v>
      </c>
    </row>
    <row r="172" spans="2:18" x14ac:dyDescent="0.2">
      <c r="B172" s="37">
        <v>1</v>
      </c>
      <c r="C172" s="9"/>
      <c r="D172" s="10"/>
      <c r="E172" s="10" t="s">
        <v>36</v>
      </c>
      <c r="F172" s="11" t="str">
        <f t="shared" si="14"/>
        <v/>
      </c>
      <c r="G172" s="11" t="str">
        <f t="shared" si="15"/>
        <v>00</v>
      </c>
      <c r="H172" s="2">
        <v>15</v>
      </c>
      <c r="I172" s="11" t="str">
        <f t="shared" si="17"/>
        <v/>
      </c>
      <c r="J172" s="2">
        <v>1</v>
      </c>
      <c r="K172" s="2">
        <v>2</v>
      </c>
      <c r="L172" s="44">
        <v>11</v>
      </c>
      <c r="M172" s="6" t="str">
        <f t="shared" si="12"/>
        <v>&lt;C11&gt;</v>
      </c>
      <c r="N172" s="6" t="str">
        <f>IF($B172=1,IF(ISNA(VLOOKUP($M172,Teams!$F$4:$H$51,2,FALSE)),"",VLOOKUP($M172,Teams!$F$4:$H$51,2,FALSE)),IF($B172=2,IF(ISNA(VLOOKUP($M172,Teams!$O$4:$Q$51,2,FALSE)),"",VLOOKUP($M172,Teams!$O$4:$Q$51,2,FALSE)),IF(ISNA(VLOOKUP($M172,Teams!$X$4:$Z$51,2,FALSE)),"",VLOOKUP($M172,Teams!$X$4:$Z$51,2,FALSE))))</f>
        <v>211311</v>
      </c>
      <c r="O172" s="46">
        <v>12</v>
      </c>
      <c r="P172" s="6" t="str">
        <f t="shared" si="13"/>
        <v>&lt;C12&gt;</v>
      </c>
      <c r="Q172" s="6" t="str">
        <f>IF($B172=1,IF(ISNA(VLOOKUP($P172,Teams!$F$4:$H$51,2,FALSE)),"",VLOOKUP($P172,Teams!$F$4:$H$51,2,FALSE)),IF($B172=2,IF(ISNA(VLOOKUP($P172,Teams!$O$4:$Q$51,2,FALSE)),"",VLOOKUP($P172,Teams!$O$4:$Q$51,2,FALSE)),IF(ISNA(VLOOKUP($P172,Teams!$X$4:$Z$51,2,FALSE)),"",VLOOKUP($P172,Teams!$X$4:$Z$51,2,FALSE))))</f>
        <v>211312</v>
      </c>
      <c r="R172" t="str">
        <f t="shared" si="16"/>
        <v>01/00/1900,:00,01/00/1900,:00,Week 15 - Match ,,Gym 1 - Court 2,,0,Game,,211311,,1,211312,,,0,,,1,,,,,,</v>
      </c>
    </row>
    <row r="173" spans="2:18" x14ac:dyDescent="0.2">
      <c r="B173" s="37">
        <v>1</v>
      </c>
      <c r="C173" s="9"/>
      <c r="D173" s="10"/>
      <c r="E173" s="10" t="s">
        <v>36</v>
      </c>
      <c r="F173" s="11" t="str">
        <f t="shared" si="14"/>
        <v/>
      </c>
      <c r="G173" s="11" t="str">
        <f t="shared" si="15"/>
        <v>00</v>
      </c>
      <c r="H173" s="2">
        <v>15</v>
      </c>
      <c r="I173" s="11" t="str">
        <f t="shared" si="17"/>
        <v/>
      </c>
      <c r="J173" s="2">
        <v>1</v>
      </c>
      <c r="K173" s="2">
        <v>3</v>
      </c>
      <c r="L173" s="44">
        <v>1</v>
      </c>
      <c r="M173" s="6" t="str">
        <f t="shared" si="12"/>
        <v>&lt;C1&gt;</v>
      </c>
      <c r="N173" s="6" t="str">
        <f>IF($B173=1,IF(ISNA(VLOOKUP($M173,Teams!$F$4:$H$51,2,FALSE)),"",VLOOKUP($M173,Teams!$F$4:$H$51,2,FALSE)),IF($B173=2,IF(ISNA(VLOOKUP($M173,Teams!$O$4:$Q$51,2,FALSE)),"",VLOOKUP($M173,Teams!$O$4:$Q$51,2,FALSE)),IF(ISNA(VLOOKUP($M173,Teams!$X$4:$Z$51,2,FALSE)),"",VLOOKUP($M173,Teams!$X$4:$Z$51,2,FALSE))))</f>
        <v>211301</v>
      </c>
      <c r="O173" s="46">
        <v>10</v>
      </c>
      <c r="P173" s="6" t="str">
        <f t="shared" si="13"/>
        <v>&lt;C10&gt;</v>
      </c>
      <c r="Q173" s="6" t="str">
        <f>IF($B173=1,IF(ISNA(VLOOKUP($P173,Teams!$F$4:$H$51,2,FALSE)),"",VLOOKUP($P173,Teams!$F$4:$H$51,2,FALSE)),IF($B173=2,IF(ISNA(VLOOKUP($P173,Teams!$O$4:$Q$51,2,FALSE)),"",VLOOKUP($P173,Teams!$O$4:$Q$51,2,FALSE)),IF(ISNA(VLOOKUP($P173,Teams!$X$4:$Z$51,2,FALSE)),"",VLOOKUP($P173,Teams!$X$4:$Z$51,2,FALSE))))</f>
        <v>211310</v>
      </c>
      <c r="R173" t="str">
        <f t="shared" si="16"/>
        <v>01/00/1900,:00,01/00/1900,:00,Week 15 - Match ,,Gym 1 - Court 3,,0,Game,,211301,,1,211310,,,0,,,1,,,,,,</v>
      </c>
    </row>
    <row r="174" spans="2:18" x14ac:dyDescent="0.2">
      <c r="B174" s="37">
        <v>1</v>
      </c>
      <c r="C174" s="9"/>
      <c r="D174" s="10"/>
      <c r="E174" s="10" t="s">
        <v>36</v>
      </c>
      <c r="F174" s="11" t="str">
        <f t="shared" si="14"/>
        <v/>
      </c>
      <c r="G174" s="11" t="str">
        <f t="shared" si="15"/>
        <v>00</v>
      </c>
      <c r="H174" s="2">
        <v>15</v>
      </c>
      <c r="I174" s="11" t="str">
        <f t="shared" si="17"/>
        <v/>
      </c>
      <c r="J174" s="2">
        <v>2</v>
      </c>
      <c r="K174" s="2">
        <v>1</v>
      </c>
      <c r="L174" s="44">
        <v>2</v>
      </c>
      <c r="M174" s="6" t="str">
        <f t="shared" si="12"/>
        <v>&lt;C2&gt;</v>
      </c>
      <c r="N174" s="6" t="str">
        <f>IF($B174=1,IF(ISNA(VLOOKUP($M174,Teams!$F$4:$H$51,2,FALSE)),"",VLOOKUP($M174,Teams!$F$4:$H$51,2,FALSE)),IF($B174=2,IF(ISNA(VLOOKUP($M174,Teams!$O$4:$Q$51,2,FALSE)),"",VLOOKUP($M174,Teams!$O$4:$Q$51,2,FALSE)),IF(ISNA(VLOOKUP($M174,Teams!$X$4:$Z$51,2,FALSE)),"",VLOOKUP($M174,Teams!$X$4:$Z$51,2,FALSE))))</f>
        <v>211302</v>
      </c>
      <c r="O174" s="46">
        <v>9</v>
      </c>
      <c r="P174" s="6" t="str">
        <f t="shared" si="13"/>
        <v>&lt;C9&gt;</v>
      </c>
      <c r="Q174" s="6" t="str">
        <f>IF($B174=1,IF(ISNA(VLOOKUP($P174,Teams!$F$4:$H$51,2,FALSE)),"",VLOOKUP($P174,Teams!$F$4:$H$51,2,FALSE)),IF($B174=2,IF(ISNA(VLOOKUP($P174,Teams!$O$4:$Q$51,2,FALSE)),"",VLOOKUP($P174,Teams!$O$4:$Q$51,2,FALSE)),IF(ISNA(VLOOKUP($P174,Teams!$X$4:$Z$51,2,FALSE)),"",VLOOKUP($P174,Teams!$X$4:$Z$51,2,FALSE))))</f>
        <v>211309</v>
      </c>
      <c r="R174" t="str">
        <f t="shared" si="16"/>
        <v>01/00/1900,:00,01/00/1900,:00,Week 15 - Match ,,Gym 2 - Court 1,,0,Game,,211302,,1,211309,,,0,,,1,,,,,,</v>
      </c>
    </row>
    <row r="175" spans="2:18" x14ac:dyDescent="0.2">
      <c r="B175" s="37">
        <v>1</v>
      </c>
      <c r="C175" s="9"/>
      <c r="D175" s="10"/>
      <c r="E175" s="10" t="s">
        <v>36</v>
      </c>
      <c r="F175" s="11" t="str">
        <f t="shared" si="14"/>
        <v/>
      </c>
      <c r="G175" s="11" t="str">
        <f t="shared" si="15"/>
        <v>00</v>
      </c>
      <c r="H175" s="2">
        <v>15</v>
      </c>
      <c r="I175" s="11" t="str">
        <f t="shared" si="17"/>
        <v/>
      </c>
      <c r="J175" s="2">
        <v>2</v>
      </c>
      <c r="K175" s="2">
        <v>2</v>
      </c>
      <c r="L175" s="44">
        <v>3</v>
      </c>
      <c r="M175" s="6" t="str">
        <f t="shared" si="12"/>
        <v>&lt;C3&gt;</v>
      </c>
      <c r="N175" s="6" t="str">
        <f>IF($B175=1,IF(ISNA(VLOOKUP($M175,Teams!$F$4:$H$51,2,FALSE)),"",VLOOKUP($M175,Teams!$F$4:$H$51,2,FALSE)),IF($B175=2,IF(ISNA(VLOOKUP($M175,Teams!$O$4:$Q$51,2,FALSE)),"",VLOOKUP($M175,Teams!$O$4:$Q$51,2,FALSE)),IF(ISNA(VLOOKUP($M175,Teams!$X$4:$Z$51,2,FALSE)),"",VLOOKUP($M175,Teams!$X$4:$Z$51,2,FALSE))))</f>
        <v>211303</v>
      </c>
      <c r="O175" s="46">
        <v>8</v>
      </c>
      <c r="P175" s="6" t="str">
        <f t="shared" si="13"/>
        <v>&lt;C8&gt;</v>
      </c>
      <c r="Q175" s="6" t="str">
        <f>IF($B175=1,IF(ISNA(VLOOKUP($P175,Teams!$F$4:$H$51,2,FALSE)),"",VLOOKUP($P175,Teams!$F$4:$H$51,2,FALSE)),IF($B175=2,IF(ISNA(VLOOKUP($P175,Teams!$O$4:$Q$51,2,FALSE)),"",VLOOKUP($P175,Teams!$O$4:$Q$51,2,FALSE)),IF(ISNA(VLOOKUP($P175,Teams!$X$4:$Z$51,2,FALSE)),"",VLOOKUP($P175,Teams!$X$4:$Z$51,2,FALSE))))</f>
        <v>211308</v>
      </c>
      <c r="R175" t="str">
        <f t="shared" si="16"/>
        <v>01/00/1900,:00,01/00/1900,:00,Week 15 - Match ,,Gym 2 - Court 2,,0,Game,,211303,,1,211308,,,0,,,1,,,,,,</v>
      </c>
    </row>
    <row r="176" spans="2:18" x14ac:dyDescent="0.2">
      <c r="B176" s="37">
        <v>1</v>
      </c>
      <c r="C176" s="9"/>
      <c r="D176" s="10"/>
      <c r="E176" s="10" t="s">
        <v>36</v>
      </c>
      <c r="F176" s="11" t="str">
        <f t="shared" si="14"/>
        <v/>
      </c>
      <c r="G176" s="11" t="str">
        <f t="shared" si="15"/>
        <v>00</v>
      </c>
      <c r="H176" s="2">
        <v>15</v>
      </c>
      <c r="I176" s="11" t="str">
        <f t="shared" si="17"/>
        <v/>
      </c>
      <c r="J176" s="2">
        <v>2</v>
      </c>
      <c r="K176" s="2">
        <v>3</v>
      </c>
      <c r="L176" s="44">
        <v>4</v>
      </c>
      <c r="M176" s="6" t="str">
        <f t="shared" si="12"/>
        <v>&lt;C4&gt;</v>
      </c>
      <c r="N176" s="6" t="str">
        <f>IF($B176=1,IF(ISNA(VLOOKUP($M176,Teams!$F$4:$H$51,2,FALSE)),"",VLOOKUP($M176,Teams!$F$4:$H$51,2,FALSE)),IF($B176=2,IF(ISNA(VLOOKUP($M176,Teams!$O$4:$Q$51,2,FALSE)),"",VLOOKUP($M176,Teams!$O$4:$Q$51,2,FALSE)),IF(ISNA(VLOOKUP($M176,Teams!$X$4:$Z$51,2,FALSE)),"",VLOOKUP($M176,Teams!$X$4:$Z$51,2,FALSE))))</f>
        <v>211304</v>
      </c>
      <c r="O176" s="46">
        <v>7</v>
      </c>
      <c r="P176" s="6" t="str">
        <f t="shared" si="13"/>
        <v>&lt;C7&gt;</v>
      </c>
      <c r="Q176" s="6" t="str">
        <f>IF($B176=1,IF(ISNA(VLOOKUP($P176,Teams!$F$4:$H$51,2,FALSE)),"",VLOOKUP($P176,Teams!$F$4:$H$51,2,FALSE)),IF($B176=2,IF(ISNA(VLOOKUP($P176,Teams!$O$4:$Q$51,2,FALSE)),"",VLOOKUP($P176,Teams!$O$4:$Q$51,2,FALSE)),IF(ISNA(VLOOKUP($P176,Teams!$X$4:$Z$51,2,FALSE)),"",VLOOKUP($P176,Teams!$X$4:$Z$51,2,FALSE))))</f>
        <v>211307</v>
      </c>
      <c r="R176" t="str">
        <f t="shared" si="16"/>
        <v>01/00/1900,:00,01/00/1900,:00,Week 15 - Match ,,Gym 2 - Court 3,,0,Game,,211304,,1,211307,,,0,,,1,,,,,,</v>
      </c>
    </row>
    <row r="177" spans="2:18" x14ac:dyDescent="0.2">
      <c r="B177" s="37">
        <v>1</v>
      </c>
      <c r="C177" s="9"/>
      <c r="D177" s="10"/>
      <c r="E177" s="10" t="s">
        <v>36</v>
      </c>
      <c r="F177" s="11" t="str">
        <f t="shared" si="14"/>
        <v/>
      </c>
      <c r="G177" s="11" t="str">
        <f t="shared" si="15"/>
        <v>00</v>
      </c>
      <c r="H177" s="2">
        <v>15</v>
      </c>
      <c r="I177" s="11" t="str">
        <f t="shared" si="17"/>
        <v/>
      </c>
      <c r="J177" s="2">
        <v>1</v>
      </c>
      <c r="K177" s="2">
        <v>1</v>
      </c>
      <c r="L177" s="44">
        <v>4</v>
      </c>
      <c r="M177" s="6" t="str">
        <f t="shared" si="12"/>
        <v>&lt;C4&gt;</v>
      </c>
      <c r="N177" s="6" t="str">
        <f>IF($B177=1,IF(ISNA(VLOOKUP($M177,Teams!$F$4:$H$51,2,FALSE)),"",VLOOKUP($M177,Teams!$F$4:$H$51,2,FALSE)),IF($B177=2,IF(ISNA(VLOOKUP($M177,Teams!$O$4:$Q$51,2,FALSE)),"",VLOOKUP($M177,Teams!$O$4:$Q$51,2,FALSE)),IF(ISNA(VLOOKUP($M177,Teams!$X$4:$Z$51,2,FALSE)),"",VLOOKUP($M177,Teams!$X$4:$Z$51,2,FALSE))))</f>
        <v>211304</v>
      </c>
      <c r="O177" s="46">
        <v>6</v>
      </c>
      <c r="P177" s="6" t="str">
        <f t="shared" si="13"/>
        <v>&lt;C6&gt;</v>
      </c>
      <c r="Q177" s="6" t="str">
        <f>IF($B177=1,IF(ISNA(VLOOKUP($P177,Teams!$F$4:$H$51,2,FALSE)),"",VLOOKUP($P177,Teams!$F$4:$H$51,2,FALSE)),IF($B177=2,IF(ISNA(VLOOKUP($P177,Teams!$O$4:$Q$51,2,FALSE)),"",VLOOKUP($P177,Teams!$O$4:$Q$51,2,FALSE)),IF(ISNA(VLOOKUP($P177,Teams!$X$4:$Z$51,2,FALSE)),"",VLOOKUP($P177,Teams!$X$4:$Z$51,2,FALSE))))</f>
        <v>211306</v>
      </c>
      <c r="R177" t="str">
        <f t="shared" si="16"/>
        <v>01/00/1900,:00,01/00/1900,:00,Week 15 - Match ,,Gym 1 - Court 1,,0,Game,,211304,,1,211306,,,0,,,1,,,,,,</v>
      </c>
    </row>
    <row r="178" spans="2:18" x14ac:dyDescent="0.2">
      <c r="B178" s="37">
        <v>1</v>
      </c>
      <c r="C178" s="9"/>
      <c r="D178" s="10"/>
      <c r="E178" s="10" t="s">
        <v>36</v>
      </c>
      <c r="F178" s="11" t="str">
        <f t="shared" si="14"/>
        <v/>
      </c>
      <c r="G178" s="11" t="str">
        <f t="shared" si="15"/>
        <v>00</v>
      </c>
      <c r="H178" s="2">
        <v>15</v>
      </c>
      <c r="I178" s="11" t="str">
        <f t="shared" si="17"/>
        <v/>
      </c>
      <c r="J178" s="2">
        <v>1</v>
      </c>
      <c r="K178" s="2">
        <v>2</v>
      </c>
      <c r="L178" s="44">
        <v>5</v>
      </c>
      <c r="M178" s="6" t="str">
        <f t="shared" si="12"/>
        <v>&lt;C5&gt;</v>
      </c>
      <c r="N178" s="6" t="str">
        <f>IF($B178=1,IF(ISNA(VLOOKUP($M178,Teams!$F$4:$H$51,2,FALSE)),"",VLOOKUP($M178,Teams!$F$4:$H$51,2,FALSE)),IF($B178=2,IF(ISNA(VLOOKUP($M178,Teams!$O$4:$Q$51,2,FALSE)),"",VLOOKUP($M178,Teams!$O$4:$Q$51,2,FALSE)),IF(ISNA(VLOOKUP($M178,Teams!$X$4:$Z$51,2,FALSE)),"",VLOOKUP($M178,Teams!$X$4:$Z$51,2,FALSE))))</f>
        <v>211305</v>
      </c>
      <c r="O178" s="46">
        <v>12</v>
      </c>
      <c r="P178" s="6" t="str">
        <f t="shared" si="13"/>
        <v>&lt;C12&gt;</v>
      </c>
      <c r="Q178" s="6" t="str">
        <f>IF($B178=1,IF(ISNA(VLOOKUP($P178,Teams!$F$4:$H$51,2,FALSE)),"",VLOOKUP($P178,Teams!$F$4:$H$51,2,FALSE)),IF($B178=2,IF(ISNA(VLOOKUP($P178,Teams!$O$4:$Q$51,2,FALSE)),"",VLOOKUP($P178,Teams!$O$4:$Q$51,2,FALSE)),IF(ISNA(VLOOKUP($P178,Teams!$X$4:$Z$51,2,FALSE)),"",VLOOKUP($P178,Teams!$X$4:$Z$51,2,FALSE))))</f>
        <v>211312</v>
      </c>
      <c r="R178" t="str">
        <f t="shared" si="16"/>
        <v>01/00/1900,:00,01/00/1900,:00,Week 15 - Match ,,Gym 1 - Court 2,,0,Game,,211305,,1,211312,,,0,,,1,,,,,,</v>
      </c>
    </row>
    <row r="179" spans="2:18" x14ac:dyDescent="0.2">
      <c r="B179" s="37">
        <v>1</v>
      </c>
      <c r="C179" s="9"/>
      <c r="D179" s="10"/>
      <c r="E179" s="10" t="s">
        <v>36</v>
      </c>
      <c r="F179" s="11" t="str">
        <f t="shared" si="14"/>
        <v/>
      </c>
      <c r="G179" s="11" t="str">
        <f t="shared" si="15"/>
        <v>00</v>
      </c>
      <c r="H179" s="2">
        <v>15</v>
      </c>
      <c r="I179" s="11" t="str">
        <f t="shared" si="17"/>
        <v/>
      </c>
      <c r="J179" s="2">
        <v>1</v>
      </c>
      <c r="K179" s="2">
        <v>3</v>
      </c>
      <c r="L179" s="44">
        <v>10</v>
      </c>
      <c r="M179" s="6" t="str">
        <f t="shared" si="12"/>
        <v>&lt;C10&gt;</v>
      </c>
      <c r="N179" s="6" t="str">
        <f>IF($B179=1,IF(ISNA(VLOOKUP($M179,Teams!$F$4:$H$51,2,FALSE)),"",VLOOKUP($M179,Teams!$F$4:$H$51,2,FALSE)),IF($B179=2,IF(ISNA(VLOOKUP($M179,Teams!$O$4:$Q$51,2,FALSE)),"",VLOOKUP($M179,Teams!$O$4:$Q$51,2,FALSE)),IF(ISNA(VLOOKUP($M179,Teams!$X$4:$Z$51,2,FALSE)),"",VLOOKUP($M179,Teams!$X$4:$Z$51,2,FALSE))))</f>
        <v>211310</v>
      </c>
      <c r="O179" s="46">
        <v>11</v>
      </c>
      <c r="P179" s="6" t="str">
        <f t="shared" si="13"/>
        <v>&lt;C11&gt;</v>
      </c>
      <c r="Q179" s="6" t="str">
        <f>IF($B179=1,IF(ISNA(VLOOKUP($P179,Teams!$F$4:$H$51,2,FALSE)),"",VLOOKUP($P179,Teams!$F$4:$H$51,2,FALSE)),IF($B179=2,IF(ISNA(VLOOKUP($P179,Teams!$O$4:$Q$51,2,FALSE)),"",VLOOKUP($P179,Teams!$O$4:$Q$51,2,FALSE)),IF(ISNA(VLOOKUP($P179,Teams!$X$4:$Z$51,2,FALSE)),"",VLOOKUP($P179,Teams!$X$4:$Z$51,2,FALSE))))</f>
        <v>211311</v>
      </c>
      <c r="R179" t="str">
        <f t="shared" si="16"/>
        <v>01/00/1900,:00,01/00/1900,:00,Week 15 - Match ,,Gym 1 - Court 3,,0,Game,,211310,,1,211311,,,0,,,1,,,,,,</v>
      </c>
    </row>
    <row r="180" spans="2:18" x14ac:dyDescent="0.2">
      <c r="B180" s="37">
        <v>1</v>
      </c>
      <c r="C180" s="9"/>
      <c r="D180" s="10"/>
      <c r="E180" s="10" t="s">
        <v>36</v>
      </c>
      <c r="F180" s="11" t="str">
        <f t="shared" si="14"/>
        <v/>
      </c>
      <c r="G180" s="11" t="str">
        <f t="shared" si="15"/>
        <v>00</v>
      </c>
      <c r="H180" s="2">
        <v>15</v>
      </c>
      <c r="I180" s="11" t="str">
        <f t="shared" si="17"/>
        <v/>
      </c>
      <c r="J180" s="2">
        <v>2</v>
      </c>
      <c r="K180" s="2">
        <v>1</v>
      </c>
      <c r="L180" s="44">
        <v>1</v>
      </c>
      <c r="M180" s="6" t="str">
        <f t="shared" si="12"/>
        <v>&lt;C1&gt;</v>
      </c>
      <c r="N180" s="6" t="str">
        <f>IF($B180=1,IF(ISNA(VLOOKUP($M180,Teams!$F$4:$H$51,2,FALSE)),"",VLOOKUP($M180,Teams!$F$4:$H$51,2,FALSE)),IF($B180=2,IF(ISNA(VLOOKUP($M180,Teams!$O$4:$Q$51,2,FALSE)),"",VLOOKUP($M180,Teams!$O$4:$Q$51,2,FALSE)),IF(ISNA(VLOOKUP($M180,Teams!$X$4:$Z$51,2,FALSE)),"",VLOOKUP($M180,Teams!$X$4:$Z$51,2,FALSE))))</f>
        <v>211301</v>
      </c>
      <c r="O180" s="46">
        <v>9</v>
      </c>
      <c r="P180" s="6" t="str">
        <f t="shared" si="13"/>
        <v>&lt;C9&gt;</v>
      </c>
      <c r="Q180" s="6" t="str">
        <f>IF($B180=1,IF(ISNA(VLOOKUP($P180,Teams!$F$4:$H$51,2,FALSE)),"",VLOOKUP($P180,Teams!$F$4:$H$51,2,FALSE)),IF($B180=2,IF(ISNA(VLOOKUP($P180,Teams!$O$4:$Q$51,2,FALSE)),"",VLOOKUP($P180,Teams!$O$4:$Q$51,2,FALSE)),IF(ISNA(VLOOKUP($P180,Teams!$X$4:$Z$51,2,FALSE)),"",VLOOKUP($P180,Teams!$X$4:$Z$51,2,FALSE))))</f>
        <v>211309</v>
      </c>
      <c r="R180" t="str">
        <f t="shared" si="16"/>
        <v>01/00/1900,:00,01/00/1900,:00,Week 15 - Match ,,Gym 2 - Court 1,,0,Game,,211301,,1,211309,,,0,,,1,,,,,,</v>
      </c>
    </row>
    <row r="181" spans="2:18" x14ac:dyDescent="0.2">
      <c r="B181" s="37">
        <v>1</v>
      </c>
      <c r="C181" s="9"/>
      <c r="D181" s="10"/>
      <c r="E181" s="10" t="s">
        <v>36</v>
      </c>
      <c r="F181" s="11" t="str">
        <f t="shared" si="14"/>
        <v/>
      </c>
      <c r="G181" s="11" t="str">
        <f t="shared" si="15"/>
        <v>00</v>
      </c>
      <c r="H181" s="2">
        <v>15</v>
      </c>
      <c r="I181" s="11" t="str">
        <f t="shared" si="17"/>
        <v/>
      </c>
      <c r="J181" s="2">
        <v>2</v>
      </c>
      <c r="K181" s="2">
        <v>2</v>
      </c>
      <c r="L181" s="44">
        <v>2</v>
      </c>
      <c r="M181" s="6" t="str">
        <f t="shared" si="12"/>
        <v>&lt;C2&gt;</v>
      </c>
      <c r="N181" s="6" t="str">
        <f>IF($B181=1,IF(ISNA(VLOOKUP($M181,Teams!$F$4:$H$51,2,FALSE)),"",VLOOKUP($M181,Teams!$F$4:$H$51,2,FALSE)),IF($B181=2,IF(ISNA(VLOOKUP($M181,Teams!$O$4:$Q$51,2,FALSE)),"",VLOOKUP($M181,Teams!$O$4:$Q$51,2,FALSE)),IF(ISNA(VLOOKUP($M181,Teams!$X$4:$Z$51,2,FALSE)),"",VLOOKUP($M181,Teams!$X$4:$Z$51,2,FALSE))))</f>
        <v>211302</v>
      </c>
      <c r="O181" s="46">
        <v>8</v>
      </c>
      <c r="P181" s="6" t="str">
        <f t="shared" si="13"/>
        <v>&lt;C8&gt;</v>
      </c>
      <c r="Q181" s="6" t="str">
        <f>IF($B181=1,IF(ISNA(VLOOKUP($P181,Teams!$F$4:$H$51,2,FALSE)),"",VLOOKUP($P181,Teams!$F$4:$H$51,2,FALSE)),IF($B181=2,IF(ISNA(VLOOKUP($P181,Teams!$O$4:$Q$51,2,FALSE)),"",VLOOKUP($P181,Teams!$O$4:$Q$51,2,FALSE)),IF(ISNA(VLOOKUP($P181,Teams!$X$4:$Z$51,2,FALSE)),"",VLOOKUP($P181,Teams!$X$4:$Z$51,2,FALSE))))</f>
        <v>211308</v>
      </c>
      <c r="R181" t="str">
        <f t="shared" si="16"/>
        <v>01/00/1900,:00,01/00/1900,:00,Week 15 - Match ,,Gym 2 - Court 2,,0,Game,,211302,,1,211308,,,0,,,1,,,,,,</v>
      </c>
    </row>
    <row r="182" spans="2:18" x14ac:dyDescent="0.2">
      <c r="B182" s="37">
        <v>1</v>
      </c>
      <c r="C182" s="9"/>
      <c r="D182" s="10"/>
      <c r="E182" s="10" t="s">
        <v>36</v>
      </c>
      <c r="F182" s="11" t="str">
        <f t="shared" si="14"/>
        <v/>
      </c>
      <c r="G182" s="11" t="str">
        <f t="shared" si="15"/>
        <v>00</v>
      </c>
      <c r="H182" s="2">
        <v>15</v>
      </c>
      <c r="I182" s="11" t="str">
        <f t="shared" si="17"/>
        <v/>
      </c>
      <c r="J182" s="2">
        <v>2</v>
      </c>
      <c r="K182" s="2">
        <v>3</v>
      </c>
      <c r="L182" s="44">
        <v>3</v>
      </c>
      <c r="M182" s="6" t="str">
        <f t="shared" si="12"/>
        <v>&lt;C3&gt;</v>
      </c>
      <c r="N182" s="6" t="str">
        <f>IF($B182=1,IF(ISNA(VLOOKUP($M182,Teams!$F$4:$H$51,2,FALSE)),"",VLOOKUP($M182,Teams!$F$4:$H$51,2,FALSE)),IF($B182=2,IF(ISNA(VLOOKUP($M182,Teams!$O$4:$Q$51,2,FALSE)),"",VLOOKUP($M182,Teams!$O$4:$Q$51,2,FALSE)),IF(ISNA(VLOOKUP($M182,Teams!$X$4:$Z$51,2,FALSE)),"",VLOOKUP($M182,Teams!$X$4:$Z$51,2,FALSE))))</f>
        <v>211303</v>
      </c>
      <c r="O182" s="46">
        <v>7</v>
      </c>
      <c r="P182" s="6" t="str">
        <f t="shared" si="13"/>
        <v>&lt;C7&gt;</v>
      </c>
      <c r="Q182" s="6" t="str">
        <f>IF($B182=1,IF(ISNA(VLOOKUP($P182,Teams!$F$4:$H$51,2,FALSE)),"",VLOOKUP($P182,Teams!$F$4:$H$51,2,FALSE)),IF($B182=2,IF(ISNA(VLOOKUP($P182,Teams!$O$4:$Q$51,2,FALSE)),"",VLOOKUP($P182,Teams!$O$4:$Q$51,2,FALSE)),IF(ISNA(VLOOKUP($P182,Teams!$X$4:$Z$51,2,FALSE)),"",VLOOKUP($P182,Teams!$X$4:$Z$51,2,FALSE))))</f>
        <v>211307</v>
      </c>
      <c r="R182" t="str">
        <f t="shared" si="16"/>
        <v>01/00/1900,:00,01/00/1900,:00,Week 15 - Match ,,Gym 2 - Court 3,,0,Game,,211303,,1,211307,,,0,,,1,,,,,,</v>
      </c>
    </row>
    <row r="183" spans="2:18" x14ac:dyDescent="0.2">
      <c r="B183" s="37">
        <v>1</v>
      </c>
      <c r="C183" s="9"/>
      <c r="D183" s="10"/>
      <c r="E183" s="10" t="s">
        <v>36</v>
      </c>
      <c r="F183" s="11" t="str">
        <f t="shared" si="14"/>
        <v/>
      </c>
      <c r="G183" s="11" t="str">
        <f t="shared" si="15"/>
        <v>00</v>
      </c>
      <c r="H183" s="2">
        <v>16</v>
      </c>
      <c r="I183" s="11" t="str">
        <f t="shared" si="17"/>
        <v/>
      </c>
      <c r="J183" s="2">
        <v>1</v>
      </c>
      <c r="K183" s="2">
        <v>1</v>
      </c>
      <c r="L183" s="44">
        <v>2</v>
      </c>
      <c r="M183" s="6" t="str">
        <f t="shared" si="12"/>
        <v>&lt;C2&gt;</v>
      </c>
      <c r="N183" s="6" t="str">
        <f>IF($B183=1,IF(ISNA(VLOOKUP($M183,Teams!$F$4:$H$51,2,FALSE)),"",VLOOKUP($M183,Teams!$F$4:$H$51,2,FALSE)),IF($B183=2,IF(ISNA(VLOOKUP($M183,Teams!$O$4:$Q$51,2,FALSE)),"",VLOOKUP($M183,Teams!$O$4:$Q$51,2,FALSE)),IF(ISNA(VLOOKUP($M183,Teams!$X$4:$Z$51,2,FALSE)),"",VLOOKUP($M183,Teams!$X$4:$Z$51,2,FALSE))))</f>
        <v>211302</v>
      </c>
      <c r="O183" s="46">
        <v>12</v>
      </c>
      <c r="P183" s="6" t="str">
        <f t="shared" si="13"/>
        <v>&lt;C12&gt;</v>
      </c>
      <c r="Q183" s="6" t="str">
        <f>IF($B183=1,IF(ISNA(VLOOKUP($P183,Teams!$F$4:$H$51,2,FALSE)),"",VLOOKUP($P183,Teams!$F$4:$H$51,2,FALSE)),IF($B183=2,IF(ISNA(VLOOKUP($P183,Teams!$O$4:$Q$51,2,FALSE)),"",VLOOKUP($P183,Teams!$O$4:$Q$51,2,FALSE)),IF(ISNA(VLOOKUP($P183,Teams!$X$4:$Z$51,2,FALSE)),"",VLOOKUP($P183,Teams!$X$4:$Z$51,2,FALSE))))</f>
        <v>211312</v>
      </c>
      <c r="R183" t="str">
        <f t="shared" si="16"/>
        <v>01/00/1900,:00,01/00/1900,:00,Week 16 - Match ,,Gym 1 - Court 1,,0,Game,,211302,,1,211312,,,0,,,1,,,,,,</v>
      </c>
    </row>
    <row r="184" spans="2:18" x14ac:dyDescent="0.2">
      <c r="B184" s="37">
        <v>1</v>
      </c>
      <c r="C184" s="9"/>
      <c r="D184" s="10"/>
      <c r="E184" s="10" t="s">
        <v>36</v>
      </c>
      <c r="F184" s="11" t="str">
        <f t="shared" si="14"/>
        <v/>
      </c>
      <c r="G184" s="11" t="str">
        <f t="shared" si="15"/>
        <v>00</v>
      </c>
      <c r="H184" s="2">
        <v>16</v>
      </c>
      <c r="I184" s="11" t="str">
        <f t="shared" si="17"/>
        <v/>
      </c>
      <c r="J184" s="2">
        <v>1</v>
      </c>
      <c r="K184" s="2">
        <v>2</v>
      </c>
      <c r="L184" s="44">
        <v>4</v>
      </c>
      <c r="M184" s="6" t="str">
        <f t="shared" si="12"/>
        <v>&lt;C4&gt;</v>
      </c>
      <c r="N184" s="6" t="str">
        <f>IF($B184=1,IF(ISNA(VLOOKUP($M184,Teams!$F$4:$H$51,2,FALSE)),"",VLOOKUP($M184,Teams!$F$4:$H$51,2,FALSE)),IF($B184=2,IF(ISNA(VLOOKUP($M184,Teams!$O$4:$Q$51,2,FALSE)),"",VLOOKUP($M184,Teams!$O$4:$Q$51,2,FALSE)),IF(ISNA(VLOOKUP($M184,Teams!$X$4:$Z$51,2,FALSE)),"",VLOOKUP($M184,Teams!$X$4:$Z$51,2,FALSE))))</f>
        <v>211304</v>
      </c>
      <c r="O184" s="46">
        <v>11</v>
      </c>
      <c r="P184" s="6" t="str">
        <f t="shared" si="13"/>
        <v>&lt;C11&gt;</v>
      </c>
      <c r="Q184" s="6" t="str">
        <f>IF($B184=1,IF(ISNA(VLOOKUP($P184,Teams!$F$4:$H$51,2,FALSE)),"",VLOOKUP($P184,Teams!$F$4:$H$51,2,FALSE)),IF($B184=2,IF(ISNA(VLOOKUP($P184,Teams!$O$4:$Q$51,2,FALSE)),"",VLOOKUP($P184,Teams!$O$4:$Q$51,2,FALSE)),IF(ISNA(VLOOKUP($P184,Teams!$X$4:$Z$51,2,FALSE)),"",VLOOKUP($P184,Teams!$X$4:$Z$51,2,FALSE))))</f>
        <v>211311</v>
      </c>
      <c r="R184" t="str">
        <f t="shared" si="16"/>
        <v>01/00/1900,:00,01/00/1900,:00,Week 16 - Match ,,Gym 1 - Court 2,,0,Game,,211304,,1,211311,,,0,,,1,,,,,,</v>
      </c>
    </row>
    <row r="185" spans="2:18" x14ac:dyDescent="0.2">
      <c r="B185" s="37">
        <v>1</v>
      </c>
      <c r="C185" s="9"/>
      <c r="D185" s="10"/>
      <c r="E185" s="10" t="s">
        <v>36</v>
      </c>
      <c r="F185" s="11" t="str">
        <f t="shared" si="14"/>
        <v/>
      </c>
      <c r="G185" s="11" t="str">
        <f t="shared" si="15"/>
        <v>00</v>
      </c>
      <c r="H185" s="2">
        <v>16</v>
      </c>
      <c r="I185" s="11" t="str">
        <f t="shared" si="17"/>
        <v/>
      </c>
      <c r="J185" s="2">
        <v>1</v>
      </c>
      <c r="K185" s="2">
        <v>3</v>
      </c>
      <c r="L185" s="44">
        <v>5</v>
      </c>
      <c r="M185" s="6" t="str">
        <f t="shared" si="12"/>
        <v>&lt;C5&gt;</v>
      </c>
      <c r="N185" s="6" t="str">
        <f>IF($B185=1,IF(ISNA(VLOOKUP($M185,Teams!$F$4:$H$51,2,FALSE)),"",VLOOKUP($M185,Teams!$F$4:$H$51,2,FALSE)),IF($B185=2,IF(ISNA(VLOOKUP($M185,Teams!$O$4:$Q$51,2,FALSE)),"",VLOOKUP($M185,Teams!$O$4:$Q$51,2,FALSE)),IF(ISNA(VLOOKUP($M185,Teams!$X$4:$Z$51,2,FALSE)),"",VLOOKUP($M185,Teams!$X$4:$Z$51,2,FALSE))))</f>
        <v>211305</v>
      </c>
      <c r="O185" s="46">
        <v>10</v>
      </c>
      <c r="P185" s="6" t="str">
        <f t="shared" si="13"/>
        <v>&lt;C10&gt;</v>
      </c>
      <c r="Q185" s="6" t="str">
        <f>IF($B185=1,IF(ISNA(VLOOKUP($P185,Teams!$F$4:$H$51,2,FALSE)),"",VLOOKUP($P185,Teams!$F$4:$H$51,2,FALSE)),IF($B185=2,IF(ISNA(VLOOKUP($P185,Teams!$O$4:$Q$51,2,FALSE)),"",VLOOKUP($P185,Teams!$O$4:$Q$51,2,FALSE)),IF(ISNA(VLOOKUP($P185,Teams!$X$4:$Z$51,2,FALSE)),"",VLOOKUP($P185,Teams!$X$4:$Z$51,2,FALSE))))</f>
        <v>211310</v>
      </c>
      <c r="R185" t="str">
        <f t="shared" si="16"/>
        <v>01/00/1900,:00,01/00/1900,:00,Week 16 - Match ,,Gym 1 - Court 3,,0,Game,,211305,,1,211310,,,0,,,1,,,,,,</v>
      </c>
    </row>
    <row r="186" spans="2:18" x14ac:dyDescent="0.2">
      <c r="B186" s="37">
        <v>1</v>
      </c>
      <c r="C186" s="9"/>
      <c r="D186" s="10"/>
      <c r="E186" s="10" t="s">
        <v>36</v>
      </c>
      <c r="F186" s="11" t="str">
        <f t="shared" si="14"/>
        <v/>
      </c>
      <c r="G186" s="11" t="str">
        <f t="shared" si="15"/>
        <v>00</v>
      </c>
      <c r="H186" s="2">
        <v>16</v>
      </c>
      <c r="I186" s="11" t="str">
        <f t="shared" si="17"/>
        <v/>
      </c>
      <c r="J186" s="2">
        <v>2</v>
      </c>
      <c r="K186" s="2">
        <v>1</v>
      </c>
      <c r="L186" s="44">
        <v>6</v>
      </c>
      <c r="M186" s="6" t="str">
        <f t="shared" si="12"/>
        <v>&lt;C6&gt;</v>
      </c>
      <c r="N186" s="6" t="str">
        <f>IF($B186=1,IF(ISNA(VLOOKUP($M186,Teams!$F$4:$H$51,2,FALSE)),"",VLOOKUP($M186,Teams!$F$4:$H$51,2,FALSE)),IF($B186=2,IF(ISNA(VLOOKUP($M186,Teams!$O$4:$Q$51,2,FALSE)),"",VLOOKUP($M186,Teams!$O$4:$Q$51,2,FALSE)),IF(ISNA(VLOOKUP($M186,Teams!$X$4:$Z$51,2,FALSE)),"",VLOOKUP($M186,Teams!$X$4:$Z$51,2,FALSE))))</f>
        <v>211306</v>
      </c>
      <c r="O186" s="46">
        <v>9</v>
      </c>
      <c r="P186" s="6" t="str">
        <f t="shared" si="13"/>
        <v>&lt;C9&gt;</v>
      </c>
      <c r="Q186" s="6" t="str">
        <f>IF($B186=1,IF(ISNA(VLOOKUP($P186,Teams!$F$4:$H$51,2,FALSE)),"",VLOOKUP($P186,Teams!$F$4:$H$51,2,FALSE)),IF($B186=2,IF(ISNA(VLOOKUP($P186,Teams!$O$4:$Q$51,2,FALSE)),"",VLOOKUP($P186,Teams!$O$4:$Q$51,2,FALSE)),IF(ISNA(VLOOKUP($P186,Teams!$X$4:$Z$51,2,FALSE)),"",VLOOKUP($P186,Teams!$X$4:$Z$51,2,FALSE))))</f>
        <v>211309</v>
      </c>
      <c r="R186" t="str">
        <f t="shared" si="16"/>
        <v>01/00/1900,:00,01/00/1900,:00,Week 16 - Match ,,Gym 2 - Court 1,,0,Game,,211306,,1,211309,,,0,,,1,,,,,,</v>
      </c>
    </row>
    <row r="187" spans="2:18" x14ac:dyDescent="0.2">
      <c r="B187" s="37">
        <v>1</v>
      </c>
      <c r="C187" s="9"/>
      <c r="D187" s="10"/>
      <c r="E187" s="10" t="s">
        <v>36</v>
      </c>
      <c r="F187" s="11" t="str">
        <f t="shared" si="14"/>
        <v/>
      </c>
      <c r="G187" s="11" t="str">
        <f t="shared" si="15"/>
        <v>00</v>
      </c>
      <c r="H187" s="2">
        <v>16</v>
      </c>
      <c r="I187" s="11" t="str">
        <f t="shared" si="17"/>
        <v/>
      </c>
      <c r="J187" s="2">
        <v>2</v>
      </c>
      <c r="K187" s="2">
        <v>2</v>
      </c>
      <c r="L187" s="44">
        <v>7</v>
      </c>
      <c r="M187" s="6" t="str">
        <f t="shared" si="12"/>
        <v>&lt;C7&gt;</v>
      </c>
      <c r="N187" s="6" t="str">
        <f>IF($B187=1,IF(ISNA(VLOOKUP($M187,Teams!$F$4:$H$51,2,FALSE)),"",VLOOKUP($M187,Teams!$F$4:$H$51,2,FALSE)),IF($B187=2,IF(ISNA(VLOOKUP($M187,Teams!$O$4:$Q$51,2,FALSE)),"",VLOOKUP($M187,Teams!$O$4:$Q$51,2,FALSE)),IF(ISNA(VLOOKUP($M187,Teams!$X$4:$Z$51,2,FALSE)),"",VLOOKUP($M187,Teams!$X$4:$Z$51,2,FALSE))))</f>
        <v>211307</v>
      </c>
      <c r="O187" s="46">
        <v>8</v>
      </c>
      <c r="P187" s="6" t="str">
        <f t="shared" si="13"/>
        <v>&lt;C8&gt;</v>
      </c>
      <c r="Q187" s="6" t="str">
        <f>IF($B187=1,IF(ISNA(VLOOKUP($P187,Teams!$F$4:$H$51,2,FALSE)),"",VLOOKUP($P187,Teams!$F$4:$H$51,2,FALSE)),IF($B187=2,IF(ISNA(VLOOKUP($P187,Teams!$O$4:$Q$51,2,FALSE)),"",VLOOKUP($P187,Teams!$O$4:$Q$51,2,FALSE)),IF(ISNA(VLOOKUP($P187,Teams!$X$4:$Z$51,2,FALSE)),"",VLOOKUP($P187,Teams!$X$4:$Z$51,2,FALSE))))</f>
        <v>211308</v>
      </c>
      <c r="R187" t="str">
        <f t="shared" si="16"/>
        <v>01/00/1900,:00,01/00/1900,:00,Week 16 - Match ,,Gym 2 - Court 2,,0,Game,,211307,,1,211308,,,0,,,1,,,,,,</v>
      </c>
    </row>
    <row r="188" spans="2:18" x14ac:dyDescent="0.2">
      <c r="B188" s="37">
        <v>1</v>
      </c>
      <c r="C188" s="9"/>
      <c r="D188" s="10"/>
      <c r="E188" s="10" t="s">
        <v>36</v>
      </c>
      <c r="F188" s="11" t="str">
        <f t="shared" si="14"/>
        <v/>
      </c>
      <c r="G188" s="11" t="str">
        <f t="shared" si="15"/>
        <v>00</v>
      </c>
      <c r="H188" s="2">
        <v>16</v>
      </c>
      <c r="I188" s="11" t="str">
        <f t="shared" si="17"/>
        <v/>
      </c>
      <c r="J188" s="2">
        <v>2</v>
      </c>
      <c r="K188" s="2">
        <v>3</v>
      </c>
      <c r="L188" s="44">
        <v>1</v>
      </c>
      <c r="M188" s="6" t="str">
        <f t="shared" si="12"/>
        <v>&lt;C1&gt;</v>
      </c>
      <c r="N188" s="6" t="str">
        <f>IF($B188=1,IF(ISNA(VLOOKUP($M188,Teams!$F$4:$H$51,2,FALSE)),"",VLOOKUP($M188,Teams!$F$4:$H$51,2,FALSE)),IF($B188=2,IF(ISNA(VLOOKUP($M188,Teams!$O$4:$Q$51,2,FALSE)),"",VLOOKUP($M188,Teams!$O$4:$Q$51,2,FALSE)),IF(ISNA(VLOOKUP($M188,Teams!$X$4:$Z$51,2,FALSE)),"",VLOOKUP($M188,Teams!$X$4:$Z$51,2,FALSE))))</f>
        <v>211301</v>
      </c>
      <c r="O188" s="46">
        <v>3</v>
      </c>
      <c r="P188" s="6" t="str">
        <f t="shared" si="13"/>
        <v>&lt;C3&gt;</v>
      </c>
      <c r="Q188" s="6" t="str">
        <f>IF($B188=1,IF(ISNA(VLOOKUP($P188,Teams!$F$4:$H$51,2,FALSE)),"",VLOOKUP($P188,Teams!$F$4:$H$51,2,FALSE)),IF($B188=2,IF(ISNA(VLOOKUP($P188,Teams!$O$4:$Q$51,2,FALSE)),"",VLOOKUP($P188,Teams!$O$4:$Q$51,2,FALSE)),IF(ISNA(VLOOKUP($P188,Teams!$X$4:$Z$51,2,FALSE)),"",VLOOKUP($P188,Teams!$X$4:$Z$51,2,FALSE))))</f>
        <v>211303</v>
      </c>
      <c r="R188" t="str">
        <f t="shared" si="16"/>
        <v>01/00/1900,:00,01/00/1900,:00,Week 16 - Match ,,Gym 2 - Court 3,,0,Game,,211301,,1,211303,,,0,,,1,,,,,,</v>
      </c>
    </row>
    <row r="189" spans="2:18" x14ac:dyDescent="0.2">
      <c r="B189" s="37">
        <v>1</v>
      </c>
      <c r="C189" s="9"/>
      <c r="D189" s="10"/>
      <c r="E189" s="10" t="s">
        <v>36</v>
      </c>
      <c r="F189" s="11" t="str">
        <f t="shared" si="14"/>
        <v/>
      </c>
      <c r="G189" s="11" t="str">
        <f t="shared" si="15"/>
        <v>00</v>
      </c>
      <c r="H189" s="2">
        <v>16</v>
      </c>
      <c r="I189" s="11" t="str">
        <f t="shared" si="17"/>
        <v/>
      </c>
      <c r="J189" s="2">
        <v>1</v>
      </c>
      <c r="K189" s="2">
        <v>1</v>
      </c>
      <c r="L189" s="44">
        <v>2</v>
      </c>
      <c r="M189" s="6" t="str">
        <f t="shared" si="12"/>
        <v>&lt;C2&gt;</v>
      </c>
      <c r="N189" s="6" t="str">
        <f>IF($B189=1,IF(ISNA(VLOOKUP($M189,Teams!$F$4:$H$51,2,FALSE)),"",VLOOKUP($M189,Teams!$F$4:$H$51,2,FALSE)),IF($B189=2,IF(ISNA(VLOOKUP($M189,Teams!$O$4:$Q$51,2,FALSE)),"",VLOOKUP($M189,Teams!$O$4:$Q$51,2,FALSE)),IF(ISNA(VLOOKUP($M189,Teams!$X$4:$Z$51,2,FALSE)),"",VLOOKUP($M189,Teams!$X$4:$Z$51,2,FALSE))))</f>
        <v>211302</v>
      </c>
      <c r="O189" s="46">
        <v>10</v>
      </c>
      <c r="P189" s="6" t="str">
        <f t="shared" si="13"/>
        <v>&lt;C10&gt;</v>
      </c>
      <c r="Q189" s="6" t="str">
        <f>IF($B189=1,IF(ISNA(VLOOKUP($P189,Teams!$F$4:$H$51,2,FALSE)),"",VLOOKUP($P189,Teams!$F$4:$H$51,2,FALSE)),IF($B189=2,IF(ISNA(VLOOKUP($P189,Teams!$O$4:$Q$51,2,FALSE)),"",VLOOKUP($P189,Teams!$O$4:$Q$51,2,FALSE)),IF(ISNA(VLOOKUP($P189,Teams!$X$4:$Z$51,2,FALSE)),"",VLOOKUP($P189,Teams!$X$4:$Z$51,2,FALSE))))</f>
        <v>211310</v>
      </c>
      <c r="R189" t="str">
        <f t="shared" si="16"/>
        <v>01/00/1900,:00,01/00/1900,:00,Week 16 - Match ,,Gym 1 - Court 1,,0,Game,,211302,,1,211310,,,0,,,1,,,,,,</v>
      </c>
    </row>
    <row r="190" spans="2:18" x14ac:dyDescent="0.2">
      <c r="B190" s="37">
        <v>1</v>
      </c>
      <c r="C190" s="9"/>
      <c r="D190" s="10"/>
      <c r="E190" s="10" t="s">
        <v>36</v>
      </c>
      <c r="F190" s="11" t="str">
        <f t="shared" si="14"/>
        <v/>
      </c>
      <c r="G190" s="11" t="str">
        <f t="shared" si="15"/>
        <v>00</v>
      </c>
      <c r="H190" s="2">
        <v>16</v>
      </c>
      <c r="I190" s="11" t="str">
        <f t="shared" si="17"/>
        <v/>
      </c>
      <c r="J190" s="2">
        <v>1</v>
      </c>
      <c r="K190" s="2">
        <v>2</v>
      </c>
      <c r="L190" s="44">
        <v>1</v>
      </c>
      <c r="M190" s="6" t="str">
        <f t="shared" si="12"/>
        <v>&lt;C1&gt;</v>
      </c>
      <c r="N190" s="6" t="str">
        <f>IF($B190=1,IF(ISNA(VLOOKUP($M190,Teams!$F$4:$H$51,2,FALSE)),"",VLOOKUP($M190,Teams!$F$4:$H$51,2,FALSE)),IF($B190=2,IF(ISNA(VLOOKUP($M190,Teams!$O$4:$Q$51,2,FALSE)),"",VLOOKUP($M190,Teams!$O$4:$Q$51,2,FALSE)),IF(ISNA(VLOOKUP($M190,Teams!$X$4:$Z$51,2,FALSE)),"",VLOOKUP($M190,Teams!$X$4:$Z$51,2,FALSE))))</f>
        <v>211301</v>
      </c>
      <c r="O190" s="46">
        <v>11</v>
      </c>
      <c r="P190" s="6" t="str">
        <f t="shared" si="13"/>
        <v>&lt;C11&gt;</v>
      </c>
      <c r="Q190" s="6" t="str">
        <f>IF($B190=1,IF(ISNA(VLOOKUP($P190,Teams!$F$4:$H$51,2,FALSE)),"",VLOOKUP($P190,Teams!$F$4:$H$51,2,FALSE)),IF($B190=2,IF(ISNA(VLOOKUP($P190,Teams!$O$4:$Q$51,2,FALSE)),"",VLOOKUP($P190,Teams!$O$4:$Q$51,2,FALSE)),IF(ISNA(VLOOKUP($P190,Teams!$X$4:$Z$51,2,FALSE)),"",VLOOKUP($P190,Teams!$X$4:$Z$51,2,FALSE))))</f>
        <v>211311</v>
      </c>
      <c r="R190" t="str">
        <f t="shared" si="16"/>
        <v>01/00/1900,:00,01/00/1900,:00,Week 16 - Match ,,Gym 1 - Court 2,,0,Game,,211301,,1,211311,,,0,,,1,,,,,,</v>
      </c>
    </row>
    <row r="191" spans="2:18" x14ac:dyDescent="0.2">
      <c r="B191" s="37">
        <v>1</v>
      </c>
      <c r="C191" s="9"/>
      <c r="D191" s="10"/>
      <c r="E191" s="10" t="s">
        <v>36</v>
      </c>
      <c r="F191" s="11" t="str">
        <f t="shared" si="14"/>
        <v/>
      </c>
      <c r="G191" s="11" t="str">
        <f t="shared" si="15"/>
        <v>00</v>
      </c>
      <c r="H191" s="2">
        <v>16</v>
      </c>
      <c r="I191" s="11" t="str">
        <f t="shared" si="17"/>
        <v/>
      </c>
      <c r="J191" s="2">
        <v>1</v>
      </c>
      <c r="K191" s="2">
        <v>3</v>
      </c>
      <c r="L191" s="44">
        <v>5</v>
      </c>
      <c r="M191" s="6" t="str">
        <f t="shared" si="12"/>
        <v>&lt;C5&gt;</v>
      </c>
      <c r="N191" s="6" t="str">
        <f>IF($B191=1,IF(ISNA(VLOOKUP($M191,Teams!$F$4:$H$51,2,FALSE)),"",VLOOKUP($M191,Teams!$F$4:$H$51,2,FALSE)),IF($B191=2,IF(ISNA(VLOOKUP($M191,Teams!$O$4:$Q$51,2,FALSE)),"",VLOOKUP($M191,Teams!$O$4:$Q$51,2,FALSE)),IF(ISNA(VLOOKUP($M191,Teams!$X$4:$Z$51,2,FALSE)),"",VLOOKUP($M191,Teams!$X$4:$Z$51,2,FALSE))))</f>
        <v>211305</v>
      </c>
      <c r="O191" s="46">
        <v>7</v>
      </c>
      <c r="P191" s="6" t="str">
        <f t="shared" si="13"/>
        <v>&lt;C7&gt;</v>
      </c>
      <c r="Q191" s="6" t="str">
        <f>IF($B191=1,IF(ISNA(VLOOKUP($P191,Teams!$F$4:$H$51,2,FALSE)),"",VLOOKUP($P191,Teams!$F$4:$H$51,2,FALSE)),IF($B191=2,IF(ISNA(VLOOKUP($P191,Teams!$O$4:$Q$51,2,FALSE)),"",VLOOKUP($P191,Teams!$O$4:$Q$51,2,FALSE)),IF(ISNA(VLOOKUP($P191,Teams!$X$4:$Z$51,2,FALSE)),"",VLOOKUP($P191,Teams!$X$4:$Z$51,2,FALSE))))</f>
        <v>211307</v>
      </c>
      <c r="R191" t="str">
        <f t="shared" si="16"/>
        <v>01/00/1900,:00,01/00/1900,:00,Week 16 - Match ,,Gym 1 - Court 3,,0,Game,,211305,,1,211307,,,0,,,1,,,,,,</v>
      </c>
    </row>
    <row r="192" spans="2:18" x14ac:dyDescent="0.2">
      <c r="B192" s="37">
        <v>1</v>
      </c>
      <c r="C192" s="9"/>
      <c r="D192" s="10"/>
      <c r="E192" s="10" t="s">
        <v>36</v>
      </c>
      <c r="F192" s="11" t="str">
        <f t="shared" si="14"/>
        <v/>
      </c>
      <c r="G192" s="11" t="str">
        <f t="shared" si="15"/>
        <v>00</v>
      </c>
      <c r="H192" s="2">
        <v>16</v>
      </c>
      <c r="I192" s="11" t="str">
        <f t="shared" si="17"/>
        <v/>
      </c>
      <c r="J192" s="2">
        <v>2</v>
      </c>
      <c r="K192" s="2">
        <v>1</v>
      </c>
      <c r="L192" s="44">
        <v>6</v>
      </c>
      <c r="M192" s="6" t="str">
        <f t="shared" si="12"/>
        <v>&lt;C6&gt;</v>
      </c>
      <c r="N192" s="6" t="str">
        <f>IF($B192=1,IF(ISNA(VLOOKUP($M192,Teams!$F$4:$H$51,2,FALSE)),"",VLOOKUP($M192,Teams!$F$4:$H$51,2,FALSE)),IF($B192=2,IF(ISNA(VLOOKUP($M192,Teams!$O$4:$Q$51,2,FALSE)),"",VLOOKUP($M192,Teams!$O$4:$Q$51,2,FALSE)),IF(ISNA(VLOOKUP($M192,Teams!$X$4:$Z$51,2,FALSE)),"",VLOOKUP($M192,Teams!$X$4:$Z$51,2,FALSE))))</f>
        <v>211306</v>
      </c>
      <c r="O192" s="46">
        <v>12</v>
      </c>
      <c r="P192" s="6" t="str">
        <f t="shared" si="13"/>
        <v>&lt;C12&gt;</v>
      </c>
      <c r="Q192" s="6" t="str">
        <f>IF($B192=1,IF(ISNA(VLOOKUP($P192,Teams!$F$4:$H$51,2,FALSE)),"",VLOOKUP($P192,Teams!$F$4:$H$51,2,FALSE)),IF($B192=2,IF(ISNA(VLOOKUP($P192,Teams!$O$4:$Q$51,2,FALSE)),"",VLOOKUP($P192,Teams!$O$4:$Q$51,2,FALSE)),IF(ISNA(VLOOKUP($P192,Teams!$X$4:$Z$51,2,FALSE)),"",VLOOKUP($P192,Teams!$X$4:$Z$51,2,FALSE))))</f>
        <v>211312</v>
      </c>
      <c r="R192" t="str">
        <f t="shared" si="16"/>
        <v>01/00/1900,:00,01/00/1900,:00,Week 16 - Match ,,Gym 2 - Court 1,,0,Game,,211306,,1,211312,,,0,,,1,,,,,,</v>
      </c>
    </row>
    <row r="193" spans="2:18" x14ac:dyDescent="0.2">
      <c r="B193" s="37">
        <v>1</v>
      </c>
      <c r="C193" s="9"/>
      <c r="D193" s="10"/>
      <c r="E193" s="10" t="s">
        <v>36</v>
      </c>
      <c r="F193" s="11" t="str">
        <f t="shared" si="14"/>
        <v/>
      </c>
      <c r="G193" s="11" t="str">
        <f t="shared" si="15"/>
        <v>00</v>
      </c>
      <c r="H193" s="2">
        <v>16</v>
      </c>
      <c r="I193" s="11" t="str">
        <f t="shared" si="17"/>
        <v/>
      </c>
      <c r="J193" s="2">
        <v>2</v>
      </c>
      <c r="K193" s="2">
        <v>2</v>
      </c>
      <c r="L193" s="44">
        <v>4</v>
      </c>
      <c r="M193" s="6" t="str">
        <f t="shared" si="12"/>
        <v>&lt;C4&gt;</v>
      </c>
      <c r="N193" s="6" t="str">
        <f>IF($B193=1,IF(ISNA(VLOOKUP($M193,Teams!$F$4:$H$51,2,FALSE)),"",VLOOKUP($M193,Teams!$F$4:$H$51,2,FALSE)),IF($B193=2,IF(ISNA(VLOOKUP($M193,Teams!$O$4:$Q$51,2,FALSE)),"",VLOOKUP($M193,Teams!$O$4:$Q$51,2,FALSE)),IF(ISNA(VLOOKUP($M193,Teams!$X$4:$Z$51,2,FALSE)),"",VLOOKUP($M193,Teams!$X$4:$Z$51,2,FALSE))))</f>
        <v>211304</v>
      </c>
      <c r="O193" s="46">
        <v>8</v>
      </c>
      <c r="P193" s="6" t="str">
        <f t="shared" si="13"/>
        <v>&lt;C8&gt;</v>
      </c>
      <c r="Q193" s="6" t="str">
        <f>IF($B193=1,IF(ISNA(VLOOKUP($P193,Teams!$F$4:$H$51,2,FALSE)),"",VLOOKUP($P193,Teams!$F$4:$H$51,2,FALSE)),IF($B193=2,IF(ISNA(VLOOKUP($P193,Teams!$O$4:$Q$51,2,FALSE)),"",VLOOKUP($P193,Teams!$O$4:$Q$51,2,FALSE)),IF(ISNA(VLOOKUP($P193,Teams!$X$4:$Z$51,2,FALSE)),"",VLOOKUP($P193,Teams!$X$4:$Z$51,2,FALSE))))</f>
        <v>211308</v>
      </c>
      <c r="R193" t="str">
        <f t="shared" si="16"/>
        <v>01/00/1900,:00,01/00/1900,:00,Week 16 - Match ,,Gym 2 - Court 2,,0,Game,,211304,,1,211308,,,0,,,1,,,,,,</v>
      </c>
    </row>
    <row r="194" spans="2:18" x14ac:dyDescent="0.2">
      <c r="B194" s="37">
        <v>1</v>
      </c>
      <c r="C194" s="9"/>
      <c r="D194" s="10"/>
      <c r="E194" s="10" t="s">
        <v>36</v>
      </c>
      <c r="F194" s="11" t="str">
        <f t="shared" si="14"/>
        <v/>
      </c>
      <c r="G194" s="11" t="str">
        <f t="shared" si="15"/>
        <v>00</v>
      </c>
      <c r="H194" s="2">
        <v>16</v>
      </c>
      <c r="I194" s="11" t="str">
        <f t="shared" si="17"/>
        <v/>
      </c>
      <c r="J194" s="2">
        <v>2</v>
      </c>
      <c r="K194" s="2">
        <v>3</v>
      </c>
      <c r="L194" s="44">
        <v>3</v>
      </c>
      <c r="M194" s="6" t="str">
        <f t="shared" si="12"/>
        <v>&lt;C3&gt;</v>
      </c>
      <c r="N194" s="6" t="str">
        <f>IF($B194=1,IF(ISNA(VLOOKUP($M194,Teams!$F$4:$H$51,2,FALSE)),"",VLOOKUP($M194,Teams!$F$4:$H$51,2,FALSE)),IF($B194=2,IF(ISNA(VLOOKUP($M194,Teams!$O$4:$Q$51,2,FALSE)),"",VLOOKUP($M194,Teams!$O$4:$Q$51,2,FALSE)),IF(ISNA(VLOOKUP($M194,Teams!$X$4:$Z$51,2,FALSE)),"",VLOOKUP($M194,Teams!$X$4:$Z$51,2,FALSE))))</f>
        <v>211303</v>
      </c>
      <c r="O194" s="46">
        <v>9</v>
      </c>
      <c r="P194" s="6" t="str">
        <f t="shared" si="13"/>
        <v>&lt;C9&gt;</v>
      </c>
      <c r="Q194" s="6" t="str">
        <f>IF($B194=1,IF(ISNA(VLOOKUP($P194,Teams!$F$4:$H$51,2,FALSE)),"",VLOOKUP($P194,Teams!$F$4:$H$51,2,FALSE)),IF($B194=2,IF(ISNA(VLOOKUP($P194,Teams!$O$4:$Q$51,2,FALSE)),"",VLOOKUP($P194,Teams!$O$4:$Q$51,2,FALSE)),IF(ISNA(VLOOKUP($P194,Teams!$X$4:$Z$51,2,FALSE)),"",VLOOKUP($P194,Teams!$X$4:$Z$51,2,FALSE))))</f>
        <v>211309</v>
      </c>
      <c r="R194" t="str">
        <f t="shared" si="16"/>
        <v>01/00/1900,:00,01/00/1900,:00,Week 16 - Match ,,Gym 2 - Court 3,,0,Game,,211303,,1,211309,,,0,,,1,,,,,,</v>
      </c>
    </row>
    <row r="195" spans="2:18" x14ac:dyDescent="0.2">
      <c r="B195" s="37">
        <v>1</v>
      </c>
      <c r="C195" s="9"/>
      <c r="D195" s="10"/>
      <c r="E195" s="10" t="s">
        <v>36</v>
      </c>
      <c r="F195" s="11" t="str">
        <f t="shared" si="14"/>
        <v/>
      </c>
      <c r="G195" s="11" t="str">
        <f t="shared" si="15"/>
        <v>00</v>
      </c>
      <c r="H195" s="2">
        <v>17</v>
      </c>
      <c r="I195" s="11" t="str">
        <f t="shared" si="17"/>
        <v/>
      </c>
      <c r="J195" s="2">
        <v>1</v>
      </c>
      <c r="K195" s="2">
        <v>1</v>
      </c>
      <c r="L195" s="44">
        <v>1</v>
      </c>
      <c r="M195" s="6" t="str">
        <f t="shared" ref="M195:M258" si="18">"&lt;"&amp;$A$3&amp;L195&amp;"&gt;"</f>
        <v>&lt;C1&gt;</v>
      </c>
      <c r="N195" s="6" t="str">
        <f>IF($B195=1,IF(ISNA(VLOOKUP($M195,Teams!$F$4:$H$51,2,FALSE)),"",VLOOKUP($M195,Teams!$F$4:$H$51,2,FALSE)),IF($B195=2,IF(ISNA(VLOOKUP($M195,Teams!$O$4:$Q$51,2,FALSE)),"",VLOOKUP($M195,Teams!$O$4:$Q$51,2,FALSE)),IF(ISNA(VLOOKUP($M195,Teams!$X$4:$Z$51,2,FALSE)),"",VLOOKUP($M195,Teams!$X$4:$Z$51,2,FALSE))))</f>
        <v>211301</v>
      </c>
      <c r="O195" s="46">
        <v>12</v>
      </c>
      <c r="P195" s="6" t="str">
        <f t="shared" ref="P195:P254" si="19">"&lt;"&amp;$A$3&amp;O195&amp;"&gt;"</f>
        <v>&lt;C12&gt;</v>
      </c>
      <c r="Q195" s="6" t="str">
        <f>IF($B195=1,IF(ISNA(VLOOKUP($P195,Teams!$F$4:$H$51,2,FALSE)),"",VLOOKUP($P195,Teams!$F$4:$H$51,2,FALSE)),IF($B195=2,IF(ISNA(VLOOKUP($P195,Teams!$O$4:$Q$51,2,FALSE)),"",VLOOKUP($P195,Teams!$O$4:$Q$51,2,FALSE)),IF(ISNA(VLOOKUP($P195,Teams!$X$4:$Z$51,2,FALSE)),"",VLOOKUP($P195,Teams!$X$4:$Z$51,2,FALSE))))</f>
        <v>211312</v>
      </c>
      <c r="R195" t="str">
        <f t="shared" si="16"/>
        <v>01/00/1900,:00,01/00/1900,:00,Week 17 - Match ,,Gym 1 - Court 1,,0,Game,,211301,,1,211312,,,0,,,1,,,,,,</v>
      </c>
    </row>
    <row r="196" spans="2:18" x14ac:dyDescent="0.2">
      <c r="B196" s="37">
        <v>1</v>
      </c>
      <c r="C196" s="9"/>
      <c r="D196" s="10"/>
      <c r="E196" s="10" t="s">
        <v>36</v>
      </c>
      <c r="F196" s="11" t="str">
        <f t="shared" ref="F196:F259" si="20">IF(NOT(ISBLANK(D196)),D196+1,"")</f>
        <v/>
      </c>
      <c r="G196" s="11" t="str">
        <f t="shared" ref="G196:G259" si="21">IF(ISBLANK(E196),"",E196)</f>
        <v>00</v>
      </c>
      <c r="H196" s="2">
        <v>17</v>
      </c>
      <c r="I196" s="11" t="str">
        <f t="shared" si="17"/>
        <v/>
      </c>
      <c r="J196" s="2">
        <v>1</v>
      </c>
      <c r="K196" s="2">
        <v>2</v>
      </c>
      <c r="L196" s="44">
        <v>2</v>
      </c>
      <c r="M196" s="6" t="str">
        <f t="shared" si="18"/>
        <v>&lt;C2&gt;</v>
      </c>
      <c r="N196" s="6" t="str">
        <f>IF($B196=1,IF(ISNA(VLOOKUP($M196,Teams!$F$4:$H$51,2,FALSE)),"",VLOOKUP($M196,Teams!$F$4:$H$51,2,FALSE)),IF($B196=2,IF(ISNA(VLOOKUP($M196,Teams!$O$4:$Q$51,2,FALSE)),"",VLOOKUP($M196,Teams!$O$4:$Q$51,2,FALSE)),IF(ISNA(VLOOKUP($M196,Teams!$X$4:$Z$51,2,FALSE)),"",VLOOKUP($M196,Teams!$X$4:$Z$51,2,FALSE))))</f>
        <v>211302</v>
      </c>
      <c r="O196" s="46">
        <v>11</v>
      </c>
      <c r="P196" s="6" t="str">
        <f t="shared" si="19"/>
        <v>&lt;C11&gt;</v>
      </c>
      <c r="Q196" s="6" t="str">
        <f>IF($B196=1,IF(ISNA(VLOOKUP($P196,Teams!$F$4:$H$51,2,FALSE)),"",VLOOKUP($P196,Teams!$F$4:$H$51,2,FALSE)),IF($B196=2,IF(ISNA(VLOOKUP($P196,Teams!$O$4:$Q$51,2,FALSE)),"",VLOOKUP($P196,Teams!$O$4:$Q$51,2,FALSE)),IF(ISNA(VLOOKUP($P196,Teams!$X$4:$Z$51,2,FALSE)),"",VLOOKUP($P196,Teams!$X$4:$Z$51,2,FALSE))))</f>
        <v>211311</v>
      </c>
      <c r="R196" t="str">
        <f t="shared" ref="R196:R259" si="22">TEXT(C196,"mm/dd/yyyy")&amp;","&amp;D196&amp;":"&amp;E196&amp;","&amp;TEXT(C196,"mm/dd/yyyy")&amp;","&amp;F196&amp;":"&amp;G196&amp;",Week "&amp;H196&amp;" - Match "&amp;I196&amp;",,Gym "&amp;J196&amp;" - Court "&amp;K196&amp;",,0,Game,,"&amp;N196&amp;",,1,"&amp;Q196&amp;",,,0,,"&amp;I196&amp;",1,,,,,,"</f>
        <v>01/00/1900,:00,01/00/1900,:00,Week 17 - Match ,,Gym 1 - Court 2,,0,Game,,211302,,1,211311,,,0,,,1,,,,,,</v>
      </c>
    </row>
    <row r="197" spans="2:18" x14ac:dyDescent="0.2">
      <c r="B197" s="37">
        <v>1</v>
      </c>
      <c r="C197" s="9"/>
      <c r="D197" s="10"/>
      <c r="E197" s="10" t="s">
        <v>36</v>
      </c>
      <c r="F197" s="11" t="str">
        <f t="shared" si="20"/>
        <v/>
      </c>
      <c r="G197" s="11" t="str">
        <f t="shared" si="21"/>
        <v>00</v>
      </c>
      <c r="H197" s="2">
        <v>17</v>
      </c>
      <c r="I197" s="11" t="str">
        <f t="shared" si="17"/>
        <v/>
      </c>
      <c r="J197" s="2">
        <v>1</v>
      </c>
      <c r="K197" s="2">
        <v>3</v>
      </c>
      <c r="L197" s="44">
        <v>3</v>
      </c>
      <c r="M197" s="6" t="str">
        <f t="shared" si="18"/>
        <v>&lt;C3&gt;</v>
      </c>
      <c r="N197" s="6" t="str">
        <f>IF($B197=1,IF(ISNA(VLOOKUP($M197,Teams!$F$4:$H$51,2,FALSE)),"",VLOOKUP($M197,Teams!$F$4:$H$51,2,FALSE)),IF($B197=2,IF(ISNA(VLOOKUP($M197,Teams!$O$4:$Q$51,2,FALSE)),"",VLOOKUP($M197,Teams!$O$4:$Q$51,2,FALSE)),IF(ISNA(VLOOKUP($M197,Teams!$X$4:$Z$51,2,FALSE)),"",VLOOKUP($M197,Teams!$X$4:$Z$51,2,FALSE))))</f>
        <v>211303</v>
      </c>
      <c r="O197" s="46">
        <v>10</v>
      </c>
      <c r="P197" s="6" t="str">
        <f t="shared" si="19"/>
        <v>&lt;C10&gt;</v>
      </c>
      <c r="Q197" s="6" t="str">
        <f>IF($B197=1,IF(ISNA(VLOOKUP($P197,Teams!$F$4:$H$51,2,FALSE)),"",VLOOKUP($P197,Teams!$F$4:$H$51,2,FALSE)),IF($B197=2,IF(ISNA(VLOOKUP($P197,Teams!$O$4:$Q$51,2,FALSE)),"",VLOOKUP($P197,Teams!$O$4:$Q$51,2,FALSE)),IF(ISNA(VLOOKUP($P197,Teams!$X$4:$Z$51,2,FALSE)),"",VLOOKUP($P197,Teams!$X$4:$Z$51,2,FALSE))))</f>
        <v>211310</v>
      </c>
      <c r="R197" t="str">
        <f t="shared" si="22"/>
        <v>01/00/1900,:00,01/00/1900,:00,Week 17 - Match ,,Gym 1 - Court 3,,0,Game,,211303,,1,211310,,,0,,,1,,,,,,</v>
      </c>
    </row>
    <row r="198" spans="2:18" x14ac:dyDescent="0.2">
      <c r="B198" s="37">
        <v>1</v>
      </c>
      <c r="C198" s="9"/>
      <c r="D198" s="10"/>
      <c r="E198" s="10" t="s">
        <v>36</v>
      </c>
      <c r="F198" s="11" t="str">
        <f t="shared" si="20"/>
        <v/>
      </c>
      <c r="G198" s="11" t="str">
        <f t="shared" si="21"/>
        <v>00</v>
      </c>
      <c r="H198" s="2">
        <v>17</v>
      </c>
      <c r="I198" s="11" t="str">
        <f t="shared" si="17"/>
        <v/>
      </c>
      <c r="J198" s="2">
        <v>2</v>
      </c>
      <c r="K198" s="2">
        <v>1</v>
      </c>
      <c r="L198" s="44">
        <v>4</v>
      </c>
      <c r="M198" s="6" t="str">
        <f t="shared" si="18"/>
        <v>&lt;C4&gt;</v>
      </c>
      <c r="N198" s="6" t="str">
        <f>IF($B198=1,IF(ISNA(VLOOKUP($M198,Teams!$F$4:$H$51,2,FALSE)),"",VLOOKUP($M198,Teams!$F$4:$H$51,2,FALSE)),IF($B198=2,IF(ISNA(VLOOKUP($M198,Teams!$O$4:$Q$51,2,FALSE)),"",VLOOKUP($M198,Teams!$O$4:$Q$51,2,FALSE)),IF(ISNA(VLOOKUP($M198,Teams!$X$4:$Z$51,2,FALSE)),"",VLOOKUP($M198,Teams!$X$4:$Z$51,2,FALSE))))</f>
        <v>211304</v>
      </c>
      <c r="O198" s="46">
        <v>9</v>
      </c>
      <c r="P198" s="6" t="str">
        <f t="shared" si="19"/>
        <v>&lt;C9&gt;</v>
      </c>
      <c r="Q198" s="6" t="str">
        <f>IF($B198=1,IF(ISNA(VLOOKUP($P198,Teams!$F$4:$H$51,2,FALSE)),"",VLOOKUP($P198,Teams!$F$4:$H$51,2,FALSE)),IF($B198=2,IF(ISNA(VLOOKUP($P198,Teams!$O$4:$Q$51,2,FALSE)),"",VLOOKUP($P198,Teams!$O$4:$Q$51,2,FALSE)),IF(ISNA(VLOOKUP($P198,Teams!$X$4:$Z$51,2,FALSE)),"",VLOOKUP($P198,Teams!$X$4:$Z$51,2,FALSE))))</f>
        <v>211309</v>
      </c>
      <c r="R198" t="str">
        <f t="shared" si="22"/>
        <v>01/00/1900,:00,01/00/1900,:00,Week 17 - Match ,,Gym 2 - Court 1,,0,Game,,211304,,1,211309,,,0,,,1,,,,,,</v>
      </c>
    </row>
    <row r="199" spans="2:18" x14ac:dyDescent="0.2">
      <c r="B199" s="37">
        <v>1</v>
      </c>
      <c r="C199" s="9"/>
      <c r="D199" s="10"/>
      <c r="E199" s="10" t="s">
        <v>36</v>
      </c>
      <c r="F199" s="11" t="str">
        <f t="shared" si="20"/>
        <v/>
      </c>
      <c r="G199" s="11" t="str">
        <f t="shared" si="21"/>
        <v>00</v>
      </c>
      <c r="H199" s="2">
        <v>17</v>
      </c>
      <c r="I199" s="11" t="str">
        <f t="shared" ref="I199:I262" si="23">IF(ISBLANK(D199),"",H199&amp;D199&amp;J199&amp;K199)</f>
        <v/>
      </c>
      <c r="J199" s="2">
        <v>2</v>
      </c>
      <c r="K199" s="2">
        <v>2</v>
      </c>
      <c r="L199" s="44">
        <v>5</v>
      </c>
      <c r="M199" s="6" t="str">
        <f t="shared" si="18"/>
        <v>&lt;C5&gt;</v>
      </c>
      <c r="N199" s="6" t="str">
        <f>IF($B199=1,IF(ISNA(VLOOKUP($M199,Teams!$F$4:$H$51,2,FALSE)),"",VLOOKUP($M199,Teams!$F$4:$H$51,2,FALSE)),IF($B199=2,IF(ISNA(VLOOKUP($M199,Teams!$O$4:$Q$51,2,FALSE)),"",VLOOKUP($M199,Teams!$O$4:$Q$51,2,FALSE)),IF(ISNA(VLOOKUP($M199,Teams!$X$4:$Z$51,2,FALSE)),"",VLOOKUP($M199,Teams!$X$4:$Z$51,2,FALSE))))</f>
        <v>211305</v>
      </c>
      <c r="O199" s="46">
        <v>8</v>
      </c>
      <c r="P199" s="6" t="str">
        <f t="shared" si="19"/>
        <v>&lt;C8&gt;</v>
      </c>
      <c r="Q199" s="6" t="str">
        <f>IF($B199=1,IF(ISNA(VLOOKUP($P199,Teams!$F$4:$H$51,2,FALSE)),"",VLOOKUP($P199,Teams!$F$4:$H$51,2,FALSE)),IF($B199=2,IF(ISNA(VLOOKUP($P199,Teams!$O$4:$Q$51,2,FALSE)),"",VLOOKUP($P199,Teams!$O$4:$Q$51,2,FALSE)),IF(ISNA(VLOOKUP($P199,Teams!$X$4:$Z$51,2,FALSE)),"",VLOOKUP($P199,Teams!$X$4:$Z$51,2,FALSE))))</f>
        <v>211308</v>
      </c>
      <c r="R199" t="str">
        <f t="shared" si="22"/>
        <v>01/00/1900,:00,01/00/1900,:00,Week 17 - Match ,,Gym 2 - Court 2,,0,Game,,211305,,1,211308,,,0,,,1,,,,,,</v>
      </c>
    </row>
    <row r="200" spans="2:18" x14ac:dyDescent="0.2">
      <c r="B200" s="37">
        <v>1</v>
      </c>
      <c r="C200" s="9"/>
      <c r="D200" s="10"/>
      <c r="E200" s="10" t="s">
        <v>36</v>
      </c>
      <c r="F200" s="11" t="str">
        <f t="shared" si="20"/>
        <v/>
      </c>
      <c r="G200" s="11" t="str">
        <f t="shared" si="21"/>
        <v>00</v>
      </c>
      <c r="H200" s="2">
        <v>17</v>
      </c>
      <c r="I200" s="11" t="str">
        <f t="shared" si="23"/>
        <v/>
      </c>
      <c r="J200" s="2">
        <v>2</v>
      </c>
      <c r="K200" s="2">
        <v>3</v>
      </c>
      <c r="L200" s="44">
        <v>6</v>
      </c>
      <c r="M200" s="6" t="str">
        <f t="shared" si="18"/>
        <v>&lt;C6&gt;</v>
      </c>
      <c r="N200" s="6" t="str">
        <f>IF($B200=1,IF(ISNA(VLOOKUP($M200,Teams!$F$4:$H$51,2,FALSE)),"",VLOOKUP($M200,Teams!$F$4:$H$51,2,FALSE)),IF($B200=2,IF(ISNA(VLOOKUP($M200,Teams!$O$4:$Q$51,2,FALSE)),"",VLOOKUP($M200,Teams!$O$4:$Q$51,2,FALSE)),IF(ISNA(VLOOKUP($M200,Teams!$X$4:$Z$51,2,FALSE)),"",VLOOKUP($M200,Teams!$X$4:$Z$51,2,FALSE))))</f>
        <v>211306</v>
      </c>
      <c r="O200" s="46">
        <v>7</v>
      </c>
      <c r="P200" s="6" t="str">
        <f t="shared" si="19"/>
        <v>&lt;C7&gt;</v>
      </c>
      <c r="Q200" s="6" t="str">
        <f>IF($B200=1,IF(ISNA(VLOOKUP($P200,Teams!$F$4:$H$51,2,FALSE)),"",VLOOKUP($P200,Teams!$F$4:$H$51,2,FALSE)),IF($B200=2,IF(ISNA(VLOOKUP($P200,Teams!$O$4:$Q$51,2,FALSE)),"",VLOOKUP($P200,Teams!$O$4:$Q$51,2,FALSE)),IF(ISNA(VLOOKUP($P200,Teams!$X$4:$Z$51,2,FALSE)),"",VLOOKUP($P200,Teams!$X$4:$Z$51,2,FALSE))))</f>
        <v>211307</v>
      </c>
      <c r="R200" t="str">
        <f t="shared" si="22"/>
        <v>01/00/1900,:00,01/00/1900,:00,Week 17 - Match ,,Gym 2 - Court 3,,0,Game,,211306,,1,211307,,,0,,,1,,,,,,</v>
      </c>
    </row>
    <row r="201" spans="2:18" x14ac:dyDescent="0.2">
      <c r="B201" s="37">
        <v>1</v>
      </c>
      <c r="C201" s="9"/>
      <c r="D201" s="10"/>
      <c r="E201" s="10" t="s">
        <v>36</v>
      </c>
      <c r="F201" s="11" t="str">
        <f t="shared" si="20"/>
        <v/>
      </c>
      <c r="G201" s="11" t="str">
        <f t="shared" si="21"/>
        <v>00</v>
      </c>
      <c r="H201" s="2">
        <v>17</v>
      </c>
      <c r="I201" s="11" t="str">
        <f t="shared" si="23"/>
        <v/>
      </c>
      <c r="J201" s="2">
        <v>1</v>
      </c>
      <c r="K201" s="2">
        <v>1</v>
      </c>
      <c r="L201" s="44">
        <v>10</v>
      </c>
      <c r="M201" s="6" t="str">
        <f t="shared" si="18"/>
        <v>&lt;C10&gt;</v>
      </c>
      <c r="N201" s="6" t="str">
        <f>IF($B201=1,IF(ISNA(VLOOKUP($M201,Teams!$F$4:$H$51,2,FALSE)),"",VLOOKUP($M201,Teams!$F$4:$H$51,2,FALSE)),IF($B201=2,IF(ISNA(VLOOKUP($M201,Teams!$O$4:$Q$51,2,FALSE)),"",VLOOKUP($M201,Teams!$O$4:$Q$51,2,FALSE)),IF(ISNA(VLOOKUP($M201,Teams!$X$4:$Z$51,2,FALSE)),"",VLOOKUP($M201,Teams!$X$4:$Z$51,2,FALSE))))</f>
        <v>211310</v>
      </c>
      <c r="O201" s="46">
        <v>8</v>
      </c>
      <c r="P201" s="6" t="str">
        <f t="shared" si="19"/>
        <v>&lt;C8&gt;</v>
      </c>
      <c r="Q201" s="6" t="str">
        <f>IF($B201=1,IF(ISNA(VLOOKUP($P201,Teams!$F$4:$H$51,2,FALSE)),"",VLOOKUP($P201,Teams!$F$4:$H$51,2,FALSE)),IF($B201=2,IF(ISNA(VLOOKUP($P201,Teams!$O$4:$Q$51,2,FALSE)),"",VLOOKUP($P201,Teams!$O$4:$Q$51,2,FALSE)),IF(ISNA(VLOOKUP($P201,Teams!$X$4:$Z$51,2,FALSE)),"",VLOOKUP($P201,Teams!$X$4:$Z$51,2,FALSE))))</f>
        <v>211308</v>
      </c>
      <c r="R201" t="str">
        <f t="shared" si="22"/>
        <v>01/00/1900,:00,01/00/1900,:00,Week 17 - Match ,,Gym 1 - Court 1,,0,Game,,211310,,1,211308,,,0,,,1,,,,,,</v>
      </c>
    </row>
    <row r="202" spans="2:18" x14ac:dyDescent="0.2">
      <c r="B202" s="37">
        <v>1</v>
      </c>
      <c r="C202" s="9"/>
      <c r="D202" s="10"/>
      <c r="E202" s="10" t="s">
        <v>36</v>
      </c>
      <c r="F202" s="11" t="str">
        <f t="shared" si="20"/>
        <v/>
      </c>
      <c r="G202" s="11" t="str">
        <f t="shared" si="21"/>
        <v>00</v>
      </c>
      <c r="H202" s="2">
        <v>17</v>
      </c>
      <c r="I202" s="11" t="str">
        <f t="shared" si="23"/>
        <v/>
      </c>
      <c r="J202" s="2">
        <v>1</v>
      </c>
      <c r="K202" s="2">
        <v>2</v>
      </c>
      <c r="L202" s="44">
        <v>12</v>
      </c>
      <c r="M202" s="6" t="str">
        <f t="shared" si="18"/>
        <v>&lt;C12&gt;</v>
      </c>
      <c r="N202" s="6" t="str">
        <f>IF($B202=1,IF(ISNA(VLOOKUP($M202,Teams!$F$4:$H$51,2,FALSE)),"",VLOOKUP($M202,Teams!$F$4:$H$51,2,FALSE)),IF($B202=2,IF(ISNA(VLOOKUP($M202,Teams!$O$4:$Q$51,2,FALSE)),"",VLOOKUP($M202,Teams!$O$4:$Q$51,2,FALSE)),IF(ISNA(VLOOKUP($M202,Teams!$X$4:$Z$51,2,FALSE)),"",VLOOKUP($M202,Teams!$X$4:$Z$51,2,FALSE))))</f>
        <v>211312</v>
      </c>
      <c r="O202" s="46">
        <v>9</v>
      </c>
      <c r="P202" s="6" t="str">
        <f t="shared" si="19"/>
        <v>&lt;C9&gt;</v>
      </c>
      <c r="Q202" s="6" t="str">
        <f>IF($B202=1,IF(ISNA(VLOOKUP($P202,Teams!$F$4:$H$51,2,FALSE)),"",VLOOKUP($P202,Teams!$F$4:$H$51,2,FALSE)),IF($B202=2,IF(ISNA(VLOOKUP($P202,Teams!$O$4:$Q$51,2,FALSE)),"",VLOOKUP($P202,Teams!$O$4:$Q$51,2,FALSE)),IF(ISNA(VLOOKUP($P202,Teams!$X$4:$Z$51,2,FALSE)),"",VLOOKUP($P202,Teams!$X$4:$Z$51,2,FALSE))))</f>
        <v>211309</v>
      </c>
      <c r="R202" t="str">
        <f t="shared" si="22"/>
        <v>01/00/1900,:00,01/00/1900,:00,Week 17 - Match ,,Gym 1 - Court 2,,0,Game,,211312,,1,211309,,,0,,,1,,,,,,</v>
      </c>
    </row>
    <row r="203" spans="2:18" x14ac:dyDescent="0.2">
      <c r="B203" s="37">
        <v>1</v>
      </c>
      <c r="C203" s="9"/>
      <c r="D203" s="10"/>
      <c r="E203" s="10" t="s">
        <v>36</v>
      </c>
      <c r="F203" s="11" t="str">
        <f t="shared" si="20"/>
        <v/>
      </c>
      <c r="G203" s="11" t="str">
        <f t="shared" si="21"/>
        <v>00</v>
      </c>
      <c r="H203" s="2">
        <v>17</v>
      </c>
      <c r="I203" s="11" t="str">
        <f t="shared" si="23"/>
        <v/>
      </c>
      <c r="J203" s="2">
        <v>1</v>
      </c>
      <c r="K203" s="2">
        <v>3</v>
      </c>
      <c r="L203" s="44">
        <v>6</v>
      </c>
      <c r="M203" s="6" t="str">
        <f t="shared" si="18"/>
        <v>&lt;C6&gt;</v>
      </c>
      <c r="N203" s="6" t="str">
        <f>IF($B203=1,IF(ISNA(VLOOKUP($M203,Teams!$F$4:$H$51,2,FALSE)),"",VLOOKUP($M203,Teams!$F$4:$H$51,2,FALSE)),IF($B203=2,IF(ISNA(VLOOKUP($M203,Teams!$O$4:$Q$51,2,FALSE)),"",VLOOKUP($M203,Teams!$O$4:$Q$51,2,FALSE)),IF(ISNA(VLOOKUP($M203,Teams!$X$4:$Z$51,2,FALSE)),"",VLOOKUP($M203,Teams!$X$4:$Z$51,2,FALSE))))</f>
        <v>211306</v>
      </c>
      <c r="O203" s="46">
        <v>1</v>
      </c>
      <c r="P203" s="6" t="str">
        <f t="shared" si="19"/>
        <v>&lt;C1&gt;</v>
      </c>
      <c r="Q203" s="6" t="str">
        <f>IF($B203=1,IF(ISNA(VLOOKUP($P203,Teams!$F$4:$H$51,2,FALSE)),"",VLOOKUP($P203,Teams!$F$4:$H$51,2,FALSE)),IF($B203=2,IF(ISNA(VLOOKUP($P203,Teams!$O$4:$Q$51,2,FALSE)),"",VLOOKUP($P203,Teams!$O$4:$Q$51,2,FALSE)),IF(ISNA(VLOOKUP($P203,Teams!$X$4:$Z$51,2,FALSE)),"",VLOOKUP($P203,Teams!$X$4:$Z$51,2,FALSE))))</f>
        <v>211301</v>
      </c>
      <c r="R203" t="str">
        <f t="shared" si="22"/>
        <v>01/00/1900,:00,01/00/1900,:00,Week 17 - Match ,,Gym 1 - Court 3,,0,Game,,211306,,1,211301,,,0,,,1,,,,,,</v>
      </c>
    </row>
    <row r="204" spans="2:18" x14ac:dyDescent="0.2">
      <c r="B204" s="37">
        <v>1</v>
      </c>
      <c r="C204" s="9"/>
      <c r="D204" s="10"/>
      <c r="E204" s="10" t="s">
        <v>36</v>
      </c>
      <c r="F204" s="11" t="str">
        <f t="shared" si="20"/>
        <v/>
      </c>
      <c r="G204" s="11" t="str">
        <f t="shared" si="21"/>
        <v>00</v>
      </c>
      <c r="H204" s="2">
        <v>17</v>
      </c>
      <c r="I204" s="11" t="str">
        <f t="shared" si="23"/>
        <v/>
      </c>
      <c r="J204" s="2">
        <v>2</v>
      </c>
      <c r="K204" s="2">
        <v>1</v>
      </c>
      <c r="L204" s="44">
        <v>5</v>
      </c>
      <c r="M204" s="6" t="str">
        <f t="shared" si="18"/>
        <v>&lt;C5&gt;</v>
      </c>
      <c r="N204" s="6" t="str">
        <f>IF($B204=1,IF(ISNA(VLOOKUP($M204,Teams!$F$4:$H$51,2,FALSE)),"",VLOOKUP($M204,Teams!$F$4:$H$51,2,FALSE)),IF($B204=2,IF(ISNA(VLOOKUP($M204,Teams!$O$4:$Q$51,2,FALSE)),"",VLOOKUP($M204,Teams!$O$4:$Q$51,2,FALSE)),IF(ISNA(VLOOKUP($M204,Teams!$X$4:$Z$51,2,FALSE)),"",VLOOKUP($M204,Teams!$X$4:$Z$51,2,FALSE))))</f>
        <v>211305</v>
      </c>
      <c r="O204" s="46">
        <v>2</v>
      </c>
      <c r="P204" s="6" t="str">
        <f t="shared" si="19"/>
        <v>&lt;C2&gt;</v>
      </c>
      <c r="Q204" s="6" t="str">
        <f>IF($B204=1,IF(ISNA(VLOOKUP($P204,Teams!$F$4:$H$51,2,FALSE)),"",VLOOKUP($P204,Teams!$F$4:$H$51,2,FALSE)),IF($B204=2,IF(ISNA(VLOOKUP($P204,Teams!$O$4:$Q$51,2,FALSE)),"",VLOOKUP($P204,Teams!$O$4:$Q$51,2,FALSE)),IF(ISNA(VLOOKUP($P204,Teams!$X$4:$Z$51,2,FALSE)),"",VLOOKUP($P204,Teams!$X$4:$Z$51,2,FALSE))))</f>
        <v>211302</v>
      </c>
      <c r="R204" t="str">
        <f t="shared" si="22"/>
        <v>01/00/1900,:00,01/00/1900,:00,Week 17 - Match ,,Gym 2 - Court 1,,0,Game,,211305,,1,211302,,,0,,,1,,,,,,</v>
      </c>
    </row>
    <row r="205" spans="2:18" x14ac:dyDescent="0.2">
      <c r="B205" s="37">
        <v>1</v>
      </c>
      <c r="C205" s="9"/>
      <c r="D205" s="10"/>
      <c r="E205" s="10" t="s">
        <v>36</v>
      </c>
      <c r="F205" s="11" t="str">
        <f t="shared" si="20"/>
        <v/>
      </c>
      <c r="G205" s="11" t="str">
        <f t="shared" si="21"/>
        <v>00</v>
      </c>
      <c r="H205" s="2">
        <v>17</v>
      </c>
      <c r="I205" s="11" t="str">
        <f t="shared" si="23"/>
        <v/>
      </c>
      <c r="J205" s="2">
        <v>2</v>
      </c>
      <c r="K205" s="2">
        <v>2</v>
      </c>
      <c r="L205" s="44">
        <v>4</v>
      </c>
      <c r="M205" s="6" t="str">
        <f t="shared" si="18"/>
        <v>&lt;C4&gt;</v>
      </c>
      <c r="N205" s="6" t="str">
        <f>IF($B205=1,IF(ISNA(VLOOKUP($M205,Teams!$F$4:$H$51,2,FALSE)),"",VLOOKUP($M205,Teams!$F$4:$H$51,2,FALSE)),IF($B205=2,IF(ISNA(VLOOKUP($M205,Teams!$O$4:$Q$51,2,FALSE)),"",VLOOKUP($M205,Teams!$O$4:$Q$51,2,FALSE)),IF(ISNA(VLOOKUP($M205,Teams!$X$4:$Z$51,2,FALSE)),"",VLOOKUP($M205,Teams!$X$4:$Z$51,2,FALSE))))</f>
        <v>211304</v>
      </c>
      <c r="O205" s="46">
        <v>3</v>
      </c>
      <c r="P205" s="6" t="str">
        <f t="shared" si="19"/>
        <v>&lt;C3&gt;</v>
      </c>
      <c r="Q205" s="6" t="str">
        <f>IF($B205=1,IF(ISNA(VLOOKUP($P205,Teams!$F$4:$H$51,2,FALSE)),"",VLOOKUP($P205,Teams!$F$4:$H$51,2,FALSE)),IF($B205=2,IF(ISNA(VLOOKUP($P205,Teams!$O$4:$Q$51,2,FALSE)),"",VLOOKUP($P205,Teams!$O$4:$Q$51,2,FALSE)),IF(ISNA(VLOOKUP($P205,Teams!$X$4:$Z$51,2,FALSE)),"",VLOOKUP($P205,Teams!$X$4:$Z$51,2,FALSE))))</f>
        <v>211303</v>
      </c>
      <c r="R205" t="str">
        <f t="shared" si="22"/>
        <v>01/00/1900,:00,01/00/1900,:00,Week 17 - Match ,,Gym 2 - Court 2,,0,Game,,211304,,1,211303,,,0,,,1,,,,,,</v>
      </c>
    </row>
    <row r="206" spans="2:18" x14ac:dyDescent="0.2">
      <c r="B206" s="37">
        <v>1</v>
      </c>
      <c r="C206" s="9"/>
      <c r="D206" s="10"/>
      <c r="E206" s="10" t="s">
        <v>36</v>
      </c>
      <c r="F206" s="11" t="str">
        <f t="shared" si="20"/>
        <v/>
      </c>
      <c r="G206" s="11" t="str">
        <f t="shared" si="21"/>
        <v>00</v>
      </c>
      <c r="H206" s="2">
        <v>17</v>
      </c>
      <c r="I206" s="11" t="str">
        <f t="shared" si="23"/>
        <v/>
      </c>
      <c r="J206" s="2">
        <v>2</v>
      </c>
      <c r="K206" s="2">
        <v>3</v>
      </c>
      <c r="L206" s="44">
        <v>11</v>
      </c>
      <c r="M206" s="6" t="str">
        <f t="shared" si="18"/>
        <v>&lt;C11&gt;</v>
      </c>
      <c r="N206" s="6" t="str">
        <f>IF($B206=1,IF(ISNA(VLOOKUP($M206,Teams!$F$4:$H$51,2,FALSE)),"",VLOOKUP($M206,Teams!$F$4:$H$51,2,FALSE)),IF($B206=2,IF(ISNA(VLOOKUP($M206,Teams!$O$4:$Q$51,2,FALSE)),"",VLOOKUP($M206,Teams!$O$4:$Q$51,2,FALSE)),IF(ISNA(VLOOKUP($M206,Teams!$X$4:$Z$51,2,FALSE)),"",VLOOKUP($M206,Teams!$X$4:$Z$51,2,FALSE))))</f>
        <v>211311</v>
      </c>
      <c r="O206" s="46">
        <v>7</v>
      </c>
      <c r="P206" s="6" t="str">
        <f t="shared" si="19"/>
        <v>&lt;C7&gt;</v>
      </c>
      <c r="Q206" s="6" t="str">
        <f>IF($B206=1,IF(ISNA(VLOOKUP($P206,Teams!$F$4:$H$51,2,FALSE)),"",VLOOKUP($P206,Teams!$F$4:$H$51,2,FALSE)),IF($B206=2,IF(ISNA(VLOOKUP($P206,Teams!$O$4:$Q$51,2,FALSE)),"",VLOOKUP($P206,Teams!$O$4:$Q$51,2,FALSE)),IF(ISNA(VLOOKUP($P206,Teams!$X$4:$Z$51,2,FALSE)),"",VLOOKUP($P206,Teams!$X$4:$Z$51,2,FALSE))))</f>
        <v>211307</v>
      </c>
      <c r="R206" t="str">
        <f t="shared" si="22"/>
        <v>01/00/1900,:00,01/00/1900,:00,Week 17 - Match ,,Gym 2 - Court 3,,0,Game,,211311,,1,211307,,,0,,,1,,,,,,</v>
      </c>
    </row>
    <row r="207" spans="2:18" x14ac:dyDescent="0.2">
      <c r="B207" s="37">
        <v>1</v>
      </c>
      <c r="C207" s="9"/>
      <c r="D207" s="10"/>
      <c r="E207" s="10" t="s">
        <v>36</v>
      </c>
      <c r="F207" s="11" t="str">
        <f t="shared" si="20"/>
        <v/>
      </c>
      <c r="G207" s="11" t="str">
        <f t="shared" si="21"/>
        <v>00</v>
      </c>
      <c r="H207" s="2">
        <v>18</v>
      </c>
      <c r="I207" s="11" t="str">
        <f t="shared" si="23"/>
        <v/>
      </c>
      <c r="J207" s="2">
        <v>1</v>
      </c>
      <c r="K207" s="2">
        <v>1</v>
      </c>
      <c r="L207" s="44">
        <v>12</v>
      </c>
      <c r="M207" s="6" t="str">
        <f t="shared" si="18"/>
        <v>&lt;C12&gt;</v>
      </c>
      <c r="N207" s="6" t="str">
        <f>IF($B207=1,IF(ISNA(VLOOKUP($M207,Teams!$F$4:$H$51,2,FALSE)),"",VLOOKUP($M207,Teams!$F$4:$H$51,2,FALSE)),IF($B207=2,IF(ISNA(VLOOKUP($M207,Teams!$O$4:$Q$51,2,FALSE)),"",VLOOKUP($M207,Teams!$O$4:$Q$51,2,FALSE)),IF(ISNA(VLOOKUP($M207,Teams!$X$4:$Z$51,2,FALSE)),"",VLOOKUP($M207,Teams!$X$4:$Z$51,2,FALSE))))</f>
        <v>211312</v>
      </c>
      <c r="O207" s="46">
        <v>10</v>
      </c>
      <c r="P207" s="6" t="str">
        <f t="shared" si="19"/>
        <v>&lt;C10&gt;</v>
      </c>
      <c r="Q207" s="6" t="str">
        <f>IF($B207=1,IF(ISNA(VLOOKUP($P207,Teams!$F$4:$H$51,2,FALSE)),"",VLOOKUP($P207,Teams!$F$4:$H$51,2,FALSE)),IF($B207=2,IF(ISNA(VLOOKUP($P207,Teams!$O$4:$Q$51,2,FALSE)),"",VLOOKUP($P207,Teams!$O$4:$Q$51,2,FALSE)),IF(ISNA(VLOOKUP($P207,Teams!$X$4:$Z$51,2,FALSE)),"",VLOOKUP($P207,Teams!$X$4:$Z$51,2,FALSE))))</f>
        <v>211310</v>
      </c>
      <c r="R207" t="str">
        <f t="shared" si="22"/>
        <v>01/00/1900,:00,01/00/1900,:00,Week 18 - Match ,,Gym 1 - Court 1,,0,Game,,211312,,1,211310,,,0,,,1,,,,,,</v>
      </c>
    </row>
    <row r="208" spans="2:18" x14ac:dyDescent="0.2">
      <c r="B208" s="37">
        <v>1</v>
      </c>
      <c r="C208" s="9"/>
      <c r="D208" s="10"/>
      <c r="E208" s="10" t="s">
        <v>36</v>
      </c>
      <c r="F208" s="11" t="str">
        <f t="shared" si="20"/>
        <v/>
      </c>
      <c r="G208" s="11" t="str">
        <f t="shared" si="21"/>
        <v>00</v>
      </c>
      <c r="H208" s="2">
        <v>18</v>
      </c>
      <c r="I208" s="11" t="str">
        <f t="shared" si="23"/>
        <v/>
      </c>
      <c r="J208" s="2">
        <v>1</v>
      </c>
      <c r="K208" s="2">
        <v>2</v>
      </c>
      <c r="L208" s="44">
        <v>7</v>
      </c>
      <c r="M208" s="6" t="str">
        <f t="shared" si="18"/>
        <v>&lt;C7&gt;</v>
      </c>
      <c r="N208" s="6" t="str">
        <f>IF($B208=1,IF(ISNA(VLOOKUP($M208,Teams!$F$4:$H$51,2,FALSE)),"",VLOOKUP($M208,Teams!$F$4:$H$51,2,FALSE)),IF($B208=2,IF(ISNA(VLOOKUP($M208,Teams!$O$4:$Q$51,2,FALSE)),"",VLOOKUP($M208,Teams!$O$4:$Q$51,2,FALSE)),IF(ISNA(VLOOKUP($M208,Teams!$X$4:$Z$51,2,FALSE)),"",VLOOKUP($M208,Teams!$X$4:$Z$51,2,FALSE))))</f>
        <v>211307</v>
      </c>
      <c r="O208" s="46">
        <v>2</v>
      </c>
      <c r="P208" s="6" t="str">
        <f t="shared" si="19"/>
        <v>&lt;C2&gt;</v>
      </c>
      <c r="Q208" s="6" t="str">
        <f>IF($B208=1,IF(ISNA(VLOOKUP($P208,Teams!$F$4:$H$51,2,FALSE)),"",VLOOKUP($P208,Teams!$F$4:$H$51,2,FALSE)),IF($B208=2,IF(ISNA(VLOOKUP($P208,Teams!$O$4:$Q$51,2,FALSE)),"",VLOOKUP($P208,Teams!$O$4:$Q$51,2,FALSE)),IF(ISNA(VLOOKUP($P208,Teams!$X$4:$Z$51,2,FALSE)),"",VLOOKUP($P208,Teams!$X$4:$Z$51,2,FALSE))))</f>
        <v>211302</v>
      </c>
      <c r="R208" t="str">
        <f t="shared" si="22"/>
        <v>01/00/1900,:00,01/00/1900,:00,Week 18 - Match ,,Gym 1 - Court 2,,0,Game,,211307,,1,211302,,,0,,,1,,,,,,</v>
      </c>
    </row>
    <row r="209" spans="1:18" x14ac:dyDescent="0.2">
      <c r="B209" s="37">
        <v>1</v>
      </c>
      <c r="C209" s="9"/>
      <c r="D209" s="10"/>
      <c r="E209" s="10" t="s">
        <v>36</v>
      </c>
      <c r="F209" s="11" t="str">
        <f t="shared" si="20"/>
        <v/>
      </c>
      <c r="G209" s="11" t="str">
        <f t="shared" si="21"/>
        <v>00</v>
      </c>
      <c r="H209" s="2">
        <v>18</v>
      </c>
      <c r="I209" s="11" t="str">
        <f t="shared" si="23"/>
        <v/>
      </c>
      <c r="J209" s="2">
        <v>1</v>
      </c>
      <c r="K209" s="2">
        <v>3</v>
      </c>
      <c r="L209" s="44">
        <v>8</v>
      </c>
      <c r="M209" s="6" t="str">
        <f t="shared" si="18"/>
        <v>&lt;C8&gt;</v>
      </c>
      <c r="N209" s="6" t="str">
        <f>IF($B209=1,IF(ISNA(VLOOKUP($M209,Teams!$F$4:$H$51,2,FALSE)),"",VLOOKUP($M209,Teams!$F$4:$H$51,2,FALSE)),IF($B209=2,IF(ISNA(VLOOKUP($M209,Teams!$O$4:$Q$51,2,FALSE)),"",VLOOKUP($M209,Teams!$O$4:$Q$51,2,FALSE)),IF(ISNA(VLOOKUP($M209,Teams!$X$4:$Z$51,2,FALSE)),"",VLOOKUP($M209,Teams!$X$4:$Z$51,2,FALSE))))</f>
        <v>211308</v>
      </c>
      <c r="O209" s="46">
        <v>1</v>
      </c>
      <c r="P209" s="6" t="str">
        <f t="shared" si="19"/>
        <v>&lt;C1&gt;</v>
      </c>
      <c r="Q209" s="6" t="str">
        <f>IF($B209=1,IF(ISNA(VLOOKUP($P209,Teams!$F$4:$H$51,2,FALSE)),"",VLOOKUP($P209,Teams!$F$4:$H$51,2,FALSE)),IF($B209=2,IF(ISNA(VLOOKUP($P209,Teams!$O$4:$Q$51,2,FALSE)),"",VLOOKUP($P209,Teams!$O$4:$Q$51,2,FALSE)),IF(ISNA(VLOOKUP($P209,Teams!$X$4:$Z$51,2,FALSE)),"",VLOOKUP($P209,Teams!$X$4:$Z$51,2,FALSE))))</f>
        <v>211301</v>
      </c>
      <c r="R209" t="str">
        <f t="shared" si="22"/>
        <v>01/00/1900,:00,01/00/1900,:00,Week 18 - Match ,,Gym 1 - Court 3,,0,Game,,211308,,1,211301,,,0,,,1,,,,,,</v>
      </c>
    </row>
    <row r="210" spans="1:18" x14ac:dyDescent="0.2">
      <c r="B210" s="37">
        <v>1</v>
      </c>
      <c r="C210" s="9"/>
      <c r="D210" s="10"/>
      <c r="E210" s="10" t="s">
        <v>36</v>
      </c>
      <c r="F210" s="11" t="str">
        <f t="shared" si="20"/>
        <v/>
      </c>
      <c r="G210" s="11" t="str">
        <f t="shared" si="21"/>
        <v>00</v>
      </c>
      <c r="H210" s="2">
        <v>18</v>
      </c>
      <c r="I210" s="11" t="str">
        <f t="shared" si="23"/>
        <v/>
      </c>
      <c r="J210" s="2">
        <v>2</v>
      </c>
      <c r="K210" s="2">
        <v>1</v>
      </c>
      <c r="L210" s="44">
        <v>6</v>
      </c>
      <c r="M210" s="6" t="str">
        <f t="shared" si="18"/>
        <v>&lt;C6&gt;</v>
      </c>
      <c r="N210" s="6" t="str">
        <f>IF($B210=1,IF(ISNA(VLOOKUP($M210,Teams!$F$4:$H$51,2,FALSE)),"",VLOOKUP($M210,Teams!$F$4:$H$51,2,FALSE)),IF($B210=2,IF(ISNA(VLOOKUP($M210,Teams!$O$4:$Q$51,2,FALSE)),"",VLOOKUP($M210,Teams!$O$4:$Q$51,2,FALSE)),IF(ISNA(VLOOKUP($M210,Teams!$X$4:$Z$51,2,FALSE)),"",VLOOKUP($M210,Teams!$X$4:$Z$51,2,FALSE))))</f>
        <v>211306</v>
      </c>
      <c r="O210" s="46">
        <v>3</v>
      </c>
      <c r="P210" s="6" t="str">
        <f t="shared" si="19"/>
        <v>&lt;C3&gt;</v>
      </c>
      <c r="Q210" s="6" t="str">
        <f>IF($B210=1,IF(ISNA(VLOOKUP($P210,Teams!$F$4:$H$51,2,FALSE)),"",VLOOKUP($P210,Teams!$F$4:$H$51,2,FALSE)),IF($B210=2,IF(ISNA(VLOOKUP($P210,Teams!$O$4:$Q$51,2,FALSE)),"",VLOOKUP($P210,Teams!$O$4:$Q$51,2,FALSE)),IF(ISNA(VLOOKUP($P210,Teams!$X$4:$Z$51,2,FALSE)),"",VLOOKUP($P210,Teams!$X$4:$Z$51,2,FALSE))))</f>
        <v>211303</v>
      </c>
      <c r="R210" t="str">
        <f t="shared" si="22"/>
        <v>01/00/1900,:00,01/00/1900,:00,Week 18 - Match ,,Gym 2 - Court 1,,0,Game,,211306,,1,211303,,,0,,,1,,,,,,</v>
      </c>
    </row>
    <row r="211" spans="1:18" x14ac:dyDescent="0.2">
      <c r="B211" s="37">
        <v>1</v>
      </c>
      <c r="C211" s="9"/>
      <c r="D211" s="10"/>
      <c r="E211" s="10" t="s">
        <v>36</v>
      </c>
      <c r="F211" s="11" t="str">
        <f t="shared" si="20"/>
        <v/>
      </c>
      <c r="G211" s="11" t="str">
        <f t="shared" si="21"/>
        <v>00</v>
      </c>
      <c r="H211" s="2">
        <v>18</v>
      </c>
      <c r="I211" s="11" t="str">
        <f t="shared" si="23"/>
        <v/>
      </c>
      <c r="J211" s="2">
        <v>2</v>
      </c>
      <c r="K211" s="2">
        <v>2</v>
      </c>
      <c r="L211" s="44">
        <v>5</v>
      </c>
      <c r="M211" s="6" t="str">
        <f t="shared" si="18"/>
        <v>&lt;C5&gt;</v>
      </c>
      <c r="N211" s="6" t="str">
        <f>IF($B211=1,IF(ISNA(VLOOKUP($M211,Teams!$F$4:$H$51,2,FALSE)),"",VLOOKUP($M211,Teams!$F$4:$H$51,2,FALSE)),IF($B211=2,IF(ISNA(VLOOKUP($M211,Teams!$O$4:$Q$51,2,FALSE)),"",VLOOKUP($M211,Teams!$O$4:$Q$51,2,FALSE)),IF(ISNA(VLOOKUP($M211,Teams!$X$4:$Z$51,2,FALSE)),"",VLOOKUP($M211,Teams!$X$4:$Z$51,2,FALSE))))</f>
        <v>211305</v>
      </c>
      <c r="O211" s="46">
        <v>4</v>
      </c>
      <c r="P211" s="6" t="str">
        <f t="shared" si="19"/>
        <v>&lt;C4&gt;</v>
      </c>
      <c r="Q211" s="6" t="str">
        <f>IF($B211=1,IF(ISNA(VLOOKUP($P211,Teams!$F$4:$H$51,2,FALSE)),"",VLOOKUP($P211,Teams!$F$4:$H$51,2,FALSE)),IF($B211=2,IF(ISNA(VLOOKUP($P211,Teams!$O$4:$Q$51,2,FALSE)),"",VLOOKUP($P211,Teams!$O$4:$Q$51,2,FALSE)),IF(ISNA(VLOOKUP($P211,Teams!$X$4:$Z$51,2,FALSE)),"",VLOOKUP($P211,Teams!$X$4:$Z$51,2,FALSE))))</f>
        <v>211304</v>
      </c>
      <c r="R211" t="str">
        <f t="shared" si="22"/>
        <v>01/00/1900,:00,01/00/1900,:00,Week 18 - Match ,,Gym 2 - Court 2,,0,Game,,211305,,1,211304,,,0,,,1,,,,,,</v>
      </c>
    </row>
    <row r="212" spans="1:18" x14ac:dyDescent="0.2">
      <c r="B212" s="37">
        <v>1</v>
      </c>
      <c r="C212" s="9"/>
      <c r="D212" s="10"/>
      <c r="E212" s="10" t="s">
        <v>36</v>
      </c>
      <c r="F212" s="11" t="str">
        <f t="shared" si="20"/>
        <v/>
      </c>
      <c r="G212" s="11" t="str">
        <f t="shared" si="21"/>
        <v>00</v>
      </c>
      <c r="H212" s="2">
        <v>18</v>
      </c>
      <c r="I212" s="11" t="str">
        <f t="shared" si="23"/>
        <v/>
      </c>
      <c r="J212" s="2">
        <v>2</v>
      </c>
      <c r="K212" s="2">
        <v>3</v>
      </c>
      <c r="L212" s="44">
        <v>11</v>
      </c>
      <c r="M212" s="6" t="str">
        <f t="shared" si="18"/>
        <v>&lt;C11&gt;</v>
      </c>
      <c r="N212" s="6" t="str">
        <f>IF($B212=1,IF(ISNA(VLOOKUP($M212,Teams!$F$4:$H$51,2,FALSE)),"",VLOOKUP($M212,Teams!$F$4:$H$51,2,FALSE)),IF($B212=2,IF(ISNA(VLOOKUP($M212,Teams!$O$4:$Q$51,2,FALSE)),"",VLOOKUP($M212,Teams!$O$4:$Q$51,2,FALSE)),IF(ISNA(VLOOKUP($M212,Teams!$X$4:$Z$51,2,FALSE)),"",VLOOKUP($M212,Teams!$X$4:$Z$51,2,FALSE))))</f>
        <v>211311</v>
      </c>
      <c r="O212" s="46">
        <v>9</v>
      </c>
      <c r="P212" s="6" t="str">
        <f t="shared" si="19"/>
        <v>&lt;C9&gt;</v>
      </c>
      <c r="Q212" s="6" t="str">
        <f>IF($B212=1,IF(ISNA(VLOOKUP($P212,Teams!$F$4:$H$51,2,FALSE)),"",VLOOKUP($P212,Teams!$F$4:$H$51,2,FALSE)),IF($B212=2,IF(ISNA(VLOOKUP($P212,Teams!$O$4:$Q$51,2,FALSE)),"",VLOOKUP($P212,Teams!$O$4:$Q$51,2,FALSE)),IF(ISNA(VLOOKUP($P212,Teams!$X$4:$Z$51,2,FALSE)),"",VLOOKUP($P212,Teams!$X$4:$Z$51,2,FALSE))))</f>
        <v>211309</v>
      </c>
      <c r="R212" t="str">
        <f t="shared" si="22"/>
        <v>01/00/1900,:00,01/00/1900,:00,Week 18 - Match ,,Gym 2 - Court 3,,0,Game,,211311,,1,211309,,,0,,,1,,,,,,</v>
      </c>
    </row>
    <row r="213" spans="1:18" x14ac:dyDescent="0.2">
      <c r="B213" s="37">
        <v>1</v>
      </c>
      <c r="C213" s="9"/>
      <c r="D213" s="10"/>
      <c r="E213" s="10" t="s">
        <v>36</v>
      </c>
      <c r="F213" s="11" t="str">
        <f t="shared" si="20"/>
        <v/>
      </c>
      <c r="G213" s="11" t="str">
        <f t="shared" si="21"/>
        <v>00</v>
      </c>
      <c r="H213" s="2">
        <v>18</v>
      </c>
      <c r="I213" s="11" t="str">
        <f t="shared" si="23"/>
        <v/>
      </c>
      <c r="J213" s="2">
        <v>1</v>
      </c>
      <c r="K213" s="2">
        <v>1</v>
      </c>
      <c r="L213" s="44">
        <v>5</v>
      </c>
      <c r="M213" s="6" t="str">
        <f t="shared" si="18"/>
        <v>&lt;C5&gt;</v>
      </c>
      <c r="N213" s="6" t="str">
        <f>IF($B213=1,IF(ISNA(VLOOKUP($M213,Teams!$F$4:$H$51,2,FALSE)),"",VLOOKUP($M213,Teams!$F$4:$H$51,2,FALSE)),IF($B213=2,IF(ISNA(VLOOKUP($M213,Teams!$O$4:$Q$51,2,FALSE)),"",VLOOKUP($M213,Teams!$O$4:$Q$51,2,FALSE)),IF(ISNA(VLOOKUP($M213,Teams!$X$4:$Z$51,2,FALSE)),"",VLOOKUP($M213,Teams!$X$4:$Z$51,2,FALSE))))</f>
        <v>211305</v>
      </c>
      <c r="O213" s="46">
        <v>1</v>
      </c>
      <c r="P213" s="6" t="str">
        <f t="shared" si="19"/>
        <v>&lt;C1&gt;</v>
      </c>
      <c r="Q213" s="6" t="str">
        <f>IF($B213=1,IF(ISNA(VLOOKUP($P213,Teams!$F$4:$H$51,2,FALSE)),"",VLOOKUP($P213,Teams!$F$4:$H$51,2,FALSE)),IF($B213=2,IF(ISNA(VLOOKUP($P213,Teams!$O$4:$Q$51,2,FALSE)),"",VLOOKUP($P213,Teams!$O$4:$Q$51,2,FALSE)),IF(ISNA(VLOOKUP($P213,Teams!$X$4:$Z$51,2,FALSE)),"",VLOOKUP($P213,Teams!$X$4:$Z$51,2,FALSE))))</f>
        <v>211301</v>
      </c>
      <c r="R213" t="str">
        <f t="shared" si="22"/>
        <v>01/00/1900,:00,01/00/1900,:00,Week 18 - Match ,,Gym 1 - Court 1,,0,Game,,211305,,1,211301,,,0,,,1,,,,,,</v>
      </c>
    </row>
    <row r="214" spans="1:18" x14ac:dyDescent="0.2">
      <c r="B214" s="37">
        <v>1</v>
      </c>
      <c r="C214" s="9"/>
      <c r="D214" s="10"/>
      <c r="E214" s="10" t="s">
        <v>36</v>
      </c>
      <c r="F214" s="11" t="str">
        <f t="shared" si="20"/>
        <v/>
      </c>
      <c r="G214" s="11" t="str">
        <f t="shared" si="21"/>
        <v>00</v>
      </c>
      <c r="H214" s="2">
        <v>18</v>
      </c>
      <c r="I214" s="11" t="str">
        <f t="shared" si="23"/>
        <v/>
      </c>
      <c r="J214" s="2">
        <v>1</v>
      </c>
      <c r="K214" s="2">
        <v>2</v>
      </c>
      <c r="L214" s="44">
        <v>4</v>
      </c>
      <c r="M214" s="6" t="str">
        <f t="shared" si="18"/>
        <v>&lt;C4&gt;</v>
      </c>
      <c r="N214" s="6" t="str">
        <f>IF($B214=1,IF(ISNA(VLOOKUP($M214,Teams!$F$4:$H$51,2,FALSE)),"",VLOOKUP($M214,Teams!$F$4:$H$51,2,FALSE)),IF($B214=2,IF(ISNA(VLOOKUP($M214,Teams!$O$4:$Q$51,2,FALSE)),"",VLOOKUP($M214,Teams!$O$4:$Q$51,2,FALSE)),IF(ISNA(VLOOKUP($M214,Teams!$X$4:$Z$51,2,FALSE)),"",VLOOKUP($M214,Teams!$X$4:$Z$51,2,FALSE))))</f>
        <v>211304</v>
      </c>
      <c r="O214" s="46">
        <v>2</v>
      </c>
      <c r="P214" s="6" t="str">
        <f t="shared" si="19"/>
        <v>&lt;C2&gt;</v>
      </c>
      <c r="Q214" s="6" t="str">
        <f>IF($B214=1,IF(ISNA(VLOOKUP($P214,Teams!$F$4:$H$51,2,FALSE)),"",VLOOKUP($P214,Teams!$F$4:$H$51,2,FALSE)),IF($B214=2,IF(ISNA(VLOOKUP($P214,Teams!$O$4:$Q$51,2,FALSE)),"",VLOOKUP($P214,Teams!$O$4:$Q$51,2,FALSE)),IF(ISNA(VLOOKUP($P214,Teams!$X$4:$Z$51,2,FALSE)),"",VLOOKUP($P214,Teams!$X$4:$Z$51,2,FALSE))))</f>
        <v>211302</v>
      </c>
      <c r="R214" t="str">
        <f t="shared" si="22"/>
        <v>01/00/1900,:00,01/00/1900,:00,Week 18 - Match ,,Gym 1 - Court 2,,0,Game,,211304,,1,211302,,,0,,,1,,,,,,</v>
      </c>
    </row>
    <row r="215" spans="1:18" x14ac:dyDescent="0.2">
      <c r="B215" s="37">
        <v>1</v>
      </c>
      <c r="C215" s="9"/>
      <c r="D215" s="10"/>
      <c r="E215" s="10" t="s">
        <v>36</v>
      </c>
      <c r="F215" s="11" t="str">
        <f t="shared" si="20"/>
        <v/>
      </c>
      <c r="G215" s="11" t="str">
        <f t="shared" si="21"/>
        <v>00</v>
      </c>
      <c r="H215" s="2">
        <v>18</v>
      </c>
      <c r="I215" s="11" t="str">
        <f t="shared" si="23"/>
        <v/>
      </c>
      <c r="J215" s="2">
        <v>1</v>
      </c>
      <c r="K215" s="2">
        <v>3</v>
      </c>
      <c r="L215" s="44">
        <v>12</v>
      </c>
      <c r="M215" s="6" t="str">
        <f t="shared" si="18"/>
        <v>&lt;C12&gt;</v>
      </c>
      <c r="N215" s="6" t="str">
        <f>IF($B215=1,IF(ISNA(VLOOKUP($M215,Teams!$F$4:$H$51,2,FALSE)),"",VLOOKUP($M215,Teams!$F$4:$H$51,2,FALSE)),IF($B215=2,IF(ISNA(VLOOKUP($M215,Teams!$O$4:$Q$51,2,FALSE)),"",VLOOKUP($M215,Teams!$O$4:$Q$51,2,FALSE)),IF(ISNA(VLOOKUP($M215,Teams!$X$4:$Z$51,2,FALSE)),"",VLOOKUP($M215,Teams!$X$4:$Z$51,2,FALSE))))</f>
        <v>211312</v>
      </c>
      <c r="O215" s="46">
        <v>3</v>
      </c>
      <c r="P215" s="6" t="str">
        <f t="shared" si="19"/>
        <v>&lt;C3&gt;</v>
      </c>
      <c r="Q215" s="6" t="str">
        <f>IF($B215=1,IF(ISNA(VLOOKUP($P215,Teams!$F$4:$H$51,2,FALSE)),"",VLOOKUP($P215,Teams!$F$4:$H$51,2,FALSE)),IF($B215=2,IF(ISNA(VLOOKUP($P215,Teams!$O$4:$Q$51,2,FALSE)),"",VLOOKUP($P215,Teams!$O$4:$Q$51,2,FALSE)),IF(ISNA(VLOOKUP($P215,Teams!$X$4:$Z$51,2,FALSE)),"",VLOOKUP($P215,Teams!$X$4:$Z$51,2,FALSE))))</f>
        <v>211303</v>
      </c>
      <c r="R215" t="str">
        <f t="shared" si="22"/>
        <v>01/00/1900,:00,01/00/1900,:00,Week 18 - Match ,,Gym 1 - Court 3,,0,Game,,211312,,1,211303,,,0,,,1,,,,,,</v>
      </c>
    </row>
    <row r="216" spans="1:18" x14ac:dyDescent="0.2">
      <c r="B216" s="37">
        <v>1</v>
      </c>
      <c r="C216" s="9"/>
      <c r="D216" s="10"/>
      <c r="E216" s="10" t="s">
        <v>36</v>
      </c>
      <c r="F216" s="11" t="str">
        <f t="shared" si="20"/>
        <v/>
      </c>
      <c r="G216" s="11" t="str">
        <f t="shared" si="21"/>
        <v>00</v>
      </c>
      <c r="H216" s="2">
        <v>18</v>
      </c>
      <c r="I216" s="11" t="str">
        <f t="shared" si="23"/>
        <v/>
      </c>
      <c r="J216" s="2">
        <v>2</v>
      </c>
      <c r="K216" s="2">
        <v>1</v>
      </c>
      <c r="L216" s="44">
        <v>11</v>
      </c>
      <c r="M216" s="6" t="str">
        <f t="shared" si="18"/>
        <v>&lt;C11&gt;</v>
      </c>
      <c r="N216" s="6" t="str">
        <f>IF($B216=1,IF(ISNA(VLOOKUP($M216,Teams!$F$4:$H$51,2,FALSE)),"",VLOOKUP($M216,Teams!$F$4:$H$51,2,FALSE)),IF($B216=2,IF(ISNA(VLOOKUP($M216,Teams!$O$4:$Q$51,2,FALSE)),"",VLOOKUP($M216,Teams!$O$4:$Q$51,2,FALSE)),IF(ISNA(VLOOKUP($M216,Teams!$X$4:$Z$51,2,FALSE)),"",VLOOKUP($M216,Teams!$X$4:$Z$51,2,FALSE))))</f>
        <v>211311</v>
      </c>
      <c r="O216" s="46">
        <v>6</v>
      </c>
      <c r="P216" s="6" t="str">
        <f t="shared" si="19"/>
        <v>&lt;C6&gt;</v>
      </c>
      <c r="Q216" s="6" t="str">
        <f>IF($B216=1,IF(ISNA(VLOOKUP($P216,Teams!$F$4:$H$51,2,FALSE)),"",VLOOKUP($P216,Teams!$F$4:$H$51,2,FALSE)),IF($B216=2,IF(ISNA(VLOOKUP($P216,Teams!$O$4:$Q$51,2,FALSE)),"",VLOOKUP($P216,Teams!$O$4:$Q$51,2,FALSE)),IF(ISNA(VLOOKUP($P216,Teams!$X$4:$Z$51,2,FALSE)),"",VLOOKUP($P216,Teams!$X$4:$Z$51,2,FALSE))))</f>
        <v>211306</v>
      </c>
      <c r="R216" t="str">
        <f t="shared" si="22"/>
        <v>01/00/1900,:00,01/00/1900,:00,Week 18 - Match ,,Gym 2 - Court 1,,0,Game,,211311,,1,211306,,,0,,,1,,,,,,</v>
      </c>
    </row>
    <row r="217" spans="1:18" x14ac:dyDescent="0.2">
      <c r="B217" s="37">
        <v>1</v>
      </c>
      <c r="C217" s="9"/>
      <c r="D217" s="10"/>
      <c r="E217" s="10" t="s">
        <v>36</v>
      </c>
      <c r="F217" s="11" t="str">
        <f t="shared" si="20"/>
        <v/>
      </c>
      <c r="G217" s="11" t="str">
        <f t="shared" si="21"/>
        <v>00</v>
      </c>
      <c r="H217" s="2">
        <v>18</v>
      </c>
      <c r="I217" s="11" t="str">
        <f t="shared" si="23"/>
        <v/>
      </c>
      <c r="J217" s="2">
        <v>2</v>
      </c>
      <c r="K217" s="2">
        <v>2</v>
      </c>
      <c r="L217" s="44">
        <v>10</v>
      </c>
      <c r="M217" s="6" t="str">
        <f t="shared" si="18"/>
        <v>&lt;C10&gt;</v>
      </c>
      <c r="N217" s="6" t="str">
        <f>IF($B217=1,IF(ISNA(VLOOKUP($M217,Teams!$F$4:$H$51,2,FALSE)),"",VLOOKUP($M217,Teams!$F$4:$H$51,2,FALSE)),IF($B217=2,IF(ISNA(VLOOKUP($M217,Teams!$O$4:$Q$51,2,FALSE)),"",VLOOKUP($M217,Teams!$O$4:$Q$51,2,FALSE)),IF(ISNA(VLOOKUP($M217,Teams!$X$4:$Z$51,2,FALSE)),"",VLOOKUP($M217,Teams!$X$4:$Z$51,2,FALSE))))</f>
        <v>211310</v>
      </c>
      <c r="O217" s="46">
        <v>7</v>
      </c>
      <c r="P217" s="6" t="str">
        <f t="shared" si="19"/>
        <v>&lt;C7&gt;</v>
      </c>
      <c r="Q217" s="6" t="str">
        <f>IF($B217=1,IF(ISNA(VLOOKUP($P217,Teams!$F$4:$H$51,2,FALSE)),"",VLOOKUP($P217,Teams!$F$4:$H$51,2,FALSE)),IF($B217=2,IF(ISNA(VLOOKUP($P217,Teams!$O$4:$Q$51,2,FALSE)),"",VLOOKUP($P217,Teams!$O$4:$Q$51,2,FALSE)),IF(ISNA(VLOOKUP($P217,Teams!$X$4:$Z$51,2,FALSE)),"",VLOOKUP($P217,Teams!$X$4:$Z$51,2,FALSE))))</f>
        <v>211307</v>
      </c>
      <c r="R217" t="str">
        <f t="shared" si="22"/>
        <v>01/00/1900,:00,01/00/1900,:00,Week 18 - Match ,,Gym 2 - Court 2,,0,Game,,211310,,1,211307,,,0,,,1,,,,,,</v>
      </c>
    </row>
    <row r="218" spans="1:18" x14ac:dyDescent="0.2">
      <c r="B218" s="37">
        <v>1</v>
      </c>
      <c r="C218" s="9"/>
      <c r="D218" s="10"/>
      <c r="E218" s="10" t="s">
        <v>36</v>
      </c>
      <c r="F218" s="11" t="str">
        <f t="shared" si="20"/>
        <v/>
      </c>
      <c r="G218" s="11" t="str">
        <f t="shared" si="21"/>
        <v>00</v>
      </c>
      <c r="H218" s="2">
        <v>18</v>
      </c>
      <c r="I218" s="11" t="str">
        <f t="shared" si="23"/>
        <v/>
      </c>
      <c r="J218" s="2">
        <v>2</v>
      </c>
      <c r="K218" s="2">
        <v>3</v>
      </c>
      <c r="L218" s="44">
        <v>9</v>
      </c>
      <c r="M218" s="6" t="str">
        <f t="shared" si="18"/>
        <v>&lt;C9&gt;</v>
      </c>
      <c r="N218" s="6" t="str">
        <f>IF($B218=1,IF(ISNA(VLOOKUP($M218,Teams!$F$4:$H$51,2,FALSE)),"",VLOOKUP($M218,Teams!$F$4:$H$51,2,FALSE)),IF($B218=2,IF(ISNA(VLOOKUP($M218,Teams!$O$4:$Q$51,2,FALSE)),"",VLOOKUP($M218,Teams!$O$4:$Q$51,2,FALSE)),IF(ISNA(VLOOKUP($M218,Teams!$X$4:$Z$51,2,FALSE)),"",VLOOKUP($M218,Teams!$X$4:$Z$51,2,FALSE))))</f>
        <v>211309</v>
      </c>
      <c r="O218" s="46">
        <v>8</v>
      </c>
      <c r="P218" s="6" t="str">
        <f t="shared" si="19"/>
        <v>&lt;C8&gt;</v>
      </c>
      <c r="Q218" s="6" t="str">
        <f>IF($B218=1,IF(ISNA(VLOOKUP($P218,Teams!$F$4:$H$51,2,FALSE)),"",VLOOKUP($P218,Teams!$F$4:$H$51,2,FALSE)),IF($B218=2,IF(ISNA(VLOOKUP($P218,Teams!$O$4:$Q$51,2,FALSE)),"",VLOOKUP($P218,Teams!$O$4:$Q$51,2,FALSE)),IF(ISNA(VLOOKUP($P218,Teams!$X$4:$Z$51,2,FALSE)),"",VLOOKUP($P218,Teams!$X$4:$Z$51,2,FALSE))))</f>
        <v>211308</v>
      </c>
      <c r="R218" t="str">
        <f t="shared" si="22"/>
        <v>01/00/1900,:00,01/00/1900,:00,Week 18 - Match ,,Gym 2 - Court 3,,0,Game,,211309,,1,211308,,,0,,,1,,,,,,</v>
      </c>
    </row>
    <row r="219" spans="1:18" x14ac:dyDescent="0.2">
      <c r="A219" s="43"/>
      <c r="B219" s="37">
        <v>2</v>
      </c>
      <c r="C219" s="9">
        <v>44563</v>
      </c>
      <c r="D219" s="10">
        <v>12</v>
      </c>
      <c r="E219" s="10" t="s">
        <v>36</v>
      </c>
      <c r="F219" s="11">
        <f t="shared" si="20"/>
        <v>13</v>
      </c>
      <c r="G219" s="11" t="str">
        <f t="shared" si="21"/>
        <v>00</v>
      </c>
      <c r="H219" s="2">
        <v>12</v>
      </c>
      <c r="I219" s="11" t="str">
        <f t="shared" si="23"/>
        <v>121211</v>
      </c>
      <c r="J219" s="2">
        <v>1</v>
      </c>
      <c r="K219" s="2">
        <v>1</v>
      </c>
      <c r="L219" s="45">
        <v>8</v>
      </c>
      <c r="M219" s="6" t="str">
        <f t="shared" si="18"/>
        <v>&lt;C8&gt;</v>
      </c>
      <c r="N219" s="6" t="str">
        <f>IF($B219=1,IF(ISNA(VLOOKUP($M219,Teams!$F$4:$H$51,2,FALSE)),"",VLOOKUP($M219,Teams!$F$4:$H$51,2,FALSE)),IF($B219=2,IF(ISNA(VLOOKUP($M219,Teams!$O$4:$Q$51,2,FALSE)),"",VLOOKUP($M219,Teams!$O$4:$Q$51,2,FALSE)),IF(ISNA(VLOOKUP($M219,Teams!$X$4:$Z$51,2,FALSE)),"",VLOOKUP($M219,Teams!$X$4:$Z$51,2,FALSE))))</f>
        <v>212308</v>
      </c>
      <c r="O219" s="47">
        <v>10</v>
      </c>
      <c r="P219" s="6" t="str">
        <f t="shared" si="19"/>
        <v>&lt;C10&gt;</v>
      </c>
      <c r="Q219" s="6" t="str">
        <f>IF($B219=1,IF(ISNA(VLOOKUP($P219,Teams!$F$4:$H$51,2,FALSE)),"",VLOOKUP($P219,Teams!$F$4:$H$51,2,FALSE)),IF($B219=2,IF(ISNA(VLOOKUP($P219,Teams!$O$4:$Q$51,2,FALSE)),"",VLOOKUP($P219,Teams!$O$4:$Q$51,2,FALSE)),IF(ISNA(VLOOKUP($P219,Teams!$X$4:$Z$51,2,FALSE)),"",VLOOKUP($P219,Teams!$X$4:$Z$51,2,FALSE))))</f>
        <v>212310</v>
      </c>
      <c r="R219" t="str">
        <f t="shared" si="22"/>
        <v>01/02/2022,12:00,01/02/2022,13:00,Week 12 - Match 121211,,Gym 1 - Court 1,,0,Game,,212308,,1,212310,,,0,,121211,1,,,,,,</v>
      </c>
    </row>
    <row r="220" spans="1:18" x14ac:dyDescent="0.2">
      <c r="B220" s="37">
        <v>2</v>
      </c>
      <c r="C220" s="9">
        <v>44563</v>
      </c>
      <c r="D220" s="10">
        <v>12</v>
      </c>
      <c r="E220" s="10" t="s">
        <v>36</v>
      </c>
      <c r="F220" s="11">
        <f t="shared" si="20"/>
        <v>13</v>
      </c>
      <c r="G220" s="11" t="str">
        <f t="shared" si="21"/>
        <v>00</v>
      </c>
      <c r="H220" s="2">
        <v>12</v>
      </c>
      <c r="I220" s="11" t="str">
        <f t="shared" si="23"/>
        <v>121212</v>
      </c>
      <c r="J220" s="2">
        <v>1</v>
      </c>
      <c r="K220" s="2">
        <v>2</v>
      </c>
      <c r="L220" s="45">
        <v>9</v>
      </c>
      <c r="M220" s="6" t="str">
        <f t="shared" si="18"/>
        <v>&lt;C9&gt;</v>
      </c>
      <c r="N220" s="6" t="str">
        <f>IF($B220=1,IF(ISNA(VLOOKUP($M220,Teams!$F$4:$H$51,2,FALSE)),"",VLOOKUP($M220,Teams!$F$4:$H$51,2,FALSE)),IF($B220=2,IF(ISNA(VLOOKUP($M220,Teams!$O$4:$Q$51,2,FALSE)),"",VLOOKUP($M220,Teams!$O$4:$Q$51,2,FALSE)),IF(ISNA(VLOOKUP($M220,Teams!$X$4:$Z$51,2,FALSE)),"",VLOOKUP($M220,Teams!$X$4:$Z$51,2,FALSE))))</f>
        <v>212309</v>
      </c>
      <c r="O220" s="47">
        <v>12</v>
      </c>
      <c r="P220" s="6" t="str">
        <f t="shared" si="19"/>
        <v>&lt;C12&gt;</v>
      </c>
      <c r="Q220" s="6" t="str">
        <f>IF($B220=1,IF(ISNA(VLOOKUP($P220,Teams!$F$4:$H$51,2,FALSE)),"",VLOOKUP($P220,Teams!$F$4:$H$51,2,FALSE)),IF($B220=2,IF(ISNA(VLOOKUP($P220,Teams!$O$4:$Q$51,2,FALSE)),"",VLOOKUP($P220,Teams!$O$4:$Q$51,2,FALSE)),IF(ISNA(VLOOKUP($P220,Teams!$X$4:$Z$51,2,FALSE)),"",VLOOKUP($P220,Teams!$X$4:$Z$51,2,FALSE))))</f>
        <v>212312</v>
      </c>
      <c r="R220" t="str">
        <f t="shared" si="22"/>
        <v>01/02/2022,12:00,01/02/2022,13:00,Week 12 - Match 121212,,Gym 1 - Court 2,,0,Game,,212309,,1,212312,,,0,,121212,1,,,,,,</v>
      </c>
    </row>
    <row r="221" spans="1:18" x14ac:dyDescent="0.2">
      <c r="B221" s="37">
        <v>2</v>
      </c>
      <c r="C221" s="9">
        <v>44563</v>
      </c>
      <c r="D221" s="10">
        <v>12</v>
      </c>
      <c r="E221" s="10" t="s">
        <v>36</v>
      </c>
      <c r="F221" s="11">
        <f t="shared" si="20"/>
        <v>13</v>
      </c>
      <c r="G221" s="11" t="str">
        <f t="shared" si="21"/>
        <v>00</v>
      </c>
      <c r="H221" s="2">
        <v>12</v>
      </c>
      <c r="I221" s="11" t="str">
        <f t="shared" si="23"/>
        <v>121213</v>
      </c>
      <c r="J221" s="2">
        <v>1</v>
      </c>
      <c r="K221" s="2">
        <v>3</v>
      </c>
      <c r="L221" s="45">
        <v>1</v>
      </c>
      <c r="M221" s="6" t="str">
        <f t="shared" si="18"/>
        <v>&lt;C1&gt;</v>
      </c>
      <c r="N221" s="6" t="str">
        <f>IF($B221=1,IF(ISNA(VLOOKUP($M221,Teams!$F$4:$H$51,2,FALSE)),"",VLOOKUP($M221,Teams!$F$4:$H$51,2,FALSE)),IF($B221=2,IF(ISNA(VLOOKUP($M221,Teams!$O$4:$Q$51,2,FALSE)),"",VLOOKUP($M221,Teams!$O$4:$Q$51,2,FALSE)),IF(ISNA(VLOOKUP($M221,Teams!$X$4:$Z$51,2,FALSE)),"",VLOOKUP($M221,Teams!$X$4:$Z$51,2,FALSE))))</f>
        <v>212301</v>
      </c>
      <c r="O221" s="47">
        <v>6</v>
      </c>
      <c r="P221" s="6" t="str">
        <f t="shared" si="19"/>
        <v>&lt;C6&gt;</v>
      </c>
      <c r="Q221" s="6" t="str">
        <f>IF($B221=1,IF(ISNA(VLOOKUP($P221,Teams!$F$4:$H$51,2,FALSE)),"",VLOOKUP($P221,Teams!$F$4:$H$51,2,FALSE)),IF($B221=2,IF(ISNA(VLOOKUP($P221,Teams!$O$4:$Q$51,2,FALSE)),"",VLOOKUP($P221,Teams!$O$4:$Q$51,2,FALSE)),IF(ISNA(VLOOKUP($P221,Teams!$X$4:$Z$51,2,FALSE)),"",VLOOKUP($P221,Teams!$X$4:$Z$51,2,FALSE))))</f>
        <v>212306</v>
      </c>
      <c r="R221" t="str">
        <f t="shared" si="22"/>
        <v>01/02/2022,12:00,01/02/2022,13:00,Week 12 - Match 121213,,Gym 1 - Court 3,,0,Game,,212301,,1,212306,,,0,,121213,1,,,,,,</v>
      </c>
    </row>
    <row r="222" spans="1:18" x14ac:dyDescent="0.2">
      <c r="B222" s="37">
        <v>2</v>
      </c>
      <c r="C222" s="9">
        <v>44563</v>
      </c>
      <c r="D222" s="10">
        <v>12</v>
      </c>
      <c r="E222" s="10" t="s">
        <v>36</v>
      </c>
      <c r="F222" s="11">
        <f t="shared" si="20"/>
        <v>13</v>
      </c>
      <c r="G222" s="11" t="str">
        <f t="shared" si="21"/>
        <v>00</v>
      </c>
      <c r="H222" s="2">
        <v>12</v>
      </c>
      <c r="I222" s="11" t="str">
        <f t="shared" si="23"/>
        <v>121221</v>
      </c>
      <c r="J222" s="2">
        <v>2</v>
      </c>
      <c r="K222" s="2">
        <v>1</v>
      </c>
      <c r="L222" s="45">
        <v>2</v>
      </c>
      <c r="M222" s="6" t="str">
        <f t="shared" si="18"/>
        <v>&lt;C2&gt;</v>
      </c>
      <c r="N222" s="6" t="str">
        <f>IF($B222=1,IF(ISNA(VLOOKUP($M222,Teams!$F$4:$H$51,2,FALSE)),"",VLOOKUP($M222,Teams!$F$4:$H$51,2,FALSE)),IF($B222=2,IF(ISNA(VLOOKUP($M222,Teams!$O$4:$Q$51,2,FALSE)),"",VLOOKUP($M222,Teams!$O$4:$Q$51,2,FALSE)),IF(ISNA(VLOOKUP($M222,Teams!$X$4:$Z$51,2,FALSE)),"",VLOOKUP($M222,Teams!$X$4:$Z$51,2,FALSE))))</f>
        <v>212302</v>
      </c>
      <c r="O222" s="47">
        <v>5</v>
      </c>
      <c r="P222" s="6" t="str">
        <f t="shared" si="19"/>
        <v>&lt;C5&gt;</v>
      </c>
      <c r="Q222" s="6" t="str">
        <f>IF($B222=1,IF(ISNA(VLOOKUP($P222,Teams!$F$4:$H$51,2,FALSE)),"",VLOOKUP($P222,Teams!$F$4:$H$51,2,FALSE)),IF($B222=2,IF(ISNA(VLOOKUP($P222,Teams!$O$4:$Q$51,2,FALSE)),"",VLOOKUP($P222,Teams!$O$4:$Q$51,2,FALSE)),IF(ISNA(VLOOKUP($P222,Teams!$X$4:$Z$51,2,FALSE)),"",VLOOKUP($P222,Teams!$X$4:$Z$51,2,FALSE))))</f>
        <v>212305</v>
      </c>
      <c r="R222" t="str">
        <f t="shared" si="22"/>
        <v>01/02/2022,12:00,01/02/2022,13:00,Week 12 - Match 121221,,Gym 2 - Court 1,,0,Game,,212302,,1,212305,,,0,,121221,1,,,,,,</v>
      </c>
    </row>
    <row r="223" spans="1:18" x14ac:dyDescent="0.2">
      <c r="B223" s="37">
        <v>2</v>
      </c>
      <c r="C223" s="9">
        <v>44563</v>
      </c>
      <c r="D223" s="10">
        <v>12</v>
      </c>
      <c r="E223" s="10" t="s">
        <v>36</v>
      </c>
      <c r="F223" s="11">
        <f t="shared" si="20"/>
        <v>13</v>
      </c>
      <c r="G223" s="11" t="str">
        <f t="shared" si="21"/>
        <v>00</v>
      </c>
      <c r="H223" s="2">
        <v>12</v>
      </c>
      <c r="I223" s="11" t="str">
        <f t="shared" si="23"/>
        <v>121222</v>
      </c>
      <c r="J223" s="2">
        <v>2</v>
      </c>
      <c r="K223" s="2">
        <v>2</v>
      </c>
      <c r="L223" s="45">
        <v>3</v>
      </c>
      <c r="M223" s="6" t="str">
        <f t="shared" si="18"/>
        <v>&lt;C3&gt;</v>
      </c>
      <c r="N223" s="6" t="str">
        <f>IF($B223=1,IF(ISNA(VLOOKUP($M223,Teams!$F$4:$H$51,2,FALSE)),"",VLOOKUP($M223,Teams!$F$4:$H$51,2,FALSE)),IF($B223=2,IF(ISNA(VLOOKUP($M223,Teams!$O$4:$Q$51,2,FALSE)),"",VLOOKUP($M223,Teams!$O$4:$Q$51,2,FALSE)),IF(ISNA(VLOOKUP($M223,Teams!$X$4:$Z$51,2,FALSE)),"",VLOOKUP($M223,Teams!$X$4:$Z$51,2,FALSE))))</f>
        <v>212303</v>
      </c>
      <c r="O223" s="47">
        <v>4</v>
      </c>
      <c r="P223" s="6" t="str">
        <f t="shared" si="19"/>
        <v>&lt;C4&gt;</v>
      </c>
      <c r="Q223" s="6" t="str">
        <f>IF($B223=1,IF(ISNA(VLOOKUP($P223,Teams!$F$4:$H$51,2,FALSE)),"",VLOOKUP($P223,Teams!$F$4:$H$51,2,FALSE)),IF($B223=2,IF(ISNA(VLOOKUP($P223,Teams!$O$4:$Q$51,2,FALSE)),"",VLOOKUP($P223,Teams!$O$4:$Q$51,2,FALSE)),IF(ISNA(VLOOKUP($P223,Teams!$X$4:$Z$51,2,FALSE)),"",VLOOKUP($P223,Teams!$X$4:$Z$51,2,FALSE))))</f>
        <v>212304</v>
      </c>
      <c r="R223" t="str">
        <f t="shared" si="22"/>
        <v>01/02/2022,12:00,01/02/2022,13:00,Week 12 - Match 121222,,Gym 2 - Court 2,,0,Game,,212303,,1,212304,,,0,,121222,1,,,,,,</v>
      </c>
    </row>
    <row r="224" spans="1:18" x14ac:dyDescent="0.2">
      <c r="B224" s="37">
        <v>2</v>
      </c>
      <c r="C224" s="9">
        <v>44563</v>
      </c>
      <c r="D224" s="10">
        <v>12</v>
      </c>
      <c r="E224" s="10" t="s">
        <v>36</v>
      </c>
      <c r="F224" s="11">
        <f t="shared" si="20"/>
        <v>13</v>
      </c>
      <c r="G224" s="11" t="str">
        <f t="shared" si="21"/>
        <v>00</v>
      </c>
      <c r="H224" s="2">
        <v>12</v>
      </c>
      <c r="I224" s="11" t="str">
        <f t="shared" si="23"/>
        <v>121223</v>
      </c>
      <c r="J224" s="2">
        <v>2</v>
      </c>
      <c r="K224" s="2">
        <v>3</v>
      </c>
      <c r="L224" s="45">
        <v>7</v>
      </c>
      <c r="M224" s="6" t="str">
        <f t="shared" si="18"/>
        <v>&lt;C7&gt;</v>
      </c>
      <c r="N224" s="6" t="str">
        <f>IF($B224=1,IF(ISNA(VLOOKUP($M224,Teams!$F$4:$H$51,2,FALSE)),"",VLOOKUP($M224,Teams!$F$4:$H$51,2,FALSE)),IF($B224=2,IF(ISNA(VLOOKUP($M224,Teams!$O$4:$Q$51,2,FALSE)),"",VLOOKUP($M224,Teams!$O$4:$Q$51,2,FALSE)),IF(ISNA(VLOOKUP($M224,Teams!$X$4:$Z$51,2,FALSE)),"",VLOOKUP($M224,Teams!$X$4:$Z$51,2,FALSE))))</f>
        <v>212307</v>
      </c>
      <c r="O224" s="47">
        <v>11</v>
      </c>
      <c r="P224" s="6" t="str">
        <f t="shared" si="19"/>
        <v>&lt;C11&gt;</v>
      </c>
      <c r="Q224" s="6" t="str">
        <f>IF($B224=1,IF(ISNA(VLOOKUP($P224,Teams!$F$4:$H$51,2,FALSE)),"",VLOOKUP($P224,Teams!$F$4:$H$51,2,FALSE)),IF($B224=2,IF(ISNA(VLOOKUP($P224,Teams!$O$4:$Q$51,2,FALSE)),"",VLOOKUP($P224,Teams!$O$4:$Q$51,2,FALSE)),IF(ISNA(VLOOKUP($P224,Teams!$X$4:$Z$51,2,FALSE)),"",VLOOKUP($P224,Teams!$X$4:$Z$51,2,FALSE))))</f>
        <v>212311</v>
      </c>
      <c r="R224" t="str">
        <f t="shared" si="22"/>
        <v>01/02/2022,12:00,01/02/2022,13:00,Week 12 - Match 121223,,Gym 2 - Court 3,,0,Game,,212307,,1,212311,,,0,,121223,1,,,,,,</v>
      </c>
    </row>
    <row r="225" spans="2:18" x14ac:dyDescent="0.2">
      <c r="B225" s="37">
        <v>2</v>
      </c>
      <c r="C225" s="9">
        <v>44563</v>
      </c>
      <c r="D225" s="10">
        <v>13</v>
      </c>
      <c r="E225" s="10" t="s">
        <v>36</v>
      </c>
      <c r="F225" s="11">
        <f t="shared" si="20"/>
        <v>14</v>
      </c>
      <c r="G225" s="11" t="str">
        <f t="shared" si="21"/>
        <v>00</v>
      </c>
      <c r="H225" s="2">
        <v>12</v>
      </c>
      <c r="I225" s="11" t="str">
        <f t="shared" si="23"/>
        <v>121311</v>
      </c>
      <c r="J225" s="2">
        <v>1</v>
      </c>
      <c r="K225" s="2">
        <v>1</v>
      </c>
      <c r="L225" s="45">
        <v>10</v>
      </c>
      <c r="M225" s="6" t="str">
        <f t="shared" si="18"/>
        <v>&lt;C10&gt;</v>
      </c>
      <c r="N225" s="6" t="str">
        <f>IF($B225=1,IF(ISNA(VLOOKUP($M225,Teams!$F$4:$H$51,2,FALSE)),"",VLOOKUP($M225,Teams!$F$4:$H$51,2,FALSE)),IF($B225=2,IF(ISNA(VLOOKUP($M225,Teams!$O$4:$Q$51,2,FALSE)),"",VLOOKUP($M225,Teams!$O$4:$Q$51,2,FALSE)),IF(ISNA(VLOOKUP($M225,Teams!$X$4:$Z$51,2,FALSE)),"",VLOOKUP($M225,Teams!$X$4:$Z$51,2,FALSE))))</f>
        <v>212310</v>
      </c>
      <c r="O225" s="47">
        <v>12</v>
      </c>
      <c r="P225" s="6" t="str">
        <f t="shared" si="19"/>
        <v>&lt;C12&gt;</v>
      </c>
      <c r="Q225" s="6" t="str">
        <f>IF($B225=1,IF(ISNA(VLOOKUP($P225,Teams!$F$4:$H$51,2,FALSE)),"",VLOOKUP($P225,Teams!$F$4:$H$51,2,FALSE)),IF($B225=2,IF(ISNA(VLOOKUP($P225,Teams!$O$4:$Q$51,2,FALSE)),"",VLOOKUP($P225,Teams!$O$4:$Q$51,2,FALSE)),IF(ISNA(VLOOKUP($P225,Teams!$X$4:$Z$51,2,FALSE)),"",VLOOKUP($P225,Teams!$X$4:$Z$51,2,FALSE))))</f>
        <v>212312</v>
      </c>
      <c r="R225" t="str">
        <f t="shared" si="22"/>
        <v>01/02/2022,13:00,01/02/2022,14:00,Week 12 - Match 121311,,Gym 1 - Court 1,,0,Game,,212310,,1,212312,,,0,,121311,1,,,,,,</v>
      </c>
    </row>
    <row r="226" spans="2:18" x14ac:dyDescent="0.2">
      <c r="B226" s="37">
        <v>2</v>
      </c>
      <c r="C226" s="9">
        <v>44563</v>
      </c>
      <c r="D226" s="10">
        <v>13</v>
      </c>
      <c r="E226" s="10" t="s">
        <v>36</v>
      </c>
      <c r="F226" s="11">
        <f t="shared" si="20"/>
        <v>14</v>
      </c>
      <c r="G226" s="11" t="str">
        <f t="shared" si="21"/>
        <v>00</v>
      </c>
      <c r="H226" s="2">
        <v>12</v>
      </c>
      <c r="I226" s="11" t="str">
        <f t="shared" si="23"/>
        <v>121312</v>
      </c>
      <c r="J226" s="2">
        <v>1</v>
      </c>
      <c r="K226" s="2">
        <v>2</v>
      </c>
      <c r="L226" s="45">
        <v>2</v>
      </c>
      <c r="M226" s="6" t="str">
        <f t="shared" si="18"/>
        <v>&lt;C2&gt;</v>
      </c>
      <c r="N226" s="6" t="str">
        <f>IF($B226=1,IF(ISNA(VLOOKUP($M226,Teams!$F$4:$H$51,2,FALSE)),"",VLOOKUP($M226,Teams!$F$4:$H$51,2,FALSE)),IF($B226=2,IF(ISNA(VLOOKUP($M226,Teams!$O$4:$Q$51,2,FALSE)),"",VLOOKUP($M226,Teams!$O$4:$Q$51,2,FALSE)),IF(ISNA(VLOOKUP($M226,Teams!$X$4:$Z$51,2,FALSE)),"",VLOOKUP($M226,Teams!$X$4:$Z$51,2,FALSE))))</f>
        <v>212302</v>
      </c>
      <c r="O226" s="47">
        <v>7</v>
      </c>
      <c r="P226" s="6" t="str">
        <f t="shared" si="19"/>
        <v>&lt;C7&gt;</v>
      </c>
      <c r="Q226" s="6" t="str">
        <f>IF($B226=1,IF(ISNA(VLOOKUP($P226,Teams!$F$4:$H$51,2,FALSE)),"",VLOOKUP($P226,Teams!$F$4:$H$51,2,FALSE)),IF($B226=2,IF(ISNA(VLOOKUP($P226,Teams!$O$4:$Q$51,2,FALSE)),"",VLOOKUP($P226,Teams!$O$4:$Q$51,2,FALSE)),IF(ISNA(VLOOKUP($P226,Teams!$X$4:$Z$51,2,FALSE)),"",VLOOKUP($P226,Teams!$X$4:$Z$51,2,FALSE))))</f>
        <v>212307</v>
      </c>
      <c r="R226" t="str">
        <f t="shared" si="22"/>
        <v>01/02/2022,13:00,01/02/2022,14:00,Week 12 - Match 121312,,Gym 1 - Court 2,,0,Game,,212302,,1,212307,,,0,,121312,1,,,,,,</v>
      </c>
    </row>
    <row r="227" spans="2:18" x14ac:dyDescent="0.2">
      <c r="B227" s="37">
        <v>2</v>
      </c>
      <c r="C227" s="9">
        <v>44563</v>
      </c>
      <c r="D227" s="10">
        <v>13</v>
      </c>
      <c r="E227" s="10" t="s">
        <v>36</v>
      </c>
      <c r="F227" s="11">
        <f t="shared" si="20"/>
        <v>14</v>
      </c>
      <c r="G227" s="11" t="str">
        <f t="shared" si="21"/>
        <v>00</v>
      </c>
      <c r="H227" s="2">
        <v>12</v>
      </c>
      <c r="I227" s="11" t="str">
        <f t="shared" si="23"/>
        <v>121313</v>
      </c>
      <c r="J227" s="2">
        <v>1</v>
      </c>
      <c r="K227" s="2">
        <v>3</v>
      </c>
      <c r="L227" s="45">
        <v>1</v>
      </c>
      <c r="M227" s="6" t="str">
        <f t="shared" si="18"/>
        <v>&lt;C1&gt;</v>
      </c>
      <c r="N227" s="6" t="str">
        <f>IF($B227=1,IF(ISNA(VLOOKUP($M227,Teams!$F$4:$H$51,2,FALSE)),"",VLOOKUP($M227,Teams!$F$4:$H$51,2,FALSE)),IF($B227=2,IF(ISNA(VLOOKUP($M227,Teams!$O$4:$Q$51,2,FALSE)),"",VLOOKUP($M227,Teams!$O$4:$Q$51,2,FALSE)),IF(ISNA(VLOOKUP($M227,Teams!$X$4:$Z$51,2,FALSE)),"",VLOOKUP($M227,Teams!$X$4:$Z$51,2,FALSE))))</f>
        <v>212301</v>
      </c>
      <c r="O227" s="47">
        <v>8</v>
      </c>
      <c r="P227" s="6" t="str">
        <f t="shared" si="19"/>
        <v>&lt;C8&gt;</v>
      </c>
      <c r="Q227" s="6" t="str">
        <f>IF($B227=1,IF(ISNA(VLOOKUP($P227,Teams!$F$4:$H$51,2,FALSE)),"",VLOOKUP($P227,Teams!$F$4:$H$51,2,FALSE)),IF($B227=2,IF(ISNA(VLOOKUP($P227,Teams!$O$4:$Q$51,2,FALSE)),"",VLOOKUP($P227,Teams!$O$4:$Q$51,2,FALSE)),IF(ISNA(VLOOKUP($P227,Teams!$X$4:$Z$51,2,FALSE)),"",VLOOKUP($P227,Teams!$X$4:$Z$51,2,FALSE))))</f>
        <v>212308</v>
      </c>
      <c r="R227" t="str">
        <f t="shared" si="22"/>
        <v>01/02/2022,13:00,01/02/2022,14:00,Week 12 - Match 121313,,Gym 1 - Court 3,,0,Game,,212301,,1,212308,,,0,,121313,1,,,,,,</v>
      </c>
    </row>
    <row r="228" spans="2:18" x14ac:dyDescent="0.2">
      <c r="B228" s="37">
        <v>2</v>
      </c>
      <c r="C228" s="9">
        <v>44563</v>
      </c>
      <c r="D228" s="10">
        <v>13</v>
      </c>
      <c r="E228" s="10" t="s">
        <v>36</v>
      </c>
      <c r="F228" s="11">
        <f t="shared" si="20"/>
        <v>14</v>
      </c>
      <c r="G228" s="11" t="str">
        <f t="shared" si="21"/>
        <v>00</v>
      </c>
      <c r="H228" s="2">
        <v>12</v>
      </c>
      <c r="I228" s="11" t="str">
        <f t="shared" si="23"/>
        <v>121321</v>
      </c>
      <c r="J228" s="2">
        <v>2</v>
      </c>
      <c r="K228" s="2">
        <v>1</v>
      </c>
      <c r="L228" s="45">
        <v>3</v>
      </c>
      <c r="M228" s="6" t="str">
        <f t="shared" si="18"/>
        <v>&lt;C3&gt;</v>
      </c>
      <c r="N228" s="6" t="str">
        <f>IF($B228=1,IF(ISNA(VLOOKUP($M228,Teams!$F$4:$H$51,2,FALSE)),"",VLOOKUP($M228,Teams!$F$4:$H$51,2,FALSE)),IF($B228=2,IF(ISNA(VLOOKUP($M228,Teams!$O$4:$Q$51,2,FALSE)),"",VLOOKUP($M228,Teams!$O$4:$Q$51,2,FALSE)),IF(ISNA(VLOOKUP($M228,Teams!$X$4:$Z$51,2,FALSE)),"",VLOOKUP($M228,Teams!$X$4:$Z$51,2,FALSE))))</f>
        <v>212303</v>
      </c>
      <c r="O228" s="47">
        <v>6</v>
      </c>
      <c r="P228" s="6" t="str">
        <f t="shared" si="19"/>
        <v>&lt;C6&gt;</v>
      </c>
      <c r="Q228" s="6" t="str">
        <f>IF($B228=1,IF(ISNA(VLOOKUP($P228,Teams!$F$4:$H$51,2,FALSE)),"",VLOOKUP($P228,Teams!$F$4:$H$51,2,FALSE)),IF($B228=2,IF(ISNA(VLOOKUP($P228,Teams!$O$4:$Q$51,2,FALSE)),"",VLOOKUP($P228,Teams!$O$4:$Q$51,2,FALSE)),IF(ISNA(VLOOKUP($P228,Teams!$X$4:$Z$51,2,FALSE)),"",VLOOKUP($P228,Teams!$X$4:$Z$51,2,FALSE))))</f>
        <v>212306</v>
      </c>
      <c r="R228" t="str">
        <f t="shared" si="22"/>
        <v>01/02/2022,13:00,01/02/2022,14:00,Week 12 - Match 121321,,Gym 2 - Court 1,,0,Game,,212303,,1,212306,,,0,,121321,1,,,,,,</v>
      </c>
    </row>
    <row r="229" spans="2:18" x14ac:dyDescent="0.2">
      <c r="B229" s="37">
        <v>2</v>
      </c>
      <c r="C229" s="9">
        <v>44563</v>
      </c>
      <c r="D229" s="10">
        <v>13</v>
      </c>
      <c r="E229" s="10" t="s">
        <v>36</v>
      </c>
      <c r="F229" s="11">
        <f t="shared" si="20"/>
        <v>14</v>
      </c>
      <c r="G229" s="11" t="str">
        <f t="shared" si="21"/>
        <v>00</v>
      </c>
      <c r="H229" s="2">
        <v>12</v>
      </c>
      <c r="I229" s="11" t="str">
        <f t="shared" si="23"/>
        <v>121322</v>
      </c>
      <c r="J229" s="2">
        <v>2</v>
      </c>
      <c r="K229" s="2">
        <v>2</v>
      </c>
      <c r="L229" s="45">
        <v>4</v>
      </c>
      <c r="M229" s="6" t="str">
        <f t="shared" si="18"/>
        <v>&lt;C4&gt;</v>
      </c>
      <c r="N229" s="6" t="str">
        <f>IF($B229=1,IF(ISNA(VLOOKUP($M229,Teams!$F$4:$H$51,2,FALSE)),"",VLOOKUP($M229,Teams!$F$4:$H$51,2,FALSE)),IF($B229=2,IF(ISNA(VLOOKUP($M229,Teams!$O$4:$Q$51,2,FALSE)),"",VLOOKUP($M229,Teams!$O$4:$Q$51,2,FALSE)),IF(ISNA(VLOOKUP($M229,Teams!$X$4:$Z$51,2,FALSE)),"",VLOOKUP($M229,Teams!$X$4:$Z$51,2,FALSE))))</f>
        <v>212304</v>
      </c>
      <c r="O229" s="47">
        <v>5</v>
      </c>
      <c r="P229" s="6" t="str">
        <f t="shared" si="19"/>
        <v>&lt;C5&gt;</v>
      </c>
      <c r="Q229" s="6" t="str">
        <f>IF($B229=1,IF(ISNA(VLOOKUP($P229,Teams!$F$4:$H$51,2,FALSE)),"",VLOOKUP($P229,Teams!$F$4:$H$51,2,FALSE)),IF($B229=2,IF(ISNA(VLOOKUP($P229,Teams!$O$4:$Q$51,2,FALSE)),"",VLOOKUP($P229,Teams!$O$4:$Q$51,2,FALSE)),IF(ISNA(VLOOKUP($P229,Teams!$X$4:$Z$51,2,FALSE)),"",VLOOKUP($P229,Teams!$X$4:$Z$51,2,FALSE))))</f>
        <v>212305</v>
      </c>
      <c r="R229" t="str">
        <f t="shared" si="22"/>
        <v>01/02/2022,13:00,01/02/2022,14:00,Week 12 - Match 121322,,Gym 2 - Court 2,,0,Game,,212304,,1,212305,,,0,,121322,1,,,,,,</v>
      </c>
    </row>
    <row r="230" spans="2:18" x14ac:dyDescent="0.2">
      <c r="B230" s="37">
        <v>2</v>
      </c>
      <c r="C230" s="9">
        <v>44563</v>
      </c>
      <c r="D230" s="10">
        <v>13</v>
      </c>
      <c r="E230" s="10" t="s">
        <v>36</v>
      </c>
      <c r="F230" s="11">
        <f t="shared" si="20"/>
        <v>14</v>
      </c>
      <c r="G230" s="11" t="str">
        <f t="shared" si="21"/>
        <v>00</v>
      </c>
      <c r="H230" s="2">
        <v>12</v>
      </c>
      <c r="I230" s="11" t="str">
        <f t="shared" si="23"/>
        <v>121323</v>
      </c>
      <c r="J230" s="2">
        <v>2</v>
      </c>
      <c r="K230" s="2">
        <v>3</v>
      </c>
      <c r="L230" s="45">
        <v>9</v>
      </c>
      <c r="M230" s="6" t="str">
        <f t="shared" si="18"/>
        <v>&lt;C9&gt;</v>
      </c>
      <c r="N230" s="6" t="str">
        <f>IF($B230=1,IF(ISNA(VLOOKUP($M230,Teams!$F$4:$H$51,2,FALSE)),"",VLOOKUP($M230,Teams!$F$4:$H$51,2,FALSE)),IF($B230=2,IF(ISNA(VLOOKUP($M230,Teams!$O$4:$Q$51,2,FALSE)),"",VLOOKUP($M230,Teams!$O$4:$Q$51,2,FALSE)),IF(ISNA(VLOOKUP($M230,Teams!$X$4:$Z$51,2,FALSE)),"",VLOOKUP($M230,Teams!$X$4:$Z$51,2,FALSE))))</f>
        <v>212309</v>
      </c>
      <c r="O230" s="47">
        <v>11</v>
      </c>
      <c r="P230" s="6" t="str">
        <f t="shared" si="19"/>
        <v>&lt;C11&gt;</v>
      </c>
      <c r="Q230" s="6" t="str">
        <f>IF($B230=1,IF(ISNA(VLOOKUP($P230,Teams!$F$4:$H$51,2,FALSE)),"",VLOOKUP($P230,Teams!$F$4:$H$51,2,FALSE)),IF($B230=2,IF(ISNA(VLOOKUP($P230,Teams!$O$4:$Q$51,2,FALSE)),"",VLOOKUP($P230,Teams!$O$4:$Q$51,2,FALSE)),IF(ISNA(VLOOKUP($P230,Teams!$X$4:$Z$51,2,FALSE)),"",VLOOKUP($P230,Teams!$X$4:$Z$51,2,FALSE))))</f>
        <v>212311</v>
      </c>
      <c r="R230" t="str">
        <f t="shared" si="22"/>
        <v>01/02/2022,13:00,01/02/2022,14:00,Week 12 - Match 121323,,Gym 2 - Court 3,,0,Game,,212309,,1,212311,,,0,,121323,1,,,,,,</v>
      </c>
    </row>
    <row r="231" spans="2:18" x14ac:dyDescent="0.2">
      <c r="B231" s="37">
        <v>2</v>
      </c>
      <c r="C231" s="9">
        <v>44570</v>
      </c>
      <c r="D231" s="10">
        <v>14</v>
      </c>
      <c r="E231" s="10" t="s">
        <v>36</v>
      </c>
      <c r="F231" s="11">
        <f t="shared" si="20"/>
        <v>15</v>
      </c>
      <c r="G231" s="11" t="str">
        <f t="shared" si="21"/>
        <v>00</v>
      </c>
      <c r="H231" s="2">
        <v>13</v>
      </c>
      <c r="I231" s="11" t="str">
        <f t="shared" si="23"/>
        <v>131411</v>
      </c>
      <c r="J231" s="2">
        <v>1</v>
      </c>
      <c r="K231" s="2">
        <v>1</v>
      </c>
      <c r="L231" s="45">
        <v>1</v>
      </c>
      <c r="M231" s="6" t="str">
        <f t="shared" si="18"/>
        <v>&lt;C1&gt;</v>
      </c>
      <c r="N231" s="6" t="str">
        <f>IF($B231=1,IF(ISNA(VLOOKUP($M231,Teams!$F$4:$H$51,2,FALSE)),"",VLOOKUP($M231,Teams!$F$4:$H$51,2,FALSE)),IF($B231=2,IF(ISNA(VLOOKUP($M231,Teams!$O$4:$Q$51,2,FALSE)),"",VLOOKUP($M231,Teams!$O$4:$Q$51,2,FALSE)),IF(ISNA(VLOOKUP($M231,Teams!$X$4:$Z$51,2,FALSE)),"",VLOOKUP($M231,Teams!$X$4:$Z$51,2,FALSE))))</f>
        <v>212301</v>
      </c>
      <c r="O231" s="47">
        <v>5</v>
      </c>
      <c r="P231" s="6" t="str">
        <f t="shared" si="19"/>
        <v>&lt;C5&gt;</v>
      </c>
      <c r="Q231" s="6" t="str">
        <f>IF($B231=1,IF(ISNA(VLOOKUP($P231,Teams!$F$4:$H$51,2,FALSE)),"",VLOOKUP($P231,Teams!$F$4:$H$51,2,FALSE)),IF($B231=2,IF(ISNA(VLOOKUP($P231,Teams!$O$4:$Q$51,2,FALSE)),"",VLOOKUP($P231,Teams!$O$4:$Q$51,2,FALSE)),IF(ISNA(VLOOKUP($P231,Teams!$X$4:$Z$51,2,FALSE)),"",VLOOKUP($P231,Teams!$X$4:$Z$51,2,FALSE))))</f>
        <v>212305</v>
      </c>
      <c r="R231" t="str">
        <f t="shared" si="22"/>
        <v>01/09/2022,14:00,01/09/2022,15:00,Week 13 - Match 131411,,Gym 1 - Court 1,,0,Game,,212301,,1,212305,,,0,,131411,1,,,,,,</v>
      </c>
    </row>
    <row r="232" spans="2:18" x14ac:dyDescent="0.2">
      <c r="B232" s="37">
        <v>2</v>
      </c>
      <c r="C232" s="9">
        <v>44570</v>
      </c>
      <c r="D232" s="10">
        <v>14</v>
      </c>
      <c r="E232" s="10" t="s">
        <v>36</v>
      </c>
      <c r="F232" s="11">
        <f t="shared" si="20"/>
        <v>15</v>
      </c>
      <c r="G232" s="11" t="str">
        <f t="shared" si="21"/>
        <v>00</v>
      </c>
      <c r="H232" s="2">
        <v>13</v>
      </c>
      <c r="I232" s="11" t="str">
        <f t="shared" si="23"/>
        <v>131412</v>
      </c>
      <c r="J232" s="2">
        <v>1</v>
      </c>
      <c r="K232" s="2">
        <v>2</v>
      </c>
      <c r="L232" s="45">
        <v>2</v>
      </c>
      <c r="M232" s="6" t="str">
        <f t="shared" si="18"/>
        <v>&lt;C2&gt;</v>
      </c>
      <c r="N232" s="6" t="str">
        <f>IF($B232=1,IF(ISNA(VLOOKUP($M232,Teams!$F$4:$H$51,2,FALSE)),"",VLOOKUP($M232,Teams!$F$4:$H$51,2,FALSE)),IF($B232=2,IF(ISNA(VLOOKUP($M232,Teams!$O$4:$Q$51,2,FALSE)),"",VLOOKUP($M232,Teams!$O$4:$Q$51,2,FALSE)),IF(ISNA(VLOOKUP($M232,Teams!$X$4:$Z$51,2,FALSE)),"",VLOOKUP($M232,Teams!$X$4:$Z$51,2,FALSE))))</f>
        <v>212302</v>
      </c>
      <c r="O232" s="47">
        <v>4</v>
      </c>
      <c r="P232" s="6" t="str">
        <f t="shared" si="19"/>
        <v>&lt;C4&gt;</v>
      </c>
      <c r="Q232" s="6" t="str">
        <f>IF($B232=1,IF(ISNA(VLOOKUP($P232,Teams!$F$4:$H$51,2,FALSE)),"",VLOOKUP($P232,Teams!$F$4:$H$51,2,FALSE)),IF($B232=2,IF(ISNA(VLOOKUP($P232,Teams!$O$4:$Q$51,2,FALSE)),"",VLOOKUP($P232,Teams!$O$4:$Q$51,2,FALSE)),IF(ISNA(VLOOKUP($P232,Teams!$X$4:$Z$51,2,FALSE)),"",VLOOKUP($P232,Teams!$X$4:$Z$51,2,FALSE))))</f>
        <v>212304</v>
      </c>
      <c r="R232" t="str">
        <f t="shared" si="22"/>
        <v>01/09/2022,14:00,01/09/2022,15:00,Week 13 - Match 131412,,Gym 1 - Court 2,,0,Game,,212302,,1,212304,,,0,,131412,1,,,,,,</v>
      </c>
    </row>
    <row r="233" spans="2:18" x14ac:dyDescent="0.2">
      <c r="B233" s="37">
        <v>2</v>
      </c>
      <c r="C233" s="9">
        <v>44570</v>
      </c>
      <c r="D233" s="10">
        <v>14</v>
      </c>
      <c r="E233" s="10" t="s">
        <v>36</v>
      </c>
      <c r="F233" s="11">
        <f t="shared" si="20"/>
        <v>15</v>
      </c>
      <c r="G233" s="11" t="str">
        <f t="shared" si="21"/>
        <v>00</v>
      </c>
      <c r="H233" s="2">
        <v>13</v>
      </c>
      <c r="I233" s="11" t="str">
        <f t="shared" si="23"/>
        <v>131413</v>
      </c>
      <c r="J233" s="2">
        <v>1</v>
      </c>
      <c r="K233" s="2">
        <v>3</v>
      </c>
      <c r="L233" s="45">
        <v>3</v>
      </c>
      <c r="M233" s="6" t="str">
        <f t="shared" si="18"/>
        <v>&lt;C3&gt;</v>
      </c>
      <c r="N233" s="6" t="str">
        <f>IF($B233=1,IF(ISNA(VLOOKUP($M233,Teams!$F$4:$H$51,2,FALSE)),"",VLOOKUP($M233,Teams!$F$4:$H$51,2,FALSE)),IF($B233=2,IF(ISNA(VLOOKUP($M233,Teams!$O$4:$Q$51,2,FALSE)),"",VLOOKUP($M233,Teams!$O$4:$Q$51,2,FALSE)),IF(ISNA(VLOOKUP($M233,Teams!$X$4:$Z$51,2,FALSE)),"",VLOOKUP($M233,Teams!$X$4:$Z$51,2,FALSE))))</f>
        <v>212303</v>
      </c>
      <c r="O233" s="47">
        <v>12</v>
      </c>
      <c r="P233" s="6" t="str">
        <f t="shared" si="19"/>
        <v>&lt;C12&gt;</v>
      </c>
      <c r="Q233" s="6" t="str">
        <f>IF($B233=1,IF(ISNA(VLOOKUP($P233,Teams!$F$4:$H$51,2,FALSE)),"",VLOOKUP($P233,Teams!$F$4:$H$51,2,FALSE)),IF($B233=2,IF(ISNA(VLOOKUP($P233,Teams!$O$4:$Q$51,2,FALSE)),"",VLOOKUP($P233,Teams!$O$4:$Q$51,2,FALSE)),IF(ISNA(VLOOKUP($P233,Teams!$X$4:$Z$51,2,FALSE)),"",VLOOKUP($P233,Teams!$X$4:$Z$51,2,FALSE))))</f>
        <v>212312</v>
      </c>
      <c r="R233" t="str">
        <f t="shared" si="22"/>
        <v>01/09/2022,14:00,01/09/2022,15:00,Week 13 - Match 131413,,Gym 1 - Court 3,,0,Game,,212303,,1,212312,,,0,,131413,1,,,,,,</v>
      </c>
    </row>
    <row r="234" spans="2:18" x14ac:dyDescent="0.2">
      <c r="B234" s="37">
        <v>2</v>
      </c>
      <c r="C234" s="9">
        <v>44570</v>
      </c>
      <c r="D234" s="10">
        <v>14</v>
      </c>
      <c r="E234" s="10" t="s">
        <v>36</v>
      </c>
      <c r="F234" s="11">
        <f t="shared" si="20"/>
        <v>15</v>
      </c>
      <c r="G234" s="11" t="str">
        <f t="shared" si="21"/>
        <v>00</v>
      </c>
      <c r="H234" s="2">
        <v>13</v>
      </c>
      <c r="I234" s="11" t="str">
        <f t="shared" si="23"/>
        <v>131421</v>
      </c>
      <c r="J234" s="2">
        <v>2</v>
      </c>
      <c r="K234" s="2">
        <v>1</v>
      </c>
      <c r="L234" s="45">
        <v>6</v>
      </c>
      <c r="M234" s="6" t="str">
        <f t="shared" si="18"/>
        <v>&lt;C6&gt;</v>
      </c>
      <c r="N234" s="6" t="str">
        <f>IF($B234=1,IF(ISNA(VLOOKUP($M234,Teams!$F$4:$H$51,2,FALSE)),"",VLOOKUP($M234,Teams!$F$4:$H$51,2,FALSE)),IF($B234=2,IF(ISNA(VLOOKUP($M234,Teams!$O$4:$Q$51,2,FALSE)),"",VLOOKUP($M234,Teams!$O$4:$Q$51,2,FALSE)),IF(ISNA(VLOOKUP($M234,Teams!$X$4:$Z$51,2,FALSE)),"",VLOOKUP($M234,Teams!$X$4:$Z$51,2,FALSE))))</f>
        <v>212306</v>
      </c>
      <c r="O234" s="47">
        <v>11</v>
      </c>
      <c r="P234" s="6" t="str">
        <f t="shared" si="19"/>
        <v>&lt;C11&gt;</v>
      </c>
      <c r="Q234" s="6" t="str">
        <f>IF($B234=1,IF(ISNA(VLOOKUP($P234,Teams!$F$4:$H$51,2,FALSE)),"",VLOOKUP($P234,Teams!$F$4:$H$51,2,FALSE)),IF($B234=2,IF(ISNA(VLOOKUP($P234,Teams!$O$4:$Q$51,2,FALSE)),"",VLOOKUP($P234,Teams!$O$4:$Q$51,2,FALSE)),IF(ISNA(VLOOKUP($P234,Teams!$X$4:$Z$51,2,FALSE)),"",VLOOKUP($P234,Teams!$X$4:$Z$51,2,FALSE))))</f>
        <v>212311</v>
      </c>
      <c r="R234" t="str">
        <f t="shared" si="22"/>
        <v>01/09/2022,14:00,01/09/2022,15:00,Week 13 - Match 131421,,Gym 2 - Court 1,,0,Game,,212306,,1,212311,,,0,,131421,1,,,,,,</v>
      </c>
    </row>
    <row r="235" spans="2:18" x14ac:dyDescent="0.2">
      <c r="B235" s="37">
        <v>2</v>
      </c>
      <c r="C235" s="9">
        <v>44570</v>
      </c>
      <c r="D235" s="10">
        <v>14</v>
      </c>
      <c r="E235" s="10" t="s">
        <v>36</v>
      </c>
      <c r="F235" s="11">
        <f t="shared" si="20"/>
        <v>15</v>
      </c>
      <c r="G235" s="11" t="str">
        <f t="shared" si="21"/>
        <v>00</v>
      </c>
      <c r="H235" s="2">
        <v>13</v>
      </c>
      <c r="I235" s="11" t="str">
        <f t="shared" si="23"/>
        <v>131422</v>
      </c>
      <c r="J235" s="2">
        <v>2</v>
      </c>
      <c r="K235" s="2">
        <v>2</v>
      </c>
      <c r="L235" s="45">
        <v>7</v>
      </c>
      <c r="M235" s="6" t="str">
        <f t="shared" si="18"/>
        <v>&lt;C7&gt;</v>
      </c>
      <c r="N235" s="6" t="str">
        <f>IF($B235=1,IF(ISNA(VLOOKUP($M235,Teams!$F$4:$H$51,2,FALSE)),"",VLOOKUP($M235,Teams!$F$4:$H$51,2,FALSE)),IF($B235=2,IF(ISNA(VLOOKUP($M235,Teams!$O$4:$Q$51,2,FALSE)),"",VLOOKUP($M235,Teams!$O$4:$Q$51,2,FALSE)),IF(ISNA(VLOOKUP($M235,Teams!$X$4:$Z$51,2,FALSE)),"",VLOOKUP($M235,Teams!$X$4:$Z$51,2,FALSE))))</f>
        <v>212307</v>
      </c>
      <c r="O235" s="47">
        <v>10</v>
      </c>
      <c r="P235" s="6" t="str">
        <f t="shared" si="19"/>
        <v>&lt;C10&gt;</v>
      </c>
      <c r="Q235" s="6" t="str">
        <f>IF($B235=1,IF(ISNA(VLOOKUP($P235,Teams!$F$4:$H$51,2,FALSE)),"",VLOOKUP($P235,Teams!$F$4:$H$51,2,FALSE)),IF($B235=2,IF(ISNA(VLOOKUP($P235,Teams!$O$4:$Q$51,2,FALSE)),"",VLOOKUP($P235,Teams!$O$4:$Q$51,2,FALSE)),IF(ISNA(VLOOKUP($P235,Teams!$X$4:$Z$51,2,FALSE)),"",VLOOKUP($P235,Teams!$X$4:$Z$51,2,FALSE))))</f>
        <v>212310</v>
      </c>
      <c r="R235" t="str">
        <f t="shared" si="22"/>
        <v>01/09/2022,14:00,01/09/2022,15:00,Week 13 - Match 131422,,Gym 2 - Court 2,,0,Game,,212307,,1,212310,,,0,,131422,1,,,,,,</v>
      </c>
    </row>
    <row r="236" spans="2:18" x14ac:dyDescent="0.2">
      <c r="B236" s="37">
        <v>2</v>
      </c>
      <c r="C236" s="9">
        <v>44570</v>
      </c>
      <c r="D236" s="10">
        <v>14</v>
      </c>
      <c r="E236" s="10" t="s">
        <v>36</v>
      </c>
      <c r="F236" s="11">
        <f t="shared" si="20"/>
        <v>15</v>
      </c>
      <c r="G236" s="11" t="str">
        <f t="shared" si="21"/>
        <v>00</v>
      </c>
      <c r="H236" s="2">
        <v>13</v>
      </c>
      <c r="I236" s="11" t="str">
        <f t="shared" si="23"/>
        <v>131423</v>
      </c>
      <c r="J236" s="2">
        <v>2</v>
      </c>
      <c r="K236" s="2">
        <v>3</v>
      </c>
      <c r="L236" s="45">
        <v>8</v>
      </c>
      <c r="M236" s="6" t="str">
        <f t="shared" si="18"/>
        <v>&lt;C8&gt;</v>
      </c>
      <c r="N236" s="6" t="str">
        <f>IF($B236=1,IF(ISNA(VLOOKUP($M236,Teams!$F$4:$H$51,2,FALSE)),"",VLOOKUP($M236,Teams!$F$4:$H$51,2,FALSE)),IF($B236=2,IF(ISNA(VLOOKUP($M236,Teams!$O$4:$Q$51,2,FALSE)),"",VLOOKUP($M236,Teams!$O$4:$Q$51,2,FALSE)),IF(ISNA(VLOOKUP($M236,Teams!$X$4:$Z$51,2,FALSE)),"",VLOOKUP($M236,Teams!$X$4:$Z$51,2,FALSE))))</f>
        <v>212308</v>
      </c>
      <c r="O236" s="47">
        <v>9</v>
      </c>
      <c r="P236" s="6" t="str">
        <f t="shared" si="19"/>
        <v>&lt;C9&gt;</v>
      </c>
      <c r="Q236" s="6" t="str">
        <f>IF($B236=1,IF(ISNA(VLOOKUP($P236,Teams!$F$4:$H$51,2,FALSE)),"",VLOOKUP($P236,Teams!$F$4:$H$51,2,FALSE)),IF($B236=2,IF(ISNA(VLOOKUP($P236,Teams!$O$4:$Q$51,2,FALSE)),"",VLOOKUP($P236,Teams!$O$4:$Q$51,2,FALSE)),IF(ISNA(VLOOKUP($P236,Teams!$X$4:$Z$51,2,FALSE)),"",VLOOKUP($P236,Teams!$X$4:$Z$51,2,FALSE))))</f>
        <v>212309</v>
      </c>
      <c r="R236" t="str">
        <f t="shared" si="22"/>
        <v>01/09/2022,14:00,01/09/2022,15:00,Week 13 - Match 131423,,Gym 2 - Court 3,,0,Game,,212308,,1,212309,,,0,,131423,1,,,,,,</v>
      </c>
    </row>
    <row r="237" spans="2:18" x14ac:dyDescent="0.2">
      <c r="B237" s="37">
        <v>2</v>
      </c>
      <c r="C237" s="9">
        <v>44570</v>
      </c>
      <c r="D237" s="10">
        <v>15</v>
      </c>
      <c r="E237" s="10" t="s">
        <v>36</v>
      </c>
      <c r="F237" s="11">
        <f t="shared" si="20"/>
        <v>16</v>
      </c>
      <c r="G237" s="11" t="str">
        <f t="shared" si="21"/>
        <v>00</v>
      </c>
      <c r="H237" s="2">
        <v>13</v>
      </c>
      <c r="I237" s="11" t="str">
        <f t="shared" si="23"/>
        <v>131511</v>
      </c>
      <c r="J237" s="2">
        <v>1</v>
      </c>
      <c r="K237" s="2">
        <v>1</v>
      </c>
      <c r="L237" s="45">
        <v>3</v>
      </c>
      <c r="M237" s="6" t="str">
        <f t="shared" si="18"/>
        <v>&lt;C3&gt;</v>
      </c>
      <c r="N237" s="6" t="str">
        <f>IF($B237=1,IF(ISNA(VLOOKUP($M237,Teams!$F$4:$H$51,2,FALSE)),"",VLOOKUP($M237,Teams!$F$4:$H$51,2,FALSE)),IF($B237=2,IF(ISNA(VLOOKUP($M237,Teams!$O$4:$Q$51,2,FALSE)),"",VLOOKUP($M237,Teams!$O$4:$Q$51,2,FALSE)),IF(ISNA(VLOOKUP($M237,Teams!$X$4:$Z$51,2,FALSE)),"",VLOOKUP($M237,Teams!$X$4:$Z$51,2,FALSE))))</f>
        <v>212303</v>
      </c>
      <c r="O237" s="47">
        <v>5</v>
      </c>
      <c r="P237" s="6" t="str">
        <f t="shared" si="19"/>
        <v>&lt;C5&gt;</v>
      </c>
      <c r="Q237" s="6" t="str">
        <f>IF($B237=1,IF(ISNA(VLOOKUP($P237,Teams!$F$4:$H$51,2,FALSE)),"",VLOOKUP($P237,Teams!$F$4:$H$51,2,FALSE)),IF($B237=2,IF(ISNA(VLOOKUP($P237,Teams!$O$4:$Q$51,2,FALSE)),"",VLOOKUP($P237,Teams!$O$4:$Q$51,2,FALSE)),IF(ISNA(VLOOKUP($P237,Teams!$X$4:$Z$51,2,FALSE)),"",VLOOKUP($P237,Teams!$X$4:$Z$51,2,FALSE))))</f>
        <v>212305</v>
      </c>
      <c r="R237" t="str">
        <f t="shared" si="22"/>
        <v>01/09/2022,15:00,01/09/2022,16:00,Week 13 - Match 131511,,Gym 1 - Court 1,,0,Game,,212303,,1,212305,,,0,,131511,1,,,,,,</v>
      </c>
    </row>
    <row r="238" spans="2:18" x14ac:dyDescent="0.2">
      <c r="B238" s="37">
        <v>2</v>
      </c>
      <c r="C238" s="9">
        <v>44570</v>
      </c>
      <c r="D238" s="10">
        <v>15</v>
      </c>
      <c r="E238" s="10" t="s">
        <v>36</v>
      </c>
      <c r="F238" s="11">
        <f t="shared" si="20"/>
        <v>16</v>
      </c>
      <c r="G238" s="11" t="str">
        <f t="shared" si="21"/>
        <v>00</v>
      </c>
      <c r="H238" s="2">
        <v>13</v>
      </c>
      <c r="I238" s="11" t="str">
        <f t="shared" si="23"/>
        <v>131512</v>
      </c>
      <c r="J238" s="2">
        <v>1</v>
      </c>
      <c r="K238" s="2">
        <v>2</v>
      </c>
      <c r="L238" s="45">
        <v>2</v>
      </c>
      <c r="M238" s="6" t="str">
        <f t="shared" si="18"/>
        <v>&lt;C2&gt;</v>
      </c>
      <c r="N238" s="6" t="str">
        <f>IF($B238=1,IF(ISNA(VLOOKUP($M238,Teams!$F$4:$H$51,2,FALSE)),"",VLOOKUP($M238,Teams!$F$4:$H$51,2,FALSE)),IF($B238=2,IF(ISNA(VLOOKUP($M238,Teams!$O$4:$Q$51,2,FALSE)),"",VLOOKUP($M238,Teams!$O$4:$Q$51,2,FALSE)),IF(ISNA(VLOOKUP($M238,Teams!$X$4:$Z$51,2,FALSE)),"",VLOOKUP($M238,Teams!$X$4:$Z$51,2,FALSE))))</f>
        <v>212302</v>
      </c>
      <c r="O238" s="47">
        <v>6</v>
      </c>
      <c r="P238" s="6" t="str">
        <f t="shared" si="19"/>
        <v>&lt;C6&gt;</v>
      </c>
      <c r="Q238" s="6" t="str">
        <f>IF($B238=1,IF(ISNA(VLOOKUP($P238,Teams!$F$4:$H$51,2,FALSE)),"",VLOOKUP($P238,Teams!$F$4:$H$51,2,FALSE)),IF($B238=2,IF(ISNA(VLOOKUP($P238,Teams!$O$4:$Q$51,2,FALSE)),"",VLOOKUP($P238,Teams!$O$4:$Q$51,2,FALSE)),IF(ISNA(VLOOKUP($P238,Teams!$X$4:$Z$51,2,FALSE)),"",VLOOKUP($P238,Teams!$X$4:$Z$51,2,FALSE))))</f>
        <v>212306</v>
      </c>
      <c r="R238" t="str">
        <f t="shared" si="22"/>
        <v>01/09/2022,15:00,01/09/2022,16:00,Week 13 - Match 131512,,Gym 1 - Court 2,,0,Game,,212302,,1,212306,,,0,,131512,1,,,,,,</v>
      </c>
    </row>
    <row r="239" spans="2:18" x14ac:dyDescent="0.2">
      <c r="B239" s="37">
        <v>2</v>
      </c>
      <c r="C239" s="9">
        <v>44570</v>
      </c>
      <c r="D239" s="10">
        <v>15</v>
      </c>
      <c r="E239" s="10" t="s">
        <v>36</v>
      </c>
      <c r="F239" s="11">
        <f t="shared" si="20"/>
        <v>16</v>
      </c>
      <c r="G239" s="11" t="str">
        <f t="shared" si="21"/>
        <v>00</v>
      </c>
      <c r="H239" s="2">
        <v>13</v>
      </c>
      <c r="I239" s="11" t="str">
        <f t="shared" si="23"/>
        <v>131513</v>
      </c>
      <c r="J239" s="2">
        <v>1</v>
      </c>
      <c r="K239" s="2">
        <v>3</v>
      </c>
      <c r="L239" s="45">
        <v>4</v>
      </c>
      <c r="M239" s="6" t="str">
        <f t="shared" si="18"/>
        <v>&lt;C4&gt;</v>
      </c>
      <c r="N239" s="6" t="str">
        <f>IF($B239=1,IF(ISNA(VLOOKUP($M239,Teams!$F$4:$H$51,2,FALSE)),"",VLOOKUP($M239,Teams!$F$4:$H$51,2,FALSE)),IF($B239=2,IF(ISNA(VLOOKUP($M239,Teams!$O$4:$Q$51,2,FALSE)),"",VLOOKUP($M239,Teams!$O$4:$Q$51,2,FALSE)),IF(ISNA(VLOOKUP($M239,Teams!$X$4:$Z$51,2,FALSE)),"",VLOOKUP($M239,Teams!$X$4:$Z$51,2,FALSE))))</f>
        <v>212304</v>
      </c>
      <c r="O239" s="47">
        <v>12</v>
      </c>
      <c r="P239" s="6" t="str">
        <f t="shared" si="19"/>
        <v>&lt;C12&gt;</v>
      </c>
      <c r="Q239" s="6" t="str">
        <f>IF($B239=1,IF(ISNA(VLOOKUP($P239,Teams!$F$4:$H$51,2,FALSE)),"",VLOOKUP($P239,Teams!$F$4:$H$51,2,FALSE)),IF($B239=2,IF(ISNA(VLOOKUP($P239,Teams!$O$4:$Q$51,2,FALSE)),"",VLOOKUP($P239,Teams!$O$4:$Q$51,2,FALSE)),IF(ISNA(VLOOKUP($P239,Teams!$X$4:$Z$51,2,FALSE)),"",VLOOKUP($P239,Teams!$X$4:$Z$51,2,FALSE))))</f>
        <v>212312</v>
      </c>
      <c r="R239" t="str">
        <f t="shared" si="22"/>
        <v>01/09/2022,15:00,01/09/2022,16:00,Week 13 - Match 131513,,Gym 1 - Court 3,,0,Game,,212304,,1,212312,,,0,,131513,1,,,,,,</v>
      </c>
    </row>
    <row r="240" spans="2:18" x14ac:dyDescent="0.2">
      <c r="B240" s="37">
        <v>2</v>
      </c>
      <c r="C240" s="9">
        <v>44570</v>
      </c>
      <c r="D240" s="10">
        <v>15</v>
      </c>
      <c r="E240" s="10" t="s">
        <v>36</v>
      </c>
      <c r="F240" s="11">
        <f t="shared" si="20"/>
        <v>16</v>
      </c>
      <c r="G240" s="11" t="str">
        <f t="shared" si="21"/>
        <v>00</v>
      </c>
      <c r="H240" s="2">
        <v>13</v>
      </c>
      <c r="I240" s="11" t="str">
        <f t="shared" si="23"/>
        <v>131521</v>
      </c>
      <c r="J240" s="2">
        <v>2</v>
      </c>
      <c r="K240" s="2">
        <v>1</v>
      </c>
      <c r="L240" s="45">
        <v>8</v>
      </c>
      <c r="M240" s="6" t="str">
        <f t="shared" si="18"/>
        <v>&lt;C8&gt;</v>
      </c>
      <c r="N240" s="6" t="str">
        <f>IF($B240=1,IF(ISNA(VLOOKUP($M240,Teams!$F$4:$H$51,2,FALSE)),"",VLOOKUP($M240,Teams!$F$4:$H$51,2,FALSE)),IF($B240=2,IF(ISNA(VLOOKUP($M240,Teams!$O$4:$Q$51,2,FALSE)),"",VLOOKUP($M240,Teams!$O$4:$Q$51,2,FALSE)),IF(ISNA(VLOOKUP($M240,Teams!$X$4:$Z$51,2,FALSE)),"",VLOOKUP($M240,Teams!$X$4:$Z$51,2,FALSE))))</f>
        <v>212308</v>
      </c>
      <c r="O240" s="47">
        <v>11</v>
      </c>
      <c r="P240" s="6" t="str">
        <f t="shared" si="19"/>
        <v>&lt;C11&gt;</v>
      </c>
      <c r="Q240" s="6" t="str">
        <f>IF($B240=1,IF(ISNA(VLOOKUP($P240,Teams!$F$4:$H$51,2,FALSE)),"",VLOOKUP($P240,Teams!$F$4:$H$51,2,FALSE)),IF($B240=2,IF(ISNA(VLOOKUP($P240,Teams!$O$4:$Q$51,2,FALSE)),"",VLOOKUP($P240,Teams!$O$4:$Q$51,2,FALSE)),IF(ISNA(VLOOKUP($P240,Teams!$X$4:$Z$51,2,FALSE)),"",VLOOKUP($P240,Teams!$X$4:$Z$51,2,FALSE))))</f>
        <v>212311</v>
      </c>
      <c r="R240" t="str">
        <f t="shared" si="22"/>
        <v>01/09/2022,15:00,01/09/2022,16:00,Week 13 - Match 131521,,Gym 2 - Court 1,,0,Game,,212308,,1,212311,,,0,,131521,1,,,,,,</v>
      </c>
    </row>
    <row r="241" spans="2:18" x14ac:dyDescent="0.2">
      <c r="B241" s="37">
        <v>2</v>
      </c>
      <c r="C241" s="9">
        <v>44570</v>
      </c>
      <c r="D241" s="10">
        <v>15</v>
      </c>
      <c r="E241" s="10" t="s">
        <v>36</v>
      </c>
      <c r="F241" s="11">
        <f t="shared" si="20"/>
        <v>16</v>
      </c>
      <c r="G241" s="11" t="str">
        <f t="shared" si="21"/>
        <v>00</v>
      </c>
      <c r="H241" s="2">
        <v>13</v>
      </c>
      <c r="I241" s="11" t="str">
        <f t="shared" si="23"/>
        <v>131522</v>
      </c>
      <c r="J241" s="2">
        <v>2</v>
      </c>
      <c r="K241" s="2">
        <v>2</v>
      </c>
      <c r="L241" s="45">
        <v>9</v>
      </c>
      <c r="M241" s="6" t="str">
        <f t="shared" si="18"/>
        <v>&lt;C9&gt;</v>
      </c>
      <c r="N241" s="6" t="str">
        <f>IF($B241=1,IF(ISNA(VLOOKUP($M241,Teams!$F$4:$H$51,2,FALSE)),"",VLOOKUP($M241,Teams!$F$4:$H$51,2,FALSE)),IF($B241=2,IF(ISNA(VLOOKUP($M241,Teams!$O$4:$Q$51,2,FALSE)),"",VLOOKUP($M241,Teams!$O$4:$Q$51,2,FALSE)),IF(ISNA(VLOOKUP($M241,Teams!$X$4:$Z$51,2,FALSE)),"",VLOOKUP($M241,Teams!$X$4:$Z$51,2,FALSE))))</f>
        <v>212309</v>
      </c>
      <c r="O241" s="47">
        <v>10</v>
      </c>
      <c r="P241" s="6" t="str">
        <f t="shared" si="19"/>
        <v>&lt;C10&gt;</v>
      </c>
      <c r="Q241" s="6" t="str">
        <f>IF($B241=1,IF(ISNA(VLOOKUP($P241,Teams!$F$4:$H$51,2,FALSE)),"",VLOOKUP($P241,Teams!$F$4:$H$51,2,FALSE)),IF($B241=2,IF(ISNA(VLOOKUP($P241,Teams!$O$4:$Q$51,2,FALSE)),"",VLOOKUP($P241,Teams!$O$4:$Q$51,2,FALSE)),IF(ISNA(VLOOKUP($P241,Teams!$X$4:$Z$51,2,FALSE)),"",VLOOKUP($P241,Teams!$X$4:$Z$51,2,FALSE))))</f>
        <v>212310</v>
      </c>
      <c r="R241" t="str">
        <f t="shared" si="22"/>
        <v>01/09/2022,15:00,01/09/2022,16:00,Week 13 - Match 131522,,Gym 2 - Court 2,,0,Game,,212309,,1,212310,,,0,,131522,1,,,,,,</v>
      </c>
    </row>
    <row r="242" spans="2:18" x14ac:dyDescent="0.2">
      <c r="B242" s="37">
        <v>2</v>
      </c>
      <c r="C242" s="9">
        <v>44570</v>
      </c>
      <c r="D242" s="10">
        <v>15</v>
      </c>
      <c r="E242" s="10" t="s">
        <v>36</v>
      </c>
      <c r="F242" s="11">
        <f t="shared" si="20"/>
        <v>16</v>
      </c>
      <c r="G242" s="11" t="str">
        <f t="shared" si="21"/>
        <v>00</v>
      </c>
      <c r="H242" s="2">
        <v>13</v>
      </c>
      <c r="I242" s="11" t="str">
        <f t="shared" si="23"/>
        <v>131523</v>
      </c>
      <c r="J242" s="2">
        <v>2</v>
      </c>
      <c r="K242" s="2">
        <v>3</v>
      </c>
      <c r="L242" s="45">
        <v>1</v>
      </c>
      <c r="M242" s="6" t="str">
        <f t="shared" si="18"/>
        <v>&lt;C1&gt;</v>
      </c>
      <c r="N242" s="6" t="str">
        <f>IF($B242=1,IF(ISNA(VLOOKUP($M242,Teams!$F$4:$H$51,2,FALSE)),"",VLOOKUP($M242,Teams!$F$4:$H$51,2,FALSE)),IF($B242=2,IF(ISNA(VLOOKUP($M242,Teams!$O$4:$Q$51,2,FALSE)),"",VLOOKUP($M242,Teams!$O$4:$Q$51,2,FALSE)),IF(ISNA(VLOOKUP($M242,Teams!$X$4:$Z$51,2,FALSE)),"",VLOOKUP($M242,Teams!$X$4:$Z$51,2,FALSE))))</f>
        <v>212301</v>
      </c>
      <c r="O242" s="47">
        <v>7</v>
      </c>
      <c r="P242" s="6" t="str">
        <f t="shared" si="19"/>
        <v>&lt;C7&gt;</v>
      </c>
      <c r="Q242" s="6" t="str">
        <f>IF($B242=1,IF(ISNA(VLOOKUP($P242,Teams!$F$4:$H$51,2,FALSE)),"",VLOOKUP($P242,Teams!$F$4:$H$51,2,FALSE)),IF($B242=2,IF(ISNA(VLOOKUP($P242,Teams!$O$4:$Q$51,2,FALSE)),"",VLOOKUP($P242,Teams!$O$4:$Q$51,2,FALSE)),IF(ISNA(VLOOKUP($P242,Teams!$X$4:$Z$51,2,FALSE)),"",VLOOKUP($P242,Teams!$X$4:$Z$51,2,FALSE))))</f>
        <v>212307</v>
      </c>
      <c r="R242" t="str">
        <f t="shared" si="22"/>
        <v>01/09/2022,15:00,01/09/2022,16:00,Week 13 - Match 131523,,Gym 2 - Court 3,,0,Game,,212301,,1,212307,,,0,,131523,1,,,,,,</v>
      </c>
    </row>
    <row r="243" spans="2:18" x14ac:dyDescent="0.2">
      <c r="B243" s="37">
        <v>2</v>
      </c>
      <c r="C243" s="9">
        <v>44577</v>
      </c>
      <c r="D243" s="10">
        <v>8</v>
      </c>
      <c r="E243" s="10" t="s">
        <v>36</v>
      </c>
      <c r="F243" s="11">
        <f t="shared" si="20"/>
        <v>9</v>
      </c>
      <c r="G243" s="11" t="str">
        <f t="shared" si="21"/>
        <v>00</v>
      </c>
      <c r="H243" s="2">
        <v>14</v>
      </c>
      <c r="I243" s="11" t="str">
        <f t="shared" si="23"/>
        <v>14811</v>
      </c>
      <c r="J243" s="2">
        <v>1</v>
      </c>
      <c r="K243" s="2">
        <v>1</v>
      </c>
      <c r="L243" s="45">
        <v>6</v>
      </c>
      <c r="M243" s="6" t="str">
        <f t="shared" si="18"/>
        <v>&lt;C6&gt;</v>
      </c>
      <c r="N243" s="6" t="str">
        <f>IF($B243=1,IF(ISNA(VLOOKUP($M243,Teams!$F$4:$H$51,2,FALSE)),"",VLOOKUP($M243,Teams!$F$4:$H$51,2,FALSE)),IF($B243=2,IF(ISNA(VLOOKUP($M243,Teams!$O$4:$Q$51,2,FALSE)),"",VLOOKUP($M243,Teams!$O$4:$Q$51,2,FALSE)),IF(ISNA(VLOOKUP($M243,Teams!$X$4:$Z$51,2,FALSE)),"",VLOOKUP($M243,Teams!$X$4:$Z$51,2,FALSE))))</f>
        <v>212306</v>
      </c>
      <c r="O243" s="47">
        <v>10</v>
      </c>
      <c r="P243" s="6" t="str">
        <f t="shared" si="19"/>
        <v>&lt;C10&gt;</v>
      </c>
      <c r="Q243" s="6" t="str">
        <f>IF($B243=1,IF(ISNA(VLOOKUP($P243,Teams!$F$4:$H$51,2,FALSE)),"",VLOOKUP($P243,Teams!$F$4:$H$51,2,FALSE)),IF($B243=2,IF(ISNA(VLOOKUP($P243,Teams!$O$4:$Q$51,2,FALSE)),"",VLOOKUP($P243,Teams!$O$4:$Q$51,2,FALSE)),IF(ISNA(VLOOKUP($P243,Teams!$X$4:$Z$51,2,FALSE)),"",VLOOKUP($P243,Teams!$X$4:$Z$51,2,FALSE))))</f>
        <v>212310</v>
      </c>
      <c r="R243" t="str">
        <f t="shared" si="22"/>
        <v>01/16/2022,8:00,01/16/2022,9:00,Week 14 - Match 14811,,Gym 1 - Court 1,,0,Game,,212306,,1,212310,,,0,,14811,1,,,,,,</v>
      </c>
    </row>
    <row r="244" spans="2:18" x14ac:dyDescent="0.2">
      <c r="B244" s="37">
        <v>2</v>
      </c>
      <c r="C244" s="9">
        <v>44577</v>
      </c>
      <c r="D244" s="10">
        <v>8</v>
      </c>
      <c r="E244" s="10" t="s">
        <v>36</v>
      </c>
      <c r="F244" s="11">
        <f t="shared" si="20"/>
        <v>9</v>
      </c>
      <c r="G244" s="11" t="str">
        <f t="shared" si="21"/>
        <v>00</v>
      </c>
      <c r="H244" s="2">
        <v>14</v>
      </c>
      <c r="I244" s="11" t="str">
        <f t="shared" si="23"/>
        <v>14812</v>
      </c>
      <c r="J244" s="2">
        <v>1</v>
      </c>
      <c r="K244" s="2">
        <v>2</v>
      </c>
      <c r="L244" s="45">
        <v>7</v>
      </c>
      <c r="M244" s="6" t="str">
        <f t="shared" si="18"/>
        <v>&lt;C7&gt;</v>
      </c>
      <c r="N244" s="6" t="str">
        <f>IF($B244=1,IF(ISNA(VLOOKUP($M244,Teams!$F$4:$H$51,2,FALSE)),"",VLOOKUP($M244,Teams!$F$4:$H$51,2,FALSE)),IF($B244=2,IF(ISNA(VLOOKUP($M244,Teams!$O$4:$Q$51,2,FALSE)),"",VLOOKUP($M244,Teams!$O$4:$Q$51,2,FALSE)),IF(ISNA(VLOOKUP($M244,Teams!$X$4:$Z$51,2,FALSE)),"",VLOOKUP($M244,Teams!$X$4:$Z$51,2,FALSE))))</f>
        <v>212307</v>
      </c>
      <c r="O244" s="47">
        <v>9</v>
      </c>
      <c r="P244" s="6" t="str">
        <f t="shared" si="19"/>
        <v>&lt;C9&gt;</v>
      </c>
      <c r="Q244" s="6" t="str">
        <f>IF($B244=1,IF(ISNA(VLOOKUP($P244,Teams!$F$4:$H$51,2,FALSE)),"",VLOOKUP($P244,Teams!$F$4:$H$51,2,FALSE)),IF($B244=2,IF(ISNA(VLOOKUP($P244,Teams!$O$4:$Q$51,2,FALSE)),"",VLOOKUP($P244,Teams!$O$4:$Q$51,2,FALSE)),IF(ISNA(VLOOKUP($P244,Teams!$X$4:$Z$51,2,FALSE)),"",VLOOKUP($P244,Teams!$X$4:$Z$51,2,FALSE))))</f>
        <v>212309</v>
      </c>
      <c r="R244" t="str">
        <f t="shared" si="22"/>
        <v>01/16/2022,8:00,01/16/2022,9:00,Week 14 - Match 14812,,Gym 1 - Court 2,,0,Game,,212307,,1,212309,,,0,,14812,1,,,,,,</v>
      </c>
    </row>
    <row r="245" spans="2:18" x14ac:dyDescent="0.2">
      <c r="B245" s="37">
        <v>2</v>
      </c>
      <c r="C245" s="9">
        <v>44577</v>
      </c>
      <c r="D245" s="10">
        <v>8</v>
      </c>
      <c r="E245" s="10" t="s">
        <v>36</v>
      </c>
      <c r="F245" s="11">
        <f t="shared" si="20"/>
        <v>9</v>
      </c>
      <c r="G245" s="11" t="str">
        <f t="shared" si="21"/>
        <v>00</v>
      </c>
      <c r="H245" s="2">
        <v>14</v>
      </c>
      <c r="I245" s="11" t="str">
        <f t="shared" si="23"/>
        <v>14813</v>
      </c>
      <c r="J245" s="2">
        <v>1</v>
      </c>
      <c r="K245" s="2">
        <v>3</v>
      </c>
      <c r="L245" s="45">
        <v>8</v>
      </c>
      <c r="M245" s="6" t="str">
        <f t="shared" si="18"/>
        <v>&lt;C8&gt;</v>
      </c>
      <c r="N245" s="6" t="str">
        <f>IF($B245=1,IF(ISNA(VLOOKUP($M245,Teams!$F$4:$H$51,2,FALSE)),"",VLOOKUP($M245,Teams!$F$4:$H$51,2,FALSE)),IF($B245=2,IF(ISNA(VLOOKUP($M245,Teams!$O$4:$Q$51,2,FALSE)),"",VLOOKUP($M245,Teams!$O$4:$Q$51,2,FALSE)),IF(ISNA(VLOOKUP($M245,Teams!$X$4:$Z$51,2,FALSE)),"",VLOOKUP($M245,Teams!$X$4:$Z$51,2,FALSE))))</f>
        <v>212308</v>
      </c>
      <c r="O245" s="47">
        <v>12</v>
      </c>
      <c r="P245" s="6" t="str">
        <f t="shared" si="19"/>
        <v>&lt;C12&gt;</v>
      </c>
      <c r="Q245" s="6" t="str">
        <f>IF($B245=1,IF(ISNA(VLOOKUP($P245,Teams!$F$4:$H$51,2,FALSE)),"",VLOOKUP($P245,Teams!$F$4:$H$51,2,FALSE)),IF($B245=2,IF(ISNA(VLOOKUP($P245,Teams!$O$4:$Q$51,2,FALSE)),"",VLOOKUP($P245,Teams!$O$4:$Q$51,2,FALSE)),IF(ISNA(VLOOKUP($P245,Teams!$X$4:$Z$51,2,FALSE)),"",VLOOKUP($P245,Teams!$X$4:$Z$51,2,FALSE))))</f>
        <v>212312</v>
      </c>
      <c r="R245" t="str">
        <f t="shared" si="22"/>
        <v>01/16/2022,8:00,01/16/2022,9:00,Week 14 - Match 14813,,Gym 1 - Court 3,,0,Game,,212308,,1,212312,,,0,,14813,1,,,,,,</v>
      </c>
    </row>
    <row r="246" spans="2:18" x14ac:dyDescent="0.2">
      <c r="B246" s="37">
        <v>2</v>
      </c>
      <c r="C246" s="9">
        <v>44577</v>
      </c>
      <c r="D246" s="10">
        <v>8</v>
      </c>
      <c r="E246" s="10" t="s">
        <v>36</v>
      </c>
      <c r="F246" s="11">
        <f t="shared" si="20"/>
        <v>9</v>
      </c>
      <c r="G246" s="11" t="str">
        <f t="shared" si="21"/>
        <v>00</v>
      </c>
      <c r="H246" s="2">
        <v>14</v>
      </c>
      <c r="I246" s="11" t="str">
        <f t="shared" si="23"/>
        <v>14821</v>
      </c>
      <c r="J246" s="2">
        <v>2</v>
      </c>
      <c r="K246" s="2">
        <v>1</v>
      </c>
      <c r="L246" s="45">
        <v>1</v>
      </c>
      <c r="M246" s="6" t="str">
        <f t="shared" si="18"/>
        <v>&lt;C1&gt;</v>
      </c>
      <c r="N246" s="6" t="str">
        <f>IF($B246=1,IF(ISNA(VLOOKUP($M246,Teams!$F$4:$H$51,2,FALSE)),"",VLOOKUP($M246,Teams!$F$4:$H$51,2,FALSE)),IF($B246=2,IF(ISNA(VLOOKUP($M246,Teams!$O$4:$Q$51,2,FALSE)),"",VLOOKUP($M246,Teams!$O$4:$Q$51,2,FALSE)),IF(ISNA(VLOOKUP($M246,Teams!$X$4:$Z$51,2,FALSE)),"",VLOOKUP($M246,Teams!$X$4:$Z$51,2,FALSE))))</f>
        <v>212301</v>
      </c>
      <c r="O246" s="47">
        <v>4</v>
      </c>
      <c r="P246" s="6" t="str">
        <f t="shared" si="19"/>
        <v>&lt;C4&gt;</v>
      </c>
      <c r="Q246" s="6" t="str">
        <f>IF($B246=1,IF(ISNA(VLOOKUP($P246,Teams!$F$4:$H$51,2,FALSE)),"",VLOOKUP($P246,Teams!$F$4:$H$51,2,FALSE)),IF($B246=2,IF(ISNA(VLOOKUP($P246,Teams!$O$4:$Q$51,2,FALSE)),"",VLOOKUP($P246,Teams!$O$4:$Q$51,2,FALSE)),IF(ISNA(VLOOKUP($P246,Teams!$X$4:$Z$51,2,FALSE)),"",VLOOKUP($P246,Teams!$X$4:$Z$51,2,FALSE))))</f>
        <v>212304</v>
      </c>
      <c r="R246" t="str">
        <f t="shared" si="22"/>
        <v>01/16/2022,8:00,01/16/2022,9:00,Week 14 - Match 14821,,Gym 2 - Court 1,,0,Game,,212301,,1,212304,,,0,,14821,1,,,,,,</v>
      </c>
    </row>
    <row r="247" spans="2:18" x14ac:dyDescent="0.2">
      <c r="B247" s="37">
        <v>2</v>
      </c>
      <c r="C247" s="9">
        <v>44577</v>
      </c>
      <c r="D247" s="10">
        <v>8</v>
      </c>
      <c r="E247" s="10" t="s">
        <v>36</v>
      </c>
      <c r="F247" s="11">
        <f t="shared" si="20"/>
        <v>9</v>
      </c>
      <c r="G247" s="11" t="str">
        <f t="shared" si="21"/>
        <v>00</v>
      </c>
      <c r="H247" s="2">
        <v>14</v>
      </c>
      <c r="I247" s="11" t="str">
        <f t="shared" si="23"/>
        <v>14822</v>
      </c>
      <c r="J247" s="2">
        <v>2</v>
      </c>
      <c r="K247" s="2">
        <v>2</v>
      </c>
      <c r="L247" s="45">
        <v>2</v>
      </c>
      <c r="M247" s="6" t="str">
        <f t="shared" si="18"/>
        <v>&lt;C2&gt;</v>
      </c>
      <c r="N247" s="6" t="str">
        <f>IF($B247=1,IF(ISNA(VLOOKUP($M247,Teams!$F$4:$H$51,2,FALSE)),"",VLOOKUP($M247,Teams!$F$4:$H$51,2,FALSE)),IF($B247=2,IF(ISNA(VLOOKUP($M247,Teams!$O$4:$Q$51,2,FALSE)),"",VLOOKUP($M247,Teams!$O$4:$Q$51,2,FALSE)),IF(ISNA(VLOOKUP($M247,Teams!$X$4:$Z$51,2,FALSE)),"",VLOOKUP($M247,Teams!$X$4:$Z$51,2,FALSE))))</f>
        <v>212302</v>
      </c>
      <c r="O247" s="47">
        <v>3</v>
      </c>
      <c r="P247" s="6" t="str">
        <f t="shared" si="19"/>
        <v>&lt;C3&gt;</v>
      </c>
      <c r="Q247" s="6" t="str">
        <f>IF($B247=1,IF(ISNA(VLOOKUP($P247,Teams!$F$4:$H$51,2,FALSE)),"",VLOOKUP($P247,Teams!$F$4:$H$51,2,FALSE)),IF($B247=2,IF(ISNA(VLOOKUP($P247,Teams!$O$4:$Q$51,2,FALSE)),"",VLOOKUP($P247,Teams!$O$4:$Q$51,2,FALSE)),IF(ISNA(VLOOKUP($P247,Teams!$X$4:$Z$51,2,FALSE)),"",VLOOKUP($P247,Teams!$X$4:$Z$51,2,FALSE))))</f>
        <v>212303</v>
      </c>
      <c r="R247" t="str">
        <f t="shared" si="22"/>
        <v>01/16/2022,8:00,01/16/2022,9:00,Week 14 - Match 14822,,Gym 2 - Court 2,,0,Game,,212302,,1,212303,,,0,,14822,1,,,,,,</v>
      </c>
    </row>
    <row r="248" spans="2:18" x14ac:dyDescent="0.2">
      <c r="B248" s="37">
        <v>2</v>
      </c>
      <c r="C248" s="9">
        <v>44577</v>
      </c>
      <c r="D248" s="10">
        <v>8</v>
      </c>
      <c r="E248" s="10" t="s">
        <v>36</v>
      </c>
      <c r="F248" s="11">
        <f t="shared" si="20"/>
        <v>9</v>
      </c>
      <c r="G248" s="11" t="str">
        <f t="shared" si="21"/>
        <v>00</v>
      </c>
      <c r="H248" s="2">
        <v>14</v>
      </c>
      <c r="I248" s="11" t="str">
        <f t="shared" si="23"/>
        <v>14823</v>
      </c>
      <c r="J248" s="2">
        <v>2</v>
      </c>
      <c r="K248" s="2">
        <v>3</v>
      </c>
      <c r="L248" s="45">
        <v>5</v>
      </c>
      <c r="M248" s="6" t="str">
        <f t="shared" si="18"/>
        <v>&lt;C5&gt;</v>
      </c>
      <c r="N248" s="6" t="str">
        <f>IF($B248=1,IF(ISNA(VLOOKUP($M248,Teams!$F$4:$H$51,2,FALSE)),"",VLOOKUP($M248,Teams!$F$4:$H$51,2,FALSE)),IF($B248=2,IF(ISNA(VLOOKUP($M248,Teams!$O$4:$Q$51,2,FALSE)),"",VLOOKUP($M248,Teams!$O$4:$Q$51,2,FALSE)),IF(ISNA(VLOOKUP($M248,Teams!$X$4:$Z$51,2,FALSE)),"",VLOOKUP($M248,Teams!$X$4:$Z$51,2,FALSE))))</f>
        <v>212305</v>
      </c>
      <c r="O248" s="47">
        <v>11</v>
      </c>
      <c r="P248" s="6" t="str">
        <f t="shared" si="19"/>
        <v>&lt;C11&gt;</v>
      </c>
      <c r="Q248" s="6" t="str">
        <f>IF($B248=1,IF(ISNA(VLOOKUP($P248,Teams!$F$4:$H$51,2,FALSE)),"",VLOOKUP($P248,Teams!$F$4:$H$51,2,FALSE)),IF($B248=2,IF(ISNA(VLOOKUP($P248,Teams!$O$4:$Q$51,2,FALSE)),"",VLOOKUP($P248,Teams!$O$4:$Q$51,2,FALSE)),IF(ISNA(VLOOKUP($P248,Teams!$X$4:$Z$51,2,FALSE)),"",VLOOKUP($P248,Teams!$X$4:$Z$51,2,FALSE))))</f>
        <v>212311</v>
      </c>
      <c r="R248" t="str">
        <f t="shared" si="22"/>
        <v>01/16/2022,8:00,01/16/2022,9:00,Week 14 - Match 14823,,Gym 2 - Court 3,,0,Game,,212305,,1,212311,,,0,,14823,1,,,,,,</v>
      </c>
    </row>
    <row r="249" spans="2:18" x14ac:dyDescent="0.2">
      <c r="B249" s="37">
        <v>2</v>
      </c>
      <c r="C249" s="9">
        <v>44577</v>
      </c>
      <c r="D249" s="10">
        <v>9</v>
      </c>
      <c r="E249" s="10" t="s">
        <v>36</v>
      </c>
      <c r="F249" s="11">
        <f t="shared" si="20"/>
        <v>10</v>
      </c>
      <c r="G249" s="11" t="str">
        <f t="shared" si="21"/>
        <v>00</v>
      </c>
      <c r="H249" s="2">
        <v>14</v>
      </c>
      <c r="I249" s="11" t="str">
        <f t="shared" si="23"/>
        <v>14911</v>
      </c>
      <c r="J249" s="2">
        <v>1</v>
      </c>
      <c r="K249" s="2">
        <v>1</v>
      </c>
      <c r="L249" s="45">
        <v>4</v>
      </c>
      <c r="M249" s="6" t="str">
        <f t="shared" si="18"/>
        <v>&lt;C4&gt;</v>
      </c>
      <c r="N249" s="6" t="str">
        <f>IF($B249=1,IF(ISNA(VLOOKUP($M249,Teams!$F$4:$H$51,2,FALSE)),"",VLOOKUP($M249,Teams!$F$4:$H$51,2,FALSE)),IF($B249=2,IF(ISNA(VLOOKUP($M249,Teams!$O$4:$Q$51,2,FALSE)),"",VLOOKUP($M249,Teams!$O$4:$Q$51,2,FALSE)),IF(ISNA(VLOOKUP($M249,Teams!$X$4:$Z$51,2,FALSE)),"",VLOOKUP($M249,Teams!$X$4:$Z$51,2,FALSE))))</f>
        <v>212304</v>
      </c>
      <c r="O249" s="47">
        <v>10</v>
      </c>
      <c r="P249" s="6" t="str">
        <f t="shared" si="19"/>
        <v>&lt;C10&gt;</v>
      </c>
      <c r="Q249" s="6" t="str">
        <f>IF($B249=1,IF(ISNA(VLOOKUP($P249,Teams!$F$4:$H$51,2,FALSE)),"",VLOOKUP($P249,Teams!$F$4:$H$51,2,FALSE)),IF($B249=2,IF(ISNA(VLOOKUP($P249,Teams!$O$4:$Q$51,2,FALSE)),"",VLOOKUP($P249,Teams!$O$4:$Q$51,2,FALSE)),IF(ISNA(VLOOKUP($P249,Teams!$X$4:$Z$51,2,FALSE)),"",VLOOKUP($P249,Teams!$X$4:$Z$51,2,FALSE))))</f>
        <v>212310</v>
      </c>
      <c r="R249" t="str">
        <f t="shared" si="22"/>
        <v>01/16/2022,9:00,01/16/2022,10:00,Week 14 - Match 14911,,Gym 1 - Court 1,,0,Game,,212304,,1,212310,,,0,,14911,1,,,,,,</v>
      </c>
    </row>
    <row r="250" spans="2:18" x14ac:dyDescent="0.2">
      <c r="B250" s="37">
        <v>2</v>
      </c>
      <c r="C250" s="9">
        <v>44577</v>
      </c>
      <c r="D250" s="10">
        <v>9</v>
      </c>
      <c r="E250" s="10" t="s">
        <v>36</v>
      </c>
      <c r="F250" s="11">
        <f t="shared" si="20"/>
        <v>10</v>
      </c>
      <c r="G250" s="11" t="str">
        <f t="shared" si="21"/>
        <v>00</v>
      </c>
      <c r="H250" s="2">
        <v>14</v>
      </c>
      <c r="I250" s="11" t="str">
        <f t="shared" si="23"/>
        <v>14912</v>
      </c>
      <c r="J250" s="2">
        <v>1</v>
      </c>
      <c r="K250" s="2">
        <v>2</v>
      </c>
      <c r="L250" s="45">
        <v>5</v>
      </c>
      <c r="M250" s="6" t="str">
        <f t="shared" si="18"/>
        <v>&lt;C5&gt;</v>
      </c>
      <c r="N250" s="6" t="str">
        <f>IF($B250=1,IF(ISNA(VLOOKUP($M250,Teams!$F$4:$H$51,2,FALSE)),"",VLOOKUP($M250,Teams!$F$4:$H$51,2,FALSE)),IF($B250=2,IF(ISNA(VLOOKUP($M250,Teams!$O$4:$Q$51,2,FALSE)),"",VLOOKUP($M250,Teams!$O$4:$Q$51,2,FALSE)),IF(ISNA(VLOOKUP($M250,Teams!$X$4:$Z$51,2,FALSE)),"",VLOOKUP($M250,Teams!$X$4:$Z$51,2,FALSE))))</f>
        <v>212305</v>
      </c>
      <c r="O250" s="47">
        <v>9</v>
      </c>
      <c r="P250" s="6" t="str">
        <f t="shared" si="19"/>
        <v>&lt;C9&gt;</v>
      </c>
      <c r="Q250" s="6" t="str">
        <f>IF($B250=1,IF(ISNA(VLOOKUP($P250,Teams!$F$4:$H$51,2,FALSE)),"",VLOOKUP($P250,Teams!$F$4:$H$51,2,FALSE)),IF($B250=2,IF(ISNA(VLOOKUP($P250,Teams!$O$4:$Q$51,2,FALSE)),"",VLOOKUP($P250,Teams!$O$4:$Q$51,2,FALSE)),IF(ISNA(VLOOKUP($P250,Teams!$X$4:$Z$51,2,FALSE)),"",VLOOKUP($P250,Teams!$X$4:$Z$51,2,FALSE))))</f>
        <v>212309</v>
      </c>
      <c r="R250" t="str">
        <f t="shared" si="22"/>
        <v>01/16/2022,9:00,01/16/2022,10:00,Week 14 - Match 14912,,Gym 1 - Court 2,,0,Game,,212305,,1,212309,,,0,,14912,1,,,,,,</v>
      </c>
    </row>
    <row r="251" spans="2:18" x14ac:dyDescent="0.2">
      <c r="B251" s="37">
        <v>2</v>
      </c>
      <c r="C251" s="9">
        <v>44577</v>
      </c>
      <c r="D251" s="10">
        <v>9</v>
      </c>
      <c r="E251" s="10" t="s">
        <v>36</v>
      </c>
      <c r="F251" s="11">
        <f t="shared" si="20"/>
        <v>10</v>
      </c>
      <c r="G251" s="11" t="str">
        <f t="shared" si="21"/>
        <v>00</v>
      </c>
      <c r="H251" s="2">
        <v>14</v>
      </c>
      <c r="I251" s="11" t="str">
        <f t="shared" si="23"/>
        <v>14913</v>
      </c>
      <c r="J251" s="2">
        <v>1</v>
      </c>
      <c r="K251" s="2">
        <v>3</v>
      </c>
      <c r="L251" s="45">
        <v>6</v>
      </c>
      <c r="M251" s="6" t="str">
        <f t="shared" si="18"/>
        <v>&lt;C6&gt;</v>
      </c>
      <c r="N251" s="6" t="str">
        <f>IF($B251=1,IF(ISNA(VLOOKUP($M251,Teams!$F$4:$H$51,2,FALSE)),"",VLOOKUP($M251,Teams!$F$4:$H$51,2,FALSE)),IF($B251=2,IF(ISNA(VLOOKUP($M251,Teams!$O$4:$Q$51,2,FALSE)),"",VLOOKUP($M251,Teams!$O$4:$Q$51,2,FALSE)),IF(ISNA(VLOOKUP($M251,Teams!$X$4:$Z$51,2,FALSE)),"",VLOOKUP($M251,Teams!$X$4:$Z$51,2,FALSE))))</f>
        <v>212306</v>
      </c>
      <c r="O251" s="47">
        <v>8</v>
      </c>
      <c r="P251" s="6" t="str">
        <f t="shared" si="19"/>
        <v>&lt;C8&gt;</v>
      </c>
      <c r="Q251" s="6" t="str">
        <f>IF($B251=1,IF(ISNA(VLOOKUP($P251,Teams!$F$4:$H$51,2,FALSE)),"",VLOOKUP($P251,Teams!$F$4:$H$51,2,FALSE)),IF($B251=2,IF(ISNA(VLOOKUP($P251,Teams!$O$4:$Q$51,2,FALSE)),"",VLOOKUP($P251,Teams!$O$4:$Q$51,2,FALSE)),IF(ISNA(VLOOKUP($P251,Teams!$X$4:$Z$51,2,FALSE)),"",VLOOKUP($P251,Teams!$X$4:$Z$51,2,FALSE))))</f>
        <v>212308</v>
      </c>
      <c r="R251" t="str">
        <f t="shared" si="22"/>
        <v>01/16/2022,9:00,01/16/2022,10:00,Week 14 - Match 14913,,Gym 1 - Court 3,,0,Game,,212306,,1,212308,,,0,,14913,1,,,,,,</v>
      </c>
    </row>
    <row r="252" spans="2:18" x14ac:dyDescent="0.2">
      <c r="B252" s="37">
        <v>2</v>
      </c>
      <c r="C252" s="9">
        <v>44577</v>
      </c>
      <c r="D252" s="10">
        <v>9</v>
      </c>
      <c r="E252" s="10" t="s">
        <v>36</v>
      </c>
      <c r="F252" s="11">
        <f t="shared" si="20"/>
        <v>10</v>
      </c>
      <c r="G252" s="11" t="str">
        <f t="shared" si="21"/>
        <v>00</v>
      </c>
      <c r="H252" s="2">
        <v>14</v>
      </c>
      <c r="I252" s="11" t="str">
        <f t="shared" si="23"/>
        <v>14921</v>
      </c>
      <c r="J252" s="2">
        <v>2</v>
      </c>
      <c r="K252" s="2">
        <v>1</v>
      </c>
      <c r="L252" s="45">
        <v>1</v>
      </c>
      <c r="M252" s="6" t="str">
        <f t="shared" si="18"/>
        <v>&lt;C1&gt;</v>
      </c>
      <c r="N252" s="6" t="str">
        <f>IF($B252=1,IF(ISNA(VLOOKUP($M252,Teams!$F$4:$H$51,2,FALSE)),"",VLOOKUP($M252,Teams!$F$4:$H$51,2,FALSE)),IF($B252=2,IF(ISNA(VLOOKUP($M252,Teams!$O$4:$Q$51,2,FALSE)),"",VLOOKUP($M252,Teams!$O$4:$Q$51,2,FALSE)),IF(ISNA(VLOOKUP($M252,Teams!$X$4:$Z$51,2,FALSE)),"",VLOOKUP($M252,Teams!$X$4:$Z$51,2,FALSE))))</f>
        <v>212301</v>
      </c>
      <c r="O252" s="47">
        <v>2</v>
      </c>
      <c r="P252" s="6" t="str">
        <f t="shared" si="19"/>
        <v>&lt;C2&gt;</v>
      </c>
      <c r="Q252" s="6" t="str">
        <f>IF($B252=1,IF(ISNA(VLOOKUP($P252,Teams!$F$4:$H$51,2,FALSE)),"",VLOOKUP($P252,Teams!$F$4:$H$51,2,FALSE)),IF($B252=2,IF(ISNA(VLOOKUP($P252,Teams!$O$4:$Q$51,2,FALSE)),"",VLOOKUP($P252,Teams!$O$4:$Q$51,2,FALSE)),IF(ISNA(VLOOKUP($P252,Teams!$X$4:$Z$51,2,FALSE)),"",VLOOKUP($P252,Teams!$X$4:$Z$51,2,FALSE))))</f>
        <v>212302</v>
      </c>
      <c r="R252" t="str">
        <f t="shared" si="22"/>
        <v>01/16/2022,9:00,01/16/2022,10:00,Week 14 - Match 14921,,Gym 2 - Court 1,,0,Game,,212301,,1,212302,,,0,,14921,1,,,,,,</v>
      </c>
    </row>
    <row r="253" spans="2:18" x14ac:dyDescent="0.2">
      <c r="B253" s="37">
        <v>2</v>
      </c>
      <c r="C253" s="9">
        <v>44577</v>
      </c>
      <c r="D253" s="10">
        <v>9</v>
      </c>
      <c r="E253" s="10" t="s">
        <v>36</v>
      </c>
      <c r="F253" s="11">
        <f t="shared" si="20"/>
        <v>10</v>
      </c>
      <c r="G253" s="11" t="str">
        <f t="shared" si="21"/>
        <v>00</v>
      </c>
      <c r="H253" s="2">
        <v>14</v>
      </c>
      <c r="I253" s="11" t="str">
        <f t="shared" si="23"/>
        <v>14922</v>
      </c>
      <c r="J253" s="2">
        <v>2</v>
      </c>
      <c r="K253" s="2">
        <v>2</v>
      </c>
      <c r="L253" s="45">
        <v>7</v>
      </c>
      <c r="M253" s="6" t="str">
        <f t="shared" si="18"/>
        <v>&lt;C7&gt;</v>
      </c>
      <c r="N253" s="6" t="str">
        <f>IF($B253=1,IF(ISNA(VLOOKUP($M253,Teams!$F$4:$H$51,2,FALSE)),"",VLOOKUP($M253,Teams!$F$4:$H$51,2,FALSE)),IF($B253=2,IF(ISNA(VLOOKUP($M253,Teams!$O$4:$Q$51,2,FALSE)),"",VLOOKUP($M253,Teams!$O$4:$Q$51,2,FALSE)),IF(ISNA(VLOOKUP($M253,Teams!$X$4:$Z$51,2,FALSE)),"",VLOOKUP($M253,Teams!$X$4:$Z$51,2,FALSE))))</f>
        <v>212307</v>
      </c>
      <c r="O253" s="47">
        <v>12</v>
      </c>
      <c r="P253" s="6" t="str">
        <f t="shared" si="19"/>
        <v>&lt;C12&gt;</v>
      </c>
      <c r="Q253" s="6" t="str">
        <f>IF($B253=1,IF(ISNA(VLOOKUP($P253,Teams!$F$4:$H$51,2,FALSE)),"",VLOOKUP($P253,Teams!$F$4:$H$51,2,FALSE)),IF($B253=2,IF(ISNA(VLOOKUP($P253,Teams!$O$4:$Q$51,2,FALSE)),"",VLOOKUP($P253,Teams!$O$4:$Q$51,2,FALSE)),IF(ISNA(VLOOKUP($P253,Teams!$X$4:$Z$51,2,FALSE)),"",VLOOKUP($P253,Teams!$X$4:$Z$51,2,FALSE))))</f>
        <v>212312</v>
      </c>
      <c r="R253" t="str">
        <f t="shared" si="22"/>
        <v>01/16/2022,9:00,01/16/2022,10:00,Week 14 - Match 14922,,Gym 2 - Court 2,,0,Game,,212307,,1,212312,,,0,,14922,1,,,,,,</v>
      </c>
    </row>
    <row r="254" spans="2:18" x14ac:dyDescent="0.2">
      <c r="B254" s="37">
        <v>2</v>
      </c>
      <c r="C254" s="9">
        <v>44577</v>
      </c>
      <c r="D254" s="10">
        <v>9</v>
      </c>
      <c r="E254" s="10" t="s">
        <v>36</v>
      </c>
      <c r="F254" s="11">
        <f t="shared" si="20"/>
        <v>10</v>
      </c>
      <c r="G254" s="11" t="str">
        <f t="shared" si="21"/>
        <v>00</v>
      </c>
      <c r="H254" s="2">
        <v>14</v>
      </c>
      <c r="I254" s="11" t="str">
        <f t="shared" si="23"/>
        <v>14923</v>
      </c>
      <c r="J254" s="2">
        <v>2</v>
      </c>
      <c r="K254" s="2">
        <v>3</v>
      </c>
      <c r="L254" s="45">
        <v>3</v>
      </c>
      <c r="M254" s="6" t="str">
        <f t="shared" si="18"/>
        <v>&lt;C3&gt;</v>
      </c>
      <c r="N254" s="6" t="str">
        <f>IF($B254=1,IF(ISNA(VLOOKUP($M254,Teams!$F$4:$H$51,2,FALSE)),"",VLOOKUP($M254,Teams!$F$4:$H$51,2,FALSE)),IF($B254=2,IF(ISNA(VLOOKUP($M254,Teams!$O$4:$Q$51,2,FALSE)),"",VLOOKUP($M254,Teams!$O$4:$Q$51,2,FALSE)),IF(ISNA(VLOOKUP($M254,Teams!$X$4:$Z$51,2,FALSE)),"",VLOOKUP($M254,Teams!$X$4:$Z$51,2,FALSE))))</f>
        <v>212303</v>
      </c>
      <c r="O254" s="47">
        <v>11</v>
      </c>
      <c r="P254" s="6" t="str">
        <f t="shared" si="19"/>
        <v>&lt;C11&gt;</v>
      </c>
      <c r="Q254" s="6" t="str">
        <f>IF($B254=1,IF(ISNA(VLOOKUP($P254,Teams!$F$4:$H$51,2,FALSE)),"",VLOOKUP($P254,Teams!$F$4:$H$51,2,FALSE)),IF($B254=2,IF(ISNA(VLOOKUP($P254,Teams!$O$4:$Q$51,2,FALSE)),"",VLOOKUP($P254,Teams!$O$4:$Q$51,2,FALSE)),IF(ISNA(VLOOKUP($P254,Teams!$X$4:$Z$51,2,FALSE)),"",VLOOKUP($P254,Teams!$X$4:$Z$51,2,FALSE))))</f>
        <v>212311</v>
      </c>
      <c r="R254" t="str">
        <f t="shared" si="22"/>
        <v>01/16/2022,9:00,01/16/2022,10:00,Week 14 - Match 14923,,Gym 2 - Court 3,,0,Game,,212303,,1,212311,,,0,,14923,1,,,,,,</v>
      </c>
    </row>
    <row r="255" spans="2:18" x14ac:dyDescent="0.2">
      <c r="B255" s="37">
        <v>2</v>
      </c>
      <c r="C255" s="9">
        <v>44584</v>
      </c>
      <c r="D255" s="10">
        <v>10</v>
      </c>
      <c r="E255" s="10" t="s">
        <v>36</v>
      </c>
      <c r="F255" s="11">
        <f t="shared" si="20"/>
        <v>11</v>
      </c>
      <c r="G255" s="11" t="str">
        <f t="shared" si="21"/>
        <v>00</v>
      </c>
      <c r="H255" s="2">
        <v>15</v>
      </c>
      <c r="I255" s="11" t="str">
        <f t="shared" si="23"/>
        <v>151011</v>
      </c>
      <c r="J255" s="2">
        <v>1</v>
      </c>
      <c r="K255" s="2">
        <v>1</v>
      </c>
      <c r="L255" s="45">
        <v>5</v>
      </c>
      <c r="M255" s="6" t="str">
        <f t="shared" si="18"/>
        <v>&lt;C5&gt;</v>
      </c>
      <c r="N255" s="6" t="str">
        <f>IF($B255=1,IF(ISNA(VLOOKUP($M255,Teams!$F$4:$H$51,2,FALSE)),"",VLOOKUP($M255,Teams!$F$4:$H$51,2,FALSE)),IF($B255=2,IF(ISNA(VLOOKUP($M255,Teams!$O$4:$Q$51,2,FALSE)),"",VLOOKUP($M255,Teams!$O$4:$Q$51,2,FALSE)),IF(ISNA(VLOOKUP($M255,Teams!$X$4:$Z$51,2,FALSE)),"",VLOOKUP($M255,Teams!$X$4:$Z$51,2,FALSE))))</f>
        <v>212305</v>
      </c>
      <c r="O255" s="47">
        <v>6</v>
      </c>
      <c r="P255" s="6" t="str">
        <f>"&lt;"&amp;$A$3&amp;O255&amp;"&gt;"</f>
        <v>&lt;C6&gt;</v>
      </c>
      <c r="Q255" s="6" t="str">
        <f>IF($B255=1,IF(ISNA(VLOOKUP($P255,Teams!$F$4:$H$51,2,FALSE)),"",VLOOKUP($P255,Teams!$F$4:$H$51,2,FALSE)),IF($B255=2,IF(ISNA(VLOOKUP($P255,Teams!$O$4:$Q$51,2,FALSE)),"",VLOOKUP($P255,Teams!$O$4:$Q$51,2,FALSE)),IF(ISNA(VLOOKUP($P255,Teams!$X$4:$Z$51,2,FALSE)),"",VLOOKUP($P255,Teams!$X$4:$Z$51,2,FALSE))))</f>
        <v>212306</v>
      </c>
      <c r="R255" t="str">
        <f t="shared" si="22"/>
        <v>01/23/2022,10:00,01/23/2022,11:00,Week 15 - Match 151011,,Gym 1 - Court 1,,0,Game,,212305,,1,212306,,,0,,151011,1,,,,,,</v>
      </c>
    </row>
    <row r="256" spans="2:18" x14ac:dyDescent="0.2">
      <c r="B256" s="37">
        <v>2</v>
      </c>
      <c r="C256" s="9">
        <v>44584</v>
      </c>
      <c r="D256" s="10">
        <v>10</v>
      </c>
      <c r="E256" s="10" t="s">
        <v>36</v>
      </c>
      <c r="F256" s="11">
        <f t="shared" si="20"/>
        <v>11</v>
      </c>
      <c r="G256" s="11" t="str">
        <f t="shared" si="21"/>
        <v>00</v>
      </c>
      <c r="H256" s="2">
        <v>15</v>
      </c>
      <c r="I256" s="11" t="str">
        <f t="shared" si="23"/>
        <v>151012</v>
      </c>
      <c r="J256" s="2">
        <v>1</v>
      </c>
      <c r="K256" s="2">
        <v>2</v>
      </c>
      <c r="L256" s="45">
        <v>11</v>
      </c>
      <c r="M256" s="6" t="str">
        <f t="shared" si="18"/>
        <v>&lt;C11&gt;</v>
      </c>
      <c r="N256" s="6" t="str">
        <f>IF($B256=1,IF(ISNA(VLOOKUP($M256,Teams!$F$4:$H$51,2,FALSE)),"",VLOOKUP($M256,Teams!$F$4:$H$51,2,FALSE)),IF($B256=2,IF(ISNA(VLOOKUP($M256,Teams!$O$4:$Q$51,2,FALSE)),"",VLOOKUP($M256,Teams!$O$4:$Q$51,2,FALSE)),IF(ISNA(VLOOKUP($M256,Teams!$X$4:$Z$51,2,FALSE)),"",VLOOKUP($M256,Teams!$X$4:$Z$51,2,FALSE))))</f>
        <v>212311</v>
      </c>
      <c r="O256" s="47">
        <v>12</v>
      </c>
      <c r="P256" s="6" t="str">
        <f t="shared" ref="P256:P319" si="24">"&lt;"&amp;$A$3&amp;O256&amp;"&gt;"</f>
        <v>&lt;C12&gt;</v>
      </c>
      <c r="Q256" s="6" t="str">
        <f>IF($B256=1,IF(ISNA(VLOOKUP($P256,Teams!$F$4:$H$51,2,FALSE)),"",VLOOKUP($P256,Teams!$F$4:$H$51,2,FALSE)),IF($B256=2,IF(ISNA(VLOOKUP($P256,Teams!$O$4:$Q$51,2,FALSE)),"",VLOOKUP($P256,Teams!$O$4:$Q$51,2,FALSE)),IF(ISNA(VLOOKUP($P256,Teams!$X$4:$Z$51,2,FALSE)),"",VLOOKUP($P256,Teams!$X$4:$Z$51,2,FALSE))))</f>
        <v>212312</v>
      </c>
      <c r="R256" t="str">
        <f t="shared" si="22"/>
        <v>01/23/2022,10:00,01/23/2022,11:00,Week 15 - Match 151012,,Gym 1 - Court 2,,0,Game,,212311,,1,212312,,,0,,151012,1,,,,,,</v>
      </c>
    </row>
    <row r="257" spans="2:18" x14ac:dyDescent="0.2">
      <c r="B257" s="37">
        <v>2</v>
      </c>
      <c r="C257" s="9">
        <v>44584</v>
      </c>
      <c r="D257" s="10">
        <v>10</v>
      </c>
      <c r="E257" s="10" t="s">
        <v>36</v>
      </c>
      <c r="F257" s="11">
        <f t="shared" si="20"/>
        <v>11</v>
      </c>
      <c r="G257" s="11" t="str">
        <f t="shared" si="21"/>
        <v>00</v>
      </c>
      <c r="H257" s="2">
        <v>15</v>
      </c>
      <c r="I257" s="11" t="str">
        <f t="shared" si="23"/>
        <v>151013</v>
      </c>
      <c r="J257" s="2">
        <v>1</v>
      </c>
      <c r="K257" s="2">
        <v>3</v>
      </c>
      <c r="L257" s="45">
        <v>1</v>
      </c>
      <c r="M257" s="6" t="str">
        <f t="shared" si="18"/>
        <v>&lt;C1&gt;</v>
      </c>
      <c r="N257" s="6" t="str">
        <f>IF($B257=1,IF(ISNA(VLOOKUP($M257,Teams!$F$4:$H$51,2,FALSE)),"",VLOOKUP($M257,Teams!$F$4:$H$51,2,FALSE)),IF($B257=2,IF(ISNA(VLOOKUP($M257,Teams!$O$4:$Q$51,2,FALSE)),"",VLOOKUP($M257,Teams!$O$4:$Q$51,2,FALSE)),IF(ISNA(VLOOKUP($M257,Teams!$X$4:$Z$51,2,FALSE)),"",VLOOKUP($M257,Teams!$X$4:$Z$51,2,FALSE))))</f>
        <v>212301</v>
      </c>
      <c r="O257" s="47">
        <v>10</v>
      </c>
      <c r="P257" s="6" t="str">
        <f t="shared" si="24"/>
        <v>&lt;C10&gt;</v>
      </c>
      <c r="Q257" s="6" t="str">
        <f>IF($B257=1,IF(ISNA(VLOOKUP($P257,Teams!$F$4:$H$51,2,FALSE)),"",VLOOKUP($P257,Teams!$F$4:$H$51,2,FALSE)),IF($B257=2,IF(ISNA(VLOOKUP($P257,Teams!$O$4:$Q$51,2,FALSE)),"",VLOOKUP($P257,Teams!$O$4:$Q$51,2,FALSE)),IF(ISNA(VLOOKUP($P257,Teams!$X$4:$Z$51,2,FALSE)),"",VLOOKUP($P257,Teams!$X$4:$Z$51,2,FALSE))))</f>
        <v>212310</v>
      </c>
      <c r="R257" t="str">
        <f t="shared" si="22"/>
        <v>01/23/2022,10:00,01/23/2022,11:00,Week 15 - Match 151013,,Gym 1 - Court 3,,0,Game,,212301,,1,212310,,,0,,151013,1,,,,,,</v>
      </c>
    </row>
    <row r="258" spans="2:18" x14ac:dyDescent="0.2">
      <c r="B258" s="37">
        <v>2</v>
      </c>
      <c r="C258" s="9">
        <v>44584</v>
      </c>
      <c r="D258" s="10">
        <v>10</v>
      </c>
      <c r="E258" s="10" t="s">
        <v>36</v>
      </c>
      <c r="F258" s="11">
        <f t="shared" si="20"/>
        <v>11</v>
      </c>
      <c r="G258" s="11" t="str">
        <f t="shared" si="21"/>
        <v>00</v>
      </c>
      <c r="H258" s="2">
        <v>15</v>
      </c>
      <c r="I258" s="11" t="str">
        <f t="shared" si="23"/>
        <v>151021</v>
      </c>
      <c r="J258" s="2">
        <v>2</v>
      </c>
      <c r="K258" s="2">
        <v>1</v>
      </c>
      <c r="L258" s="45">
        <v>2</v>
      </c>
      <c r="M258" s="6" t="str">
        <f t="shared" si="18"/>
        <v>&lt;C2&gt;</v>
      </c>
      <c r="N258" s="6" t="str">
        <f>IF($B258=1,IF(ISNA(VLOOKUP($M258,Teams!$F$4:$H$51,2,FALSE)),"",VLOOKUP($M258,Teams!$F$4:$H$51,2,FALSE)),IF($B258=2,IF(ISNA(VLOOKUP($M258,Teams!$O$4:$Q$51,2,FALSE)),"",VLOOKUP($M258,Teams!$O$4:$Q$51,2,FALSE)),IF(ISNA(VLOOKUP($M258,Teams!$X$4:$Z$51,2,FALSE)),"",VLOOKUP($M258,Teams!$X$4:$Z$51,2,FALSE))))</f>
        <v>212302</v>
      </c>
      <c r="O258" s="47">
        <v>9</v>
      </c>
      <c r="P258" s="6" t="str">
        <f t="shared" si="24"/>
        <v>&lt;C9&gt;</v>
      </c>
      <c r="Q258" s="6" t="str">
        <f>IF($B258=1,IF(ISNA(VLOOKUP($P258,Teams!$F$4:$H$51,2,FALSE)),"",VLOOKUP($P258,Teams!$F$4:$H$51,2,FALSE)),IF($B258=2,IF(ISNA(VLOOKUP($P258,Teams!$O$4:$Q$51,2,FALSE)),"",VLOOKUP($P258,Teams!$O$4:$Q$51,2,FALSE)),IF(ISNA(VLOOKUP($P258,Teams!$X$4:$Z$51,2,FALSE)),"",VLOOKUP($P258,Teams!$X$4:$Z$51,2,FALSE))))</f>
        <v>212309</v>
      </c>
      <c r="R258" t="str">
        <f t="shared" si="22"/>
        <v>01/23/2022,10:00,01/23/2022,11:00,Week 15 - Match 151021,,Gym 2 - Court 1,,0,Game,,212302,,1,212309,,,0,,151021,1,,,,,,</v>
      </c>
    </row>
    <row r="259" spans="2:18" x14ac:dyDescent="0.2">
      <c r="B259" s="37">
        <v>2</v>
      </c>
      <c r="C259" s="9">
        <v>44584</v>
      </c>
      <c r="D259" s="10">
        <v>10</v>
      </c>
      <c r="E259" s="10" t="s">
        <v>36</v>
      </c>
      <c r="F259" s="11">
        <f t="shared" si="20"/>
        <v>11</v>
      </c>
      <c r="G259" s="11" t="str">
        <f t="shared" si="21"/>
        <v>00</v>
      </c>
      <c r="H259" s="2">
        <v>15</v>
      </c>
      <c r="I259" s="11" t="str">
        <f t="shared" si="23"/>
        <v>151022</v>
      </c>
      <c r="J259" s="2">
        <v>2</v>
      </c>
      <c r="K259" s="2">
        <v>2</v>
      </c>
      <c r="L259" s="45">
        <v>3</v>
      </c>
      <c r="M259" s="6" t="str">
        <f t="shared" ref="M259:M322" si="25">"&lt;"&amp;$A$3&amp;L259&amp;"&gt;"</f>
        <v>&lt;C3&gt;</v>
      </c>
      <c r="N259" s="6" t="str">
        <f>IF($B259=1,IF(ISNA(VLOOKUP($M259,Teams!$F$4:$H$51,2,FALSE)),"",VLOOKUP($M259,Teams!$F$4:$H$51,2,FALSE)),IF($B259=2,IF(ISNA(VLOOKUP($M259,Teams!$O$4:$Q$51,2,FALSE)),"",VLOOKUP($M259,Teams!$O$4:$Q$51,2,FALSE)),IF(ISNA(VLOOKUP($M259,Teams!$X$4:$Z$51,2,FALSE)),"",VLOOKUP($M259,Teams!$X$4:$Z$51,2,FALSE))))</f>
        <v>212303</v>
      </c>
      <c r="O259" s="47">
        <v>8</v>
      </c>
      <c r="P259" s="6" t="str">
        <f t="shared" si="24"/>
        <v>&lt;C8&gt;</v>
      </c>
      <c r="Q259" s="6" t="str">
        <f>IF($B259=1,IF(ISNA(VLOOKUP($P259,Teams!$F$4:$H$51,2,FALSE)),"",VLOOKUP($P259,Teams!$F$4:$H$51,2,FALSE)),IF($B259=2,IF(ISNA(VLOOKUP($P259,Teams!$O$4:$Q$51,2,FALSE)),"",VLOOKUP($P259,Teams!$O$4:$Q$51,2,FALSE)),IF(ISNA(VLOOKUP($P259,Teams!$X$4:$Z$51,2,FALSE)),"",VLOOKUP($P259,Teams!$X$4:$Z$51,2,FALSE))))</f>
        <v>212308</v>
      </c>
      <c r="R259" t="str">
        <f t="shared" si="22"/>
        <v>01/23/2022,10:00,01/23/2022,11:00,Week 15 - Match 151022,,Gym 2 - Court 2,,0,Game,,212303,,1,212308,,,0,,151022,1,,,,,,</v>
      </c>
    </row>
    <row r="260" spans="2:18" x14ac:dyDescent="0.2">
      <c r="B260" s="37">
        <v>2</v>
      </c>
      <c r="C260" s="9">
        <v>44584</v>
      </c>
      <c r="D260" s="10">
        <v>10</v>
      </c>
      <c r="E260" s="10" t="s">
        <v>36</v>
      </c>
      <c r="F260" s="11">
        <f t="shared" ref="F260:F323" si="26">IF(NOT(ISBLANK(D260)),D260+1,"")</f>
        <v>11</v>
      </c>
      <c r="G260" s="11" t="str">
        <f t="shared" ref="G260:G323" si="27">IF(ISBLANK(E260),"",E260)</f>
        <v>00</v>
      </c>
      <c r="H260" s="2">
        <v>15</v>
      </c>
      <c r="I260" s="11" t="str">
        <f t="shared" si="23"/>
        <v>151023</v>
      </c>
      <c r="J260" s="2">
        <v>2</v>
      </c>
      <c r="K260" s="2">
        <v>3</v>
      </c>
      <c r="L260" s="45">
        <v>4</v>
      </c>
      <c r="M260" s="6" t="str">
        <f t="shared" si="25"/>
        <v>&lt;C4&gt;</v>
      </c>
      <c r="N260" s="6" t="str">
        <f>IF($B260=1,IF(ISNA(VLOOKUP($M260,Teams!$F$4:$H$51,2,FALSE)),"",VLOOKUP($M260,Teams!$F$4:$H$51,2,FALSE)),IF($B260=2,IF(ISNA(VLOOKUP($M260,Teams!$O$4:$Q$51,2,FALSE)),"",VLOOKUP($M260,Teams!$O$4:$Q$51,2,FALSE)),IF(ISNA(VLOOKUP($M260,Teams!$X$4:$Z$51,2,FALSE)),"",VLOOKUP($M260,Teams!$X$4:$Z$51,2,FALSE))))</f>
        <v>212304</v>
      </c>
      <c r="O260" s="47">
        <v>7</v>
      </c>
      <c r="P260" s="6" t="str">
        <f t="shared" si="24"/>
        <v>&lt;C7&gt;</v>
      </c>
      <c r="Q260" s="6" t="str">
        <f>IF($B260=1,IF(ISNA(VLOOKUP($P260,Teams!$F$4:$H$51,2,FALSE)),"",VLOOKUP($P260,Teams!$F$4:$H$51,2,FALSE)),IF($B260=2,IF(ISNA(VLOOKUP($P260,Teams!$O$4:$Q$51,2,FALSE)),"",VLOOKUP($P260,Teams!$O$4:$Q$51,2,FALSE)),IF(ISNA(VLOOKUP($P260,Teams!$X$4:$Z$51,2,FALSE)),"",VLOOKUP($P260,Teams!$X$4:$Z$51,2,FALSE))))</f>
        <v>212307</v>
      </c>
      <c r="R260" t="str">
        <f t="shared" ref="R260:R323" si="28">TEXT(C260,"mm/dd/yyyy")&amp;","&amp;D260&amp;":"&amp;E260&amp;","&amp;TEXT(C260,"mm/dd/yyyy")&amp;","&amp;F260&amp;":"&amp;G260&amp;",Week "&amp;H260&amp;" - Match "&amp;I260&amp;",,Gym "&amp;J260&amp;" - Court "&amp;K260&amp;",,0,Game,,"&amp;N260&amp;",,1,"&amp;Q260&amp;",,,0,,"&amp;I260&amp;",1,,,,,,"</f>
        <v>01/23/2022,10:00,01/23/2022,11:00,Week 15 - Match 151023,,Gym 2 - Court 3,,0,Game,,212304,,1,212307,,,0,,151023,1,,,,,,</v>
      </c>
    </row>
    <row r="261" spans="2:18" x14ac:dyDescent="0.2">
      <c r="B261" s="37">
        <v>2</v>
      </c>
      <c r="C261" s="9">
        <v>44584</v>
      </c>
      <c r="D261" s="10">
        <v>11</v>
      </c>
      <c r="E261" s="10" t="s">
        <v>36</v>
      </c>
      <c r="F261" s="11">
        <f t="shared" si="26"/>
        <v>12</v>
      </c>
      <c r="G261" s="11" t="str">
        <f t="shared" si="27"/>
        <v>00</v>
      </c>
      <c r="H261" s="2">
        <v>15</v>
      </c>
      <c r="I261" s="11" t="str">
        <f t="shared" si="23"/>
        <v>151111</v>
      </c>
      <c r="J261" s="2">
        <v>1</v>
      </c>
      <c r="K261" s="2">
        <v>1</v>
      </c>
      <c r="L261" s="45">
        <v>4</v>
      </c>
      <c r="M261" s="6" t="str">
        <f t="shared" si="25"/>
        <v>&lt;C4&gt;</v>
      </c>
      <c r="N261" s="6" t="str">
        <f>IF($B261=1,IF(ISNA(VLOOKUP($M261,Teams!$F$4:$H$51,2,FALSE)),"",VLOOKUP($M261,Teams!$F$4:$H$51,2,FALSE)),IF($B261=2,IF(ISNA(VLOOKUP($M261,Teams!$O$4:$Q$51,2,FALSE)),"",VLOOKUP($M261,Teams!$O$4:$Q$51,2,FALSE)),IF(ISNA(VLOOKUP($M261,Teams!$X$4:$Z$51,2,FALSE)),"",VLOOKUP($M261,Teams!$X$4:$Z$51,2,FALSE))))</f>
        <v>212304</v>
      </c>
      <c r="O261" s="47">
        <v>6</v>
      </c>
      <c r="P261" s="6" t="str">
        <f t="shared" si="24"/>
        <v>&lt;C6&gt;</v>
      </c>
      <c r="Q261" s="6" t="str">
        <f>IF($B261=1,IF(ISNA(VLOOKUP($P261,Teams!$F$4:$H$51,2,FALSE)),"",VLOOKUP($P261,Teams!$F$4:$H$51,2,FALSE)),IF($B261=2,IF(ISNA(VLOOKUP($P261,Teams!$O$4:$Q$51,2,FALSE)),"",VLOOKUP($P261,Teams!$O$4:$Q$51,2,FALSE)),IF(ISNA(VLOOKUP($P261,Teams!$X$4:$Z$51,2,FALSE)),"",VLOOKUP($P261,Teams!$X$4:$Z$51,2,FALSE))))</f>
        <v>212306</v>
      </c>
      <c r="R261" t="str">
        <f t="shared" si="28"/>
        <v>01/23/2022,11:00,01/23/2022,12:00,Week 15 - Match 151111,,Gym 1 - Court 1,,0,Game,,212304,,1,212306,,,0,,151111,1,,,,,,</v>
      </c>
    </row>
    <row r="262" spans="2:18" x14ac:dyDescent="0.2">
      <c r="B262" s="37">
        <v>2</v>
      </c>
      <c r="C262" s="9">
        <v>44584</v>
      </c>
      <c r="D262" s="10">
        <v>11</v>
      </c>
      <c r="E262" s="10" t="s">
        <v>36</v>
      </c>
      <c r="F262" s="11">
        <f t="shared" si="26"/>
        <v>12</v>
      </c>
      <c r="G262" s="11" t="str">
        <f t="shared" si="27"/>
        <v>00</v>
      </c>
      <c r="H262" s="2">
        <v>15</v>
      </c>
      <c r="I262" s="11" t="str">
        <f t="shared" si="23"/>
        <v>151112</v>
      </c>
      <c r="J262" s="2">
        <v>1</v>
      </c>
      <c r="K262" s="2">
        <v>2</v>
      </c>
      <c r="L262" s="45">
        <v>5</v>
      </c>
      <c r="M262" s="6" t="str">
        <f t="shared" si="25"/>
        <v>&lt;C5&gt;</v>
      </c>
      <c r="N262" s="6" t="str">
        <f>IF($B262=1,IF(ISNA(VLOOKUP($M262,Teams!$F$4:$H$51,2,FALSE)),"",VLOOKUP($M262,Teams!$F$4:$H$51,2,FALSE)),IF($B262=2,IF(ISNA(VLOOKUP($M262,Teams!$O$4:$Q$51,2,FALSE)),"",VLOOKUP($M262,Teams!$O$4:$Q$51,2,FALSE)),IF(ISNA(VLOOKUP($M262,Teams!$X$4:$Z$51,2,FALSE)),"",VLOOKUP($M262,Teams!$X$4:$Z$51,2,FALSE))))</f>
        <v>212305</v>
      </c>
      <c r="O262" s="47">
        <v>12</v>
      </c>
      <c r="P262" s="6" t="str">
        <f t="shared" si="24"/>
        <v>&lt;C12&gt;</v>
      </c>
      <c r="Q262" s="6" t="str">
        <f>IF($B262=1,IF(ISNA(VLOOKUP($P262,Teams!$F$4:$H$51,2,FALSE)),"",VLOOKUP($P262,Teams!$F$4:$H$51,2,FALSE)),IF($B262=2,IF(ISNA(VLOOKUP($P262,Teams!$O$4:$Q$51,2,FALSE)),"",VLOOKUP($P262,Teams!$O$4:$Q$51,2,FALSE)),IF(ISNA(VLOOKUP($P262,Teams!$X$4:$Z$51,2,FALSE)),"",VLOOKUP($P262,Teams!$X$4:$Z$51,2,FALSE))))</f>
        <v>212312</v>
      </c>
      <c r="R262" t="str">
        <f t="shared" si="28"/>
        <v>01/23/2022,11:00,01/23/2022,12:00,Week 15 - Match 151112,,Gym 1 - Court 2,,0,Game,,212305,,1,212312,,,0,,151112,1,,,,,,</v>
      </c>
    </row>
    <row r="263" spans="2:18" x14ac:dyDescent="0.2">
      <c r="B263" s="37">
        <v>2</v>
      </c>
      <c r="C263" s="9">
        <v>44584</v>
      </c>
      <c r="D263" s="10">
        <v>11</v>
      </c>
      <c r="E263" s="10" t="s">
        <v>36</v>
      </c>
      <c r="F263" s="11">
        <f t="shared" si="26"/>
        <v>12</v>
      </c>
      <c r="G263" s="11" t="str">
        <f t="shared" si="27"/>
        <v>00</v>
      </c>
      <c r="H263" s="2">
        <v>15</v>
      </c>
      <c r="I263" s="11" t="str">
        <f t="shared" ref="I263:I326" si="29">IF(ISBLANK(D263),"",H263&amp;D263&amp;J263&amp;K263)</f>
        <v>151113</v>
      </c>
      <c r="J263" s="2">
        <v>1</v>
      </c>
      <c r="K263" s="2">
        <v>3</v>
      </c>
      <c r="L263" s="45">
        <v>10</v>
      </c>
      <c r="M263" s="6" t="str">
        <f t="shared" si="25"/>
        <v>&lt;C10&gt;</v>
      </c>
      <c r="N263" s="6" t="str">
        <f>IF($B263=1,IF(ISNA(VLOOKUP($M263,Teams!$F$4:$H$51,2,FALSE)),"",VLOOKUP($M263,Teams!$F$4:$H$51,2,FALSE)),IF($B263=2,IF(ISNA(VLOOKUP($M263,Teams!$O$4:$Q$51,2,FALSE)),"",VLOOKUP($M263,Teams!$O$4:$Q$51,2,FALSE)),IF(ISNA(VLOOKUP($M263,Teams!$X$4:$Z$51,2,FALSE)),"",VLOOKUP($M263,Teams!$X$4:$Z$51,2,FALSE))))</f>
        <v>212310</v>
      </c>
      <c r="O263" s="47">
        <v>11</v>
      </c>
      <c r="P263" s="6" t="str">
        <f t="shared" si="24"/>
        <v>&lt;C11&gt;</v>
      </c>
      <c r="Q263" s="6" t="str">
        <f>IF($B263=1,IF(ISNA(VLOOKUP($P263,Teams!$F$4:$H$51,2,FALSE)),"",VLOOKUP($P263,Teams!$F$4:$H$51,2,FALSE)),IF($B263=2,IF(ISNA(VLOOKUP($P263,Teams!$O$4:$Q$51,2,FALSE)),"",VLOOKUP($P263,Teams!$O$4:$Q$51,2,FALSE)),IF(ISNA(VLOOKUP($P263,Teams!$X$4:$Z$51,2,FALSE)),"",VLOOKUP($P263,Teams!$X$4:$Z$51,2,FALSE))))</f>
        <v>212311</v>
      </c>
      <c r="R263" t="str">
        <f t="shared" si="28"/>
        <v>01/23/2022,11:00,01/23/2022,12:00,Week 15 - Match 151113,,Gym 1 - Court 3,,0,Game,,212310,,1,212311,,,0,,151113,1,,,,,,</v>
      </c>
    </row>
    <row r="264" spans="2:18" x14ac:dyDescent="0.2">
      <c r="B264" s="37">
        <v>2</v>
      </c>
      <c r="C264" s="9">
        <v>44584</v>
      </c>
      <c r="D264" s="10">
        <v>11</v>
      </c>
      <c r="E264" s="10" t="s">
        <v>36</v>
      </c>
      <c r="F264" s="11">
        <f t="shared" si="26"/>
        <v>12</v>
      </c>
      <c r="G264" s="11" t="str">
        <f t="shared" si="27"/>
        <v>00</v>
      </c>
      <c r="H264" s="2">
        <v>15</v>
      </c>
      <c r="I264" s="11" t="str">
        <f t="shared" si="29"/>
        <v>151121</v>
      </c>
      <c r="J264" s="2">
        <v>2</v>
      </c>
      <c r="K264" s="2">
        <v>1</v>
      </c>
      <c r="L264" s="45">
        <v>1</v>
      </c>
      <c r="M264" s="6" t="str">
        <f t="shared" si="25"/>
        <v>&lt;C1&gt;</v>
      </c>
      <c r="N264" s="6" t="str">
        <f>IF($B264=1,IF(ISNA(VLOOKUP($M264,Teams!$F$4:$H$51,2,FALSE)),"",VLOOKUP($M264,Teams!$F$4:$H$51,2,FALSE)),IF($B264=2,IF(ISNA(VLOOKUP($M264,Teams!$O$4:$Q$51,2,FALSE)),"",VLOOKUP($M264,Teams!$O$4:$Q$51,2,FALSE)),IF(ISNA(VLOOKUP($M264,Teams!$X$4:$Z$51,2,FALSE)),"",VLOOKUP($M264,Teams!$X$4:$Z$51,2,FALSE))))</f>
        <v>212301</v>
      </c>
      <c r="O264" s="47">
        <v>9</v>
      </c>
      <c r="P264" s="6" t="str">
        <f t="shared" si="24"/>
        <v>&lt;C9&gt;</v>
      </c>
      <c r="Q264" s="6" t="str">
        <f>IF($B264=1,IF(ISNA(VLOOKUP($P264,Teams!$F$4:$H$51,2,FALSE)),"",VLOOKUP($P264,Teams!$F$4:$H$51,2,FALSE)),IF($B264=2,IF(ISNA(VLOOKUP($P264,Teams!$O$4:$Q$51,2,FALSE)),"",VLOOKUP($P264,Teams!$O$4:$Q$51,2,FALSE)),IF(ISNA(VLOOKUP($P264,Teams!$X$4:$Z$51,2,FALSE)),"",VLOOKUP($P264,Teams!$X$4:$Z$51,2,FALSE))))</f>
        <v>212309</v>
      </c>
      <c r="R264" t="str">
        <f t="shared" si="28"/>
        <v>01/23/2022,11:00,01/23/2022,12:00,Week 15 - Match 151121,,Gym 2 - Court 1,,0,Game,,212301,,1,212309,,,0,,151121,1,,,,,,</v>
      </c>
    </row>
    <row r="265" spans="2:18" x14ac:dyDescent="0.2">
      <c r="B265" s="37">
        <v>2</v>
      </c>
      <c r="C265" s="9">
        <v>44584</v>
      </c>
      <c r="D265" s="10">
        <v>11</v>
      </c>
      <c r="E265" s="10" t="s">
        <v>36</v>
      </c>
      <c r="F265" s="11">
        <f t="shared" si="26"/>
        <v>12</v>
      </c>
      <c r="G265" s="11" t="str">
        <f t="shared" si="27"/>
        <v>00</v>
      </c>
      <c r="H265" s="2">
        <v>15</v>
      </c>
      <c r="I265" s="11" t="str">
        <f t="shared" si="29"/>
        <v>151122</v>
      </c>
      <c r="J265" s="2">
        <v>2</v>
      </c>
      <c r="K265" s="2">
        <v>2</v>
      </c>
      <c r="L265" s="45">
        <v>2</v>
      </c>
      <c r="M265" s="6" t="str">
        <f t="shared" si="25"/>
        <v>&lt;C2&gt;</v>
      </c>
      <c r="N265" s="6" t="str">
        <f>IF($B265=1,IF(ISNA(VLOOKUP($M265,Teams!$F$4:$H$51,2,FALSE)),"",VLOOKUP($M265,Teams!$F$4:$H$51,2,FALSE)),IF($B265=2,IF(ISNA(VLOOKUP($M265,Teams!$O$4:$Q$51,2,FALSE)),"",VLOOKUP($M265,Teams!$O$4:$Q$51,2,FALSE)),IF(ISNA(VLOOKUP($M265,Teams!$X$4:$Z$51,2,FALSE)),"",VLOOKUP($M265,Teams!$X$4:$Z$51,2,FALSE))))</f>
        <v>212302</v>
      </c>
      <c r="O265" s="47">
        <v>8</v>
      </c>
      <c r="P265" s="6" t="str">
        <f t="shared" si="24"/>
        <v>&lt;C8&gt;</v>
      </c>
      <c r="Q265" s="6" t="str">
        <f>IF($B265=1,IF(ISNA(VLOOKUP($P265,Teams!$F$4:$H$51,2,FALSE)),"",VLOOKUP($P265,Teams!$F$4:$H$51,2,FALSE)),IF($B265=2,IF(ISNA(VLOOKUP($P265,Teams!$O$4:$Q$51,2,FALSE)),"",VLOOKUP($P265,Teams!$O$4:$Q$51,2,FALSE)),IF(ISNA(VLOOKUP($P265,Teams!$X$4:$Z$51,2,FALSE)),"",VLOOKUP($P265,Teams!$X$4:$Z$51,2,FALSE))))</f>
        <v>212308</v>
      </c>
      <c r="R265" t="str">
        <f t="shared" si="28"/>
        <v>01/23/2022,11:00,01/23/2022,12:00,Week 15 - Match 151122,,Gym 2 - Court 2,,0,Game,,212302,,1,212308,,,0,,151122,1,,,,,,</v>
      </c>
    </row>
    <row r="266" spans="2:18" x14ac:dyDescent="0.2">
      <c r="B266" s="37">
        <v>2</v>
      </c>
      <c r="C266" s="9">
        <v>44584</v>
      </c>
      <c r="D266" s="10">
        <v>11</v>
      </c>
      <c r="E266" s="10" t="s">
        <v>36</v>
      </c>
      <c r="F266" s="11">
        <f t="shared" si="26"/>
        <v>12</v>
      </c>
      <c r="G266" s="11" t="str">
        <f t="shared" si="27"/>
        <v>00</v>
      </c>
      <c r="H266" s="2">
        <v>15</v>
      </c>
      <c r="I266" s="11" t="str">
        <f t="shared" si="29"/>
        <v>151123</v>
      </c>
      <c r="J266" s="2">
        <v>2</v>
      </c>
      <c r="K266" s="2">
        <v>3</v>
      </c>
      <c r="L266" s="45">
        <v>3</v>
      </c>
      <c r="M266" s="6" t="str">
        <f t="shared" si="25"/>
        <v>&lt;C3&gt;</v>
      </c>
      <c r="N266" s="6" t="str">
        <f>IF($B266=1,IF(ISNA(VLOOKUP($M266,Teams!$F$4:$H$51,2,FALSE)),"",VLOOKUP($M266,Teams!$F$4:$H$51,2,FALSE)),IF($B266=2,IF(ISNA(VLOOKUP($M266,Teams!$O$4:$Q$51,2,FALSE)),"",VLOOKUP($M266,Teams!$O$4:$Q$51,2,FALSE)),IF(ISNA(VLOOKUP($M266,Teams!$X$4:$Z$51,2,FALSE)),"",VLOOKUP($M266,Teams!$X$4:$Z$51,2,FALSE))))</f>
        <v>212303</v>
      </c>
      <c r="O266" s="47">
        <v>7</v>
      </c>
      <c r="P266" s="6" t="str">
        <f t="shared" si="24"/>
        <v>&lt;C7&gt;</v>
      </c>
      <c r="Q266" s="6" t="str">
        <f>IF($B266=1,IF(ISNA(VLOOKUP($P266,Teams!$F$4:$H$51,2,FALSE)),"",VLOOKUP($P266,Teams!$F$4:$H$51,2,FALSE)),IF($B266=2,IF(ISNA(VLOOKUP($P266,Teams!$O$4:$Q$51,2,FALSE)),"",VLOOKUP($P266,Teams!$O$4:$Q$51,2,FALSE)),IF(ISNA(VLOOKUP($P266,Teams!$X$4:$Z$51,2,FALSE)),"",VLOOKUP($P266,Teams!$X$4:$Z$51,2,FALSE))))</f>
        <v>212307</v>
      </c>
      <c r="R266" t="str">
        <f t="shared" si="28"/>
        <v>01/23/2022,11:00,01/23/2022,12:00,Week 15 - Match 151123,,Gym 2 - Court 3,,0,Game,,212303,,1,212307,,,0,,151123,1,,,,,,</v>
      </c>
    </row>
    <row r="267" spans="2:18" x14ac:dyDescent="0.2">
      <c r="B267" s="37">
        <v>2</v>
      </c>
      <c r="C267" s="9">
        <v>44591</v>
      </c>
      <c r="D267" s="10">
        <v>12</v>
      </c>
      <c r="E267" s="10" t="s">
        <v>36</v>
      </c>
      <c r="F267" s="11">
        <f t="shared" si="26"/>
        <v>13</v>
      </c>
      <c r="G267" s="11" t="str">
        <f t="shared" si="27"/>
        <v>00</v>
      </c>
      <c r="H267" s="2">
        <v>16</v>
      </c>
      <c r="I267" s="11" t="str">
        <f t="shared" si="29"/>
        <v>161211</v>
      </c>
      <c r="J267" s="2">
        <v>1</v>
      </c>
      <c r="K267" s="2">
        <v>1</v>
      </c>
      <c r="L267" s="45">
        <v>2</v>
      </c>
      <c r="M267" s="6" t="str">
        <f t="shared" si="25"/>
        <v>&lt;C2&gt;</v>
      </c>
      <c r="N267" s="6" t="str">
        <f>IF($B267=1,IF(ISNA(VLOOKUP($M267,Teams!$F$4:$H$51,2,FALSE)),"",VLOOKUP($M267,Teams!$F$4:$H$51,2,FALSE)),IF($B267=2,IF(ISNA(VLOOKUP($M267,Teams!$O$4:$Q$51,2,FALSE)),"",VLOOKUP($M267,Teams!$O$4:$Q$51,2,FALSE)),IF(ISNA(VLOOKUP($M267,Teams!$X$4:$Z$51,2,FALSE)),"",VLOOKUP($M267,Teams!$X$4:$Z$51,2,FALSE))))</f>
        <v>212302</v>
      </c>
      <c r="O267" s="47">
        <v>12</v>
      </c>
      <c r="P267" s="6" t="str">
        <f t="shared" si="24"/>
        <v>&lt;C12&gt;</v>
      </c>
      <c r="Q267" s="6" t="str">
        <f>IF($B267=1,IF(ISNA(VLOOKUP($P267,Teams!$F$4:$H$51,2,FALSE)),"",VLOOKUP($P267,Teams!$F$4:$H$51,2,FALSE)),IF($B267=2,IF(ISNA(VLOOKUP($P267,Teams!$O$4:$Q$51,2,FALSE)),"",VLOOKUP($P267,Teams!$O$4:$Q$51,2,FALSE)),IF(ISNA(VLOOKUP($P267,Teams!$X$4:$Z$51,2,FALSE)),"",VLOOKUP($P267,Teams!$X$4:$Z$51,2,FALSE))))</f>
        <v>212312</v>
      </c>
      <c r="R267" t="str">
        <f t="shared" si="28"/>
        <v>01/30/2022,12:00,01/30/2022,13:00,Week 16 - Match 161211,,Gym 1 - Court 1,,0,Game,,212302,,1,212312,,,0,,161211,1,,,,,,</v>
      </c>
    </row>
    <row r="268" spans="2:18" x14ac:dyDescent="0.2">
      <c r="B268" s="37">
        <v>2</v>
      </c>
      <c r="C268" s="9">
        <v>44591</v>
      </c>
      <c r="D268" s="10">
        <v>12</v>
      </c>
      <c r="E268" s="10" t="s">
        <v>36</v>
      </c>
      <c r="F268" s="11">
        <f t="shared" si="26"/>
        <v>13</v>
      </c>
      <c r="G268" s="11" t="str">
        <f t="shared" si="27"/>
        <v>00</v>
      </c>
      <c r="H268" s="2">
        <v>16</v>
      </c>
      <c r="I268" s="11" t="str">
        <f t="shared" si="29"/>
        <v>161212</v>
      </c>
      <c r="J268" s="2">
        <v>1</v>
      </c>
      <c r="K268" s="2">
        <v>2</v>
      </c>
      <c r="L268" s="45">
        <v>4</v>
      </c>
      <c r="M268" s="6" t="str">
        <f t="shared" si="25"/>
        <v>&lt;C4&gt;</v>
      </c>
      <c r="N268" s="6" t="str">
        <f>IF($B268=1,IF(ISNA(VLOOKUP($M268,Teams!$F$4:$H$51,2,FALSE)),"",VLOOKUP($M268,Teams!$F$4:$H$51,2,FALSE)),IF($B268=2,IF(ISNA(VLOOKUP($M268,Teams!$O$4:$Q$51,2,FALSE)),"",VLOOKUP($M268,Teams!$O$4:$Q$51,2,FALSE)),IF(ISNA(VLOOKUP($M268,Teams!$X$4:$Z$51,2,FALSE)),"",VLOOKUP($M268,Teams!$X$4:$Z$51,2,FALSE))))</f>
        <v>212304</v>
      </c>
      <c r="O268" s="47">
        <v>11</v>
      </c>
      <c r="P268" s="6" t="str">
        <f t="shared" si="24"/>
        <v>&lt;C11&gt;</v>
      </c>
      <c r="Q268" s="6" t="str">
        <f>IF($B268=1,IF(ISNA(VLOOKUP($P268,Teams!$F$4:$H$51,2,FALSE)),"",VLOOKUP($P268,Teams!$F$4:$H$51,2,FALSE)),IF($B268=2,IF(ISNA(VLOOKUP($P268,Teams!$O$4:$Q$51,2,FALSE)),"",VLOOKUP($P268,Teams!$O$4:$Q$51,2,FALSE)),IF(ISNA(VLOOKUP($P268,Teams!$X$4:$Z$51,2,FALSE)),"",VLOOKUP($P268,Teams!$X$4:$Z$51,2,FALSE))))</f>
        <v>212311</v>
      </c>
      <c r="R268" t="str">
        <f t="shared" si="28"/>
        <v>01/30/2022,12:00,01/30/2022,13:00,Week 16 - Match 161212,,Gym 1 - Court 2,,0,Game,,212304,,1,212311,,,0,,161212,1,,,,,,</v>
      </c>
    </row>
    <row r="269" spans="2:18" x14ac:dyDescent="0.2">
      <c r="B269" s="37">
        <v>2</v>
      </c>
      <c r="C269" s="9">
        <v>44591</v>
      </c>
      <c r="D269" s="10">
        <v>12</v>
      </c>
      <c r="E269" s="10" t="s">
        <v>36</v>
      </c>
      <c r="F269" s="11">
        <f t="shared" si="26"/>
        <v>13</v>
      </c>
      <c r="G269" s="11" t="str">
        <f t="shared" si="27"/>
        <v>00</v>
      </c>
      <c r="H269" s="2">
        <v>16</v>
      </c>
      <c r="I269" s="11" t="str">
        <f t="shared" si="29"/>
        <v>161213</v>
      </c>
      <c r="J269" s="2">
        <v>1</v>
      </c>
      <c r="K269" s="2">
        <v>3</v>
      </c>
      <c r="L269" s="45">
        <v>5</v>
      </c>
      <c r="M269" s="6" t="str">
        <f t="shared" si="25"/>
        <v>&lt;C5&gt;</v>
      </c>
      <c r="N269" s="6" t="str">
        <f>IF($B269=1,IF(ISNA(VLOOKUP($M269,Teams!$F$4:$H$51,2,FALSE)),"",VLOOKUP($M269,Teams!$F$4:$H$51,2,FALSE)),IF($B269=2,IF(ISNA(VLOOKUP($M269,Teams!$O$4:$Q$51,2,FALSE)),"",VLOOKUP($M269,Teams!$O$4:$Q$51,2,FALSE)),IF(ISNA(VLOOKUP($M269,Teams!$X$4:$Z$51,2,FALSE)),"",VLOOKUP($M269,Teams!$X$4:$Z$51,2,FALSE))))</f>
        <v>212305</v>
      </c>
      <c r="O269" s="47">
        <v>10</v>
      </c>
      <c r="P269" s="6" t="str">
        <f t="shared" si="24"/>
        <v>&lt;C10&gt;</v>
      </c>
      <c r="Q269" s="6" t="str">
        <f>IF($B269=1,IF(ISNA(VLOOKUP($P269,Teams!$F$4:$H$51,2,FALSE)),"",VLOOKUP($P269,Teams!$F$4:$H$51,2,FALSE)),IF($B269=2,IF(ISNA(VLOOKUP($P269,Teams!$O$4:$Q$51,2,FALSE)),"",VLOOKUP($P269,Teams!$O$4:$Q$51,2,FALSE)),IF(ISNA(VLOOKUP($P269,Teams!$X$4:$Z$51,2,FALSE)),"",VLOOKUP($P269,Teams!$X$4:$Z$51,2,FALSE))))</f>
        <v>212310</v>
      </c>
      <c r="R269" t="str">
        <f t="shared" si="28"/>
        <v>01/30/2022,12:00,01/30/2022,13:00,Week 16 - Match 161213,,Gym 1 - Court 3,,0,Game,,212305,,1,212310,,,0,,161213,1,,,,,,</v>
      </c>
    </row>
    <row r="270" spans="2:18" x14ac:dyDescent="0.2">
      <c r="B270" s="37">
        <v>2</v>
      </c>
      <c r="C270" s="9">
        <v>44591</v>
      </c>
      <c r="D270" s="10">
        <v>12</v>
      </c>
      <c r="E270" s="10" t="s">
        <v>36</v>
      </c>
      <c r="F270" s="11">
        <f t="shared" si="26"/>
        <v>13</v>
      </c>
      <c r="G270" s="11" t="str">
        <f t="shared" si="27"/>
        <v>00</v>
      </c>
      <c r="H270" s="2">
        <v>16</v>
      </c>
      <c r="I270" s="11" t="str">
        <f t="shared" si="29"/>
        <v>161221</v>
      </c>
      <c r="J270" s="2">
        <v>2</v>
      </c>
      <c r="K270" s="2">
        <v>1</v>
      </c>
      <c r="L270" s="45">
        <v>6</v>
      </c>
      <c r="M270" s="6" t="str">
        <f t="shared" si="25"/>
        <v>&lt;C6&gt;</v>
      </c>
      <c r="N270" s="6" t="str">
        <f>IF($B270=1,IF(ISNA(VLOOKUP($M270,Teams!$F$4:$H$51,2,FALSE)),"",VLOOKUP($M270,Teams!$F$4:$H$51,2,FALSE)),IF($B270=2,IF(ISNA(VLOOKUP($M270,Teams!$O$4:$Q$51,2,FALSE)),"",VLOOKUP($M270,Teams!$O$4:$Q$51,2,FALSE)),IF(ISNA(VLOOKUP($M270,Teams!$X$4:$Z$51,2,FALSE)),"",VLOOKUP($M270,Teams!$X$4:$Z$51,2,FALSE))))</f>
        <v>212306</v>
      </c>
      <c r="O270" s="47">
        <v>9</v>
      </c>
      <c r="P270" s="6" t="str">
        <f t="shared" si="24"/>
        <v>&lt;C9&gt;</v>
      </c>
      <c r="Q270" s="6" t="str">
        <f>IF($B270=1,IF(ISNA(VLOOKUP($P270,Teams!$F$4:$H$51,2,FALSE)),"",VLOOKUP($P270,Teams!$F$4:$H$51,2,FALSE)),IF($B270=2,IF(ISNA(VLOOKUP($P270,Teams!$O$4:$Q$51,2,FALSE)),"",VLOOKUP($P270,Teams!$O$4:$Q$51,2,FALSE)),IF(ISNA(VLOOKUP($P270,Teams!$X$4:$Z$51,2,FALSE)),"",VLOOKUP($P270,Teams!$X$4:$Z$51,2,FALSE))))</f>
        <v>212309</v>
      </c>
      <c r="R270" t="str">
        <f t="shared" si="28"/>
        <v>01/30/2022,12:00,01/30/2022,13:00,Week 16 - Match 161221,,Gym 2 - Court 1,,0,Game,,212306,,1,212309,,,0,,161221,1,,,,,,</v>
      </c>
    </row>
    <row r="271" spans="2:18" x14ac:dyDescent="0.2">
      <c r="B271" s="37">
        <v>2</v>
      </c>
      <c r="C271" s="9">
        <v>44591</v>
      </c>
      <c r="D271" s="10">
        <v>12</v>
      </c>
      <c r="E271" s="10" t="s">
        <v>36</v>
      </c>
      <c r="F271" s="11">
        <f t="shared" si="26"/>
        <v>13</v>
      </c>
      <c r="G271" s="11" t="str">
        <f t="shared" si="27"/>
        <v>00</v>
      </c>
      <c r="H271" s="2">
        <v>16</v>
      </c>
      <c r="I271" s="11" t="str">
        <f t="shared" si="29"/>
        <v>161222</v>
      </c>
      <c r="J271" s="2">
        <v>2</v>
      </c>
      <c r="K271" s="2">
        <v>2</v>
      </c>
      <c r="L271" s="45">
        <v>7</v>
      </c>
      <c r="M271" s="6" t="str">
        <f t="shared" si="25"/>
        <v>&lt;C7&gt;</v>
      </c>
      <c r="N271" s="6" t="str">
        <f>IF($B271=1,IF(ISNA(VLOOKUP($M271,Teams!$F$4:$H$51,2,FALSE)),"",VLOOKUP($M271,Teams!$F$4:$H$51,2,FALSE)),IF($B271=2,IF(ISNA(VLOOKUP($M271,Teams!$O$4:$Q$51,2,FALSE)),"",VLOOKUP($M271,Teams!$O$4:$Q$51,2,FALSE)),IF(ISNA(VLOOKUP($M271,Teams!$X$4:$Z$51,2,FALSE)),"",VLOOKUP($M271,Teams!$X$4:$Z$51,2,FALSE))))</f>
        <v>212307</v>
      </c>
      <c r="O271" s="47">
        <v>8</v>
      </c>
      <c r="P271" s="6" t="str">
        <f t="shared" si="24"/>
        <v>&lt;C8&gt;</v>
      </c>
      <c r="Q271" s="6" t="str">
        <f>IF($B271=1,IF(ISNA(VLOOKUP($P271,Teams!$F$4:$H$51,2,FALSE)),"",VLOOKUP($P271,Teams!$F$4:$H$51,2,FALSE)),IF($B271=2,IF(ISNA(VLOOKUP($P271,Teams!$O$4:$Q$51,2,FALSE)),"",VLOOKUP($P271,Teams!$O$4:$Q$51,2,FALSE)),IF(ISNA(VLOOKUP($P271,Teams!$X$4:$Z$51,2,FALSE)),"",VLOOKUP($P271,Teams!$X$4:$Z$51,2,FALSE))))</f>
        <v>212308</v>
      </c>
      <c r="R271" t="str">
        <f t="shared" si="28"/>
        <v>01/30/2022,12:00,01/30/2022,13:00,Week 16 - Match 161222,,Gym 2 - Court 2,,0,Game,,212307,,1,212308,,,0,,161222,1,,,,,,</v>
      </c>
    </row>
    <row r="272" spans="2:18" x14ac:dyDescent="0.2">
      <c r="B272" s="37">
        <v>2</v>
      </c>
      <c r="C272" s="9">
        <v>44591</v>
      </c>
      <c r="D272" s="10">
        <v>12</v>
      </c>
      <c r="E272" s="10" t="s">
        <v>36</v>
      </c>
      <c r="F272" s="11">
        <f t="shared" si="26"/>
        <v>13</v>
      </c>
      <c r="G272" s="11" t="str">
        <f t="shared" si="27"/>
        <v>00</v>
      </c>
      <c r="H272" s="2">
        <v>16</v>
      </c>
      <c r="I272" s="11" t="str">
        <f t="shared" si="29"/>
        <v>161223</v>
      </c>
      <c r="J272" s="2">
        <v>2</v>
      </c>
      <c r="K272" s="2">
        <v>3</v>
      </c>
      <c r="L272" s="45">
        <v>1</v>
      </c>
      <c r="M272" s="6" t="str">
        <f t="shared" si="25"/>
        <v>&lt;C1&gt;</v>
      </c>
      <c r="N272" s="6" t="str">
        <f>IF($B272=1,IF(ISNA(VLOOKUP($M272,Teams!$F$4:$H$51,2,FALSE)),"",VLOOKUP($M272,Teams!$F$4:$H$51,2,FALSE)),IF($B272=2,IF(ISNA(VLOOKUP($M272,Teams!$O$4:$Q$51,2,FALSE)),"",VLOOKUP($M272,Teams!$O$4:$Q$51,2,FALSE)),IF(ISNA(VLOOKUP($M272,Teams!$X$4:$Z$51,2,FALSE)),"",VLOOKUP($M272,Teams!$X$4:$Z$51,2,FALSE))))</f>
        <v>212301</v>
      </c>
      <c r="O272" s="47">
        <v>3</v>
      </c>
      <c r="P272" s="6" t="str">
        <f t="shared" si="24"/>
        <v>&lt;C3&gt;</v>
      </c>
      <c r="Q272" s="6" t="str">
        <f>IF($B272=1,IF(ISNA(VLOOKUP($P272,Teams!$F$4:$H$51,2,FALSE)),"",VLOOKUP($P272,Teams!$F$4:$H$51,2,FALSE)),IF($B272=2,IF(ISNA(VLOOKUP($P272,Teams!$O$4:$Q$51,2,FALSE)),"",VLOOKUP($P272,Teams!$O$4:$Q$51,2,FALSE)),IF(ISNA(VLOOKUP($P272,Teams!$X$4:$Z$51,2,FALSE)),"",VLOOKUP($P272,Teams!$X$4:$Z$51,2,FALSE))))</f>
        <v>212303</v>
      </c>
      <c r="R272" t="str">
        <f t="shared" si="28"/>
        <v>01/30/2022,12:00,01/30/2022,13:00,Week 16 - Match 161223,,Gym 2 - Court 3,,0,Game,,212301,,1,212303,,,0,,161223,1,,,,,,</v>
      </c>
    </row>
    <row r="273" spans="2:18" x14ac:dyDescent="0.2">
      <c r="B273" s="37">
        <v>2</v>
      </c>
      <c r="C273" s="9">
        <v>44591</v>
      </c>
      <c r="D273" s="10">
        <v>13</v>
      </c>
      <c r="E273" s="10" t="s">
        <v>36</v>
      </c>
      <c r="F273" s="11">
        <f t="shared" si="26"/>
        <v>14</v>
      </c>
      <c r="G273" s="11" t="str">
        <f t="shared" si="27"/>
        <v>00</v>
      </c>
      <c r="H273" s="2">
        <v>16</v>
      </c>
      <c r="I273" s="11" t="str">
        <f t="shared" si="29"/>
        <v>161311</v>
      </c>
      <c r="J273" s="2">
        <v>1</v>
      </c>
      <c r="K273" s="2">
        <v>1</v>
      </c>
      <c r="L273" s="45">
        <v>2</v>
      </c>
      <c r="M273" s="6" t="str">
        <f t="shared" si="25"/>
        <v>&lt;C2&gt;</v>
      </c>
      <c r="N273" s="6" t="str">
        <f>IF($B273=1,IF(ISNA(VLOOKUP($M273,Teams!$F$4:$H$51,2,FALSE)),"",VLOOKUP($M273,Teams!$F$4:$H$51,2,FALSE)),IF($B273=2,IF(ISNA(VLOOKUP($M273,Teams!$O$4:$Q$51,2,FALSE)),"",VLOOKUP($M273,Teams!$O$4:$Q$51,2,FALSE)),IF(ISNA(VLOOKUP($M273,Teams!$X$4:$Z$51,2,FALSE)),"",VLOOKUP($M273,Teams!$X$4:$Z$51,2,FALSE))))</f>
        <v>212302</v>
      </c>
      <c r="O273" s="47">
        <v>10</v>
      </c>
      <c r="P273" s="6" t="str">
        <f t="shared" si="24"/>
        <v>&lt;C10&gt;</v>
      </c>
      <c r="Q273" s="6" t="str">
        <f>IF($B273=1,IF(ISNA(VLOOKUP($P273,Teams!$F$4:$H$51,2,FALSE)),"",VLOOKUP($P273,Teams!$F$4:$H$51,2,FALSE)),IF($B273=2,IF(ISNA(VLOOKUP($P273,Teams!$O$4:$Q$51,2,FALSE)),"",VLOOKUP($P273,Teams!$O$4:$Q$51,2,FALSE)),IF(ISNA(VLOOKUP($P273,Teams!$X$4:$Z$51,2,FALSE)),"",VLOOKUP($P273,Teams!$X$4:$Z$51,2,FALSE))))</f>
        <v>212310</v>
      </c>
      <c r="R273" t="str">
        <f t="shared" si="28"/>
        <v>01/30/2022,13:00,01/30/2022,14:00,Week 16 - Match 161311,,Gym 1 - Court 1,,0,Game,,212302,,1,212310,,,0,,161311,1,,,,,,</v>
      </c>
    </row>
    <row r="274" spans="2:18" x14ac:dyDescent="0.2">
      <c r="B274" s="37">
        <v>2</v>
      </c>
      <c r="C274" s="9">
        <v>44591</v>
      </c>
      <c r="D274" s="10">
        <v>13</v>
      </c>
      <c r="E274" s="10" t="s">
        <v>36</v>
      </c>
      <c r="F274" s="11">
        <f t="shared" si="26"/>
        <v>14</v>
      </c>
      <c r="G274" s="11" t="str">
        <f t="shared" si="27"/>
        <v>00</v>
      </c>
      <c r="H274" s="2">
        <v>16</v>
      </c>
      <c r="I274" s="11" t="str">
        <f t="shared" si="29"/>
        <v>161312</v>
      </c>
      <c r="J274" s="2">
        <v>1</v>
      </c>
      <c r="K274" s="2">
        <v>2</v>
      </c>
      <c r="L274" s="45">
        <v>1</v>
      </c>
      <c r="M274" s="6" t="str">
        <f t="shared" si="25"/>
        <v>&lt;C1&gt;</v>
      </c>
      <c r="N274" s="6" t="str">
        <f>IF($B274=1,IF(ISNA(VLOOKUP($M274,Teams!$F$4:$H$51,2,FALSE)),"",VLOOKUP($M274,Teams!$F$4:$H$51,2,FALSE)),IF($B274=2,IF(ISNA(VLOOKUP($M274,Teams!$O$4:$Q$51,2,FALSE)),"",VLOOKUP($M274,Teams!$O$4:$Q$51,2,FALSE)),IF(ISNA(VLOOKUP($M274,Teams!$X$4:$Z$51,2,FALSE)),"",VLOOKUP($M274,Teams!$X$4:$Z$51,2,FALSE))))</f>
        <v>212301</v>
      </c>
      <c r="O274" s="47">
        <v>11</v>
      </c>
      <c r="P274" s="6" t="str">
        <f t="shared" si="24"/>
        <v>&lt;C11&gt;</v>
      </c>
      <c r="Q274" s="6" t="str">
        <f>IF($B274=1,IF(ISNA(VLOOKUP($P274,Teams!$F$4:$H$51,2,FALSE)),"",VLOOKUP($P274,Teams!$F$4:$H$51,2,FALSE)),IF($B274=2,IF(ISNA(VLOOKUP($P274,Teams!$O$4:$Q$51,2,FALSE)),"",VLOOKUP($P274,Teams!$O$4:$Q$51,2,FALSE)),IF(ISNA(VLOOKUP($P274,Teams!$X$4:$Z$51,2,FALSE)),"",VLOOKUP($P274,Teams!$X$4:$Z$51,2,FALSE))))</f>
        <v>212311</v>
      </c>
      <c r="R274" t="str">
        <f t="shared" si="28"/>
        <v>01/30/2022,13:00,01/30/2022,14:00,Week 16 - Match 161312,,Gym 1 - Court 2,,0,Game,,212301,,1,212311,,,0,,161312,1,,,,,,</v>
      </c>
    </row>
    <row r="275" spans="2:18" x14ac:dyDescent="0.2">
      <c r="B275" s="37">
        <v>2</v>
      </c>
      <c r="C275" s="9">
        <v>44591</v>
      </c>
      <c r="D275" s="10">
        <v>13</v>
      </c>
      <c r="E275" s="10" t="s">
        <v>36</v>
      </c>
      <c r="F275" s="11">
        <f t="shared" si="26"/>
        <v>14</v>
      </c>
      <c r="G275" s="11" t="str">
        <f t="shared" si="27"/>
        <v>00</v>
      </c>
      <c r="H275" s="2">
        <v>16</v>
      </c>
      <c r="I275" s="11" t="str">
        <f t="shared" si="29"/>
        <v>161313</v>
      </c>
      <c r="J275" s="2">
        <v>1</v>
      </c>
      <c r="K275" s="2">
        <v>3</v>
      </c>
      <c r="L275" s="45">
        <v>5</v>
      </c>
      <c r="M275" s="6" t="str">
        <f t="shared" si="25"/>
        <v>&lt;C5&gt;</v>
      </c>
      <c r="N275" s="6" t="str">
        <f>IF($B275=1,IF(ISNA(VLOOKUP($M275,Teams!$F$4:$H$51,2,FALSE)),"",VLOOKUP($M275,Teams!$F$4:$H$51,2,FALSE)),IF($B275=2,IF(ISNA(VLOOKUP($M275,Teams!$O$4:$Q$51,2,FALSE)),"",VLOOKUP($M275,Teams!$O$4:$Q$51,2,FALSE)),IF(ISNA(VLOOKUP($M275,Teams!$X$4:$Z$51,2,FALSE)),"",VLOOKUP($M275,Teams!$X$4:$Z$51,2,FALSE))))</f>
        <v>212305</v>
      </c>
      <c r="O275" s="47">
        <v>7</v>
      </c>
      <c r="P275" s="6" t="str">
        <f t="shared" si="24"/>
        <v>&lt;C7&gt;</v>
      </c>
      <c r="Q275" s="6" t="str">
        <f>IF($B275=1,IF(ISNA(VLOOKUP($P275,Teams!$F$4:$H$51,2,FALSE)),"",VLOOKUP($P275,Teams!$F$4:$H$51,2,FALSE)),IF($B275=2,IF(ISNA(VLOOKUP($P275,Teams!$O$4:$Q$51,2,FALSE)),"",VLOOKUP($P275,Teams!$O$4:$Q$51,2,FALSE)),IF(ISNA(VLOOKUP($P275,Teams!$X$4:$Z$51,2,FALSE)),"",VLOOKUP($P275,Teams!$X$4:$Z$51,2,FALSE))))</f>
        <v>212307</v>
      </c>
      <c r="R275" t="str">
        <f t="shared" si="28"/>
        <v>01/30/2022,13:00,01/30/2022,14:00,Week 16 - Match 161313,,Gym 1 - Court 3,,0,Game,,212305,,1,212307,,,0,,161313,1,,,,,,</v>
      </c>
    </row>
    <row r="276" spans="2:18" x14ac:dyDescent="0.2">
      <c r="B276" s="37">
        <v>2</v>
      </c>
      <c r="C276" s="9">
        <v>44591</v>
      </c>
      <c r="D276" s="10">
        <v>13</v>
      </c>
      <c r="E276" s="10" t="s">
        <v>36</v>
      </c>
      <c r="F276" s="11">
        <f t="shared" si="26"/>
        <v>14</v>
      </c>
      <c r="G276" s="11" t="str">
        <f t="shared" si="27"/>
        <v>00</v>
      </c>
      <c r="H276" s="2">
        <v>16</v>
      </c>
      <c r="I276" s="11" t="str">
        <f t="shared" si="29"/>
        <v>161321</v>
      </c>
      <c r="J276" s="2">
        <v>2</v>
      </c>
      <c r="K276" s="2">
        <v>1</v>
      </c>
      <c r="L276" s="45">
        <v>6</v>
      </c>
      <c r="M276" s="6" t="str">
        <f t="shared" si="25"/>
        <v>&lt;C6&gt;</v>
      </c>
      <c r="N276" s="6" t="str">
        <f>IF($B276=1,IF(ISNA(VLOOKUP($M276,Teams!$F$4:$H$51,2,FALSE)),"",VLOOKUP($M276,Teams!$F$4:$H$51,2,FALSE)),IF($B276=2,IF(ISNA(VLOOKUP($M276,Teams!$O$4:$Q$51,2,FALSE)),"",VLOOKUP($M276,Teams!$O$4:$Q$51,2,FALSE)),IF(ISNA(VLOOKUP($M276,Teams!$X$4:$Z$51,2,FALSE)),"",VLOOKUP($M276,Teams!$X$4:$Z$51,2,FALSE))))</f>
        <v>212306</v>
      </c>
      <c r="O276" s="47">
        <v>12</v>
      </c>
      <c r="P276" s="6" t="str">
        <f t="shared" si="24"/>
        <v>&lt;C12&gt;</v>
      </c>
      <c r="Q276" s="6" t="str">
        <f>IF($B276=1,IF(ISNA(VLOOKUP($P276,Teams!$F$4:$H$51,2,FALSE)),"",VLOOKUP($P276,Teams!$F$4:$H$51,2,FALSE)),IF($B276=2,IF(ISNA(VLOOKUP($P276,Teams!$O$4:$Q$51,2,FALSE)),"",VLOOKUP($P276,Teams!$O$4:$Q$51,2,FALSE)),IF(ISNA(VLOOKUP($P276,Teams!$X$4:$Z$51,2,FALSE)),"",VLOOKUP($P276,Teams!$X$4:$Z$51,2,FALSE))))</f>
        <v>212312</v>
      </c>
      <c r="R276" t="str">
        <f t="shared" si="28"/>
        <v>01/30/2022,13:00,01/30/2022,14:00,Week 16 - Match 161321,,Gym 2 - Court 1,,0,Game,,212306,,1,212312,,,0,,161321,1,,,,,,</v>
      </c>
    </row>
    <row r="277" spans="2:18" x14ac:dyDescent="0.2">
      <c r="B277" s="37">
        <v>2</v>
      </c>
      <c r="C277" s="9">
        <v>44591</v>
      </c>
      <c r="D277" s="10">
        <v>13</v>
      </c>
      <c r="E277" s="10" t="s">
        <v>36</v>
      </c>
      <c r="F277" s="11">
        <f t="shared" si="26"/>
        <v>14</v>
      </c>
      <c r="G277" s="11" t="str">
        <f t="shared" si="27"/>
        <v>00</v>
      </c>
      <c r="H277" s="2">
        <v>16</v>
      </c>
      <c r="I277" s="11" t="str">
        <f t="shared" si="29"/>
        <v>161322</v>
      </c>
      <c r="J277" s="2">
        <v>2</v>
      </c>
      <c r="K277" s="2">
        <v>2</v>
      </c>
      <c r="L277" s="45">
        <v>4</v>
      </c>
      <c r="M277" s="6" t="str">
        <f t="shared" si="25"/>
        <v>&lt;C4&gt;</v>
      </c>
      <c r="N277" s="6" t="str">
        <f>IF($B277=1,IF(ISNA(VLOOKUP($M277,Teams!$F$4:$H$51,2,FALSE)),"",VLOOKUP($M277,Teams!$F$4:$H$51,2,FALSE)),IF($B277=2,IF(ISNA(VLOOKUP($M277,Teams!$O$4:$Q$51,2,FALSE)),"",VLOOKUP($M277,Teams!$O$4:$Q$51,2,FALSE)),IF(ISNA(VLOOKUP($M277,Teams!$X$4:$Z$51,2,FALSE)),"",VLOOKUP($M277,Teams!$X$4:$Z$51,2,FALSE))))</f>
        <v>212304</v>
      </c>
      <c r="O277" s="47">
        <v>8</v>
      </c>
      <c r="P277" s="6" t="str">
        <f t="shared" si="24"/>
        <v>&lt;C8&gt;</v>
      </c>
      <c r="Q277" s="6" t="str">
        <f>IF($B277=1,IF(ISNA(VLOOKUP($P277,Teams!$F$4:$H$51,2,FALSE)),"",VLOOKUP($P277,Teams!$F$4:$H$51,2,FALSE)),IF($B277=2,IF(ISNA(VLOOKUP($P277,Teams!$O$4:$Q$51,2,FALSE)),"",VLOOKUP($P277,Teams!$O$4:$Q$51,2,FALSE)),IF(ISNA(VLOOKUP($P277,Teams!$X$4:$Z$51,2,FALSE)),"",VLOOKUP($P277,Teams!$X$4:$Z$51,2,FALSE))))</f>
        <v>212308</v>
      </c>
      <c r="R277" t="str">
        <f t="shared" si="28"/>
        <v>01/30/2022,13:00,01/30/2022,14:00,Week 16 - Match 161322,,Gym 2 - Court 2,,0,Game,,212304,,1,212308,,,0,,161322,1,,,,,,</v>
      </c>
    </row>
    <row r="278" spans="2:18" x14ac:dyDescent="0.2">
      <c r="B278" s="37">
        <v>2</v>
      </c>
      <c r="C278" s="9">
        <v>44591</v>
      </c>
      <c r="D278" s="10">
        <v>13</v>
      </c>
      <c r="E278" s="10" t="s">
        <v>36</v>
      </c>
      <c r="F278" s="11">
        <f t="shared" si="26"/>
        <v>14</v>
      </c>
      <c r="G278" s="11" t="str">
        <f t="shared" si="27"/>
        <v>00</v>
      </c>
      <c r="H278" s="2">
        <v>16</v>
      </c>
      <c r="I278" s="11" t="str">
        <f t="shared" si="29"/>
        <v>161323</v>
      </c>
      <c r="J278" s="2">
        <v>2</v>
      </c>
      <c r="K278" s="2">
        <v>3</v>
      </c>
      <c r="L278" s="45">
        <v>3</v>
      </c>
      <c r="M278" s="6" t="str">
        <f t="shared" si="25"/>
        <v>&lt;C3&gt;</v>
      </c>
      <c r="N278" s="6" t="str">
        <f>IF($B278=1,IF(ISNA(VLOOKUP($M278,Teams!$F$4:$H$51,2,FALSE)),"",VLOOKUP($M278,Teams!$F$4:$H$51,2,FALSE)),IF($B278=2,IF(ISNA(VLOOKUP($M278,Teams!$O$4:$Q$51,2,FALSE)),"",VLOOKUP($M278,Teams!$O$4:$Q$51,2,FALSE)),IF(ISNA(VLOOKUP($M278,Teams!$X$4:$Z$51,2,FALSE)),"",VLOOKUP($M278,Teams!$X$4:$Z$51,2,FALSE))))</f>
        <v>212303</v>
      </c>
      <c r="O278" s="47">
        <v>9</v>
      </c>
      <c r="P278" s="6" t="str">
        <f t="shared" si="24"/>
        <v>&lt;C9&gt;</v>
      </c>
      <c r="Q278" s="6" t="str">
        <f>IF($B278=1,IF(ISNA(VLOOKUP($P278,Teams!$F$4:$H$51,2,FALSE)),"",VLOOKUP($P278,Teams!$F$4:$H$51,2,FALSE)),IF($B278=2,IF(ISNA(VLOOKUP($P278,Teams!$O$4:$Q$51,2,FALSE)),"",VLOOKUP($P278,Teams!$O$4:$Q$51,2,FALSE)),IF(ISNA(VLOOKUP($P278,Teams!$X$4:$Z$51,2,FALSE)),"",VLOOKUP($P278,Teams!$X$4:$Z$51,2,FALSE))))</f>
        <v>212309</v>
      </c>
      <c r="R278" t="str">
        <f t="shared" si="28"/>
        <v>01/30/2022,13:00,01/30/2022,14:00,Week 16 - Match 161323,,Gym 2 - Court 3,,0,Game,,212303,,1,212309,,,0,,161323,1,,,,,,</v>
      </c>
    </row>
    <row r="279" spans="2:18" x14ac:dyDescent="0.2">
      <c r="B279" s="37">
        <v>2</v>
      </c>
      <c r="C279" s="9">
        <v>44598</v>
      </c>
      <c r="D279" s="10">
        <v>14</v>
      </c>
      <c r="E279" s="10" t="s">
        <v>36</v>
      </c>
      <c r="F279" s="11">
        <f t="shared" si="26"/>
        <v>15</v>
      </c>
      <c r="G279" s="11" t="str">
        <f t="shared" si="27"/>
        <v>00</v>
      </c>
      <c r="H279" s="2">
        <v>17</v>
      </c>
      <c r="I279" s="11" t="str">
        <f t="shared" si="29"/>
        <v>171411</v>
      </c>
      <c r="J279" s="2">
        <v>1</v>
      </c>
      <c r="K279" s="2">
        <v>1</v>
      </c>
      <c r="L279" s="45">
        <v>1</v>
      </c>
      <c r="M279" s="6" t="str">
        <f t="shared" si="25"/>
        <v>&lt;C1&gt;</v>
      </c>
      <c r="N279" s="6" t="str">
        <f>IF($B279=1,IF(ISNA(VLOOKUP($M279,Teams!$F$4:$H$51,2,FALSE)),"",VLOOKUP($M279,Teams!$F$4:$H$51,2,FALSE)),IF($B279=2,IF(ISNA(VLOOKUP($M279,Teams!$O$4:$Q$51,2,FALSE)),"",VLOOKUP($M279,Teams!$O$4:$Q$51,2,FALSE)),IF(ISNA(VLOOKUP($M279,Teams!$X$4:$Z$51,2,FALSE)),"",VLOOKUP($M279,Teams!$X$4:$Z$51,2,FALSE))))</f>
        <v>212301</v>
      </c>
      <c r="O279" s="47">
        <v>12</v>
      </c>
      <c r="P279" s="6" t="str">
        <f t="shared" si="24"/>
        <v>&lt;C12&gt;</v>
      </c>
      <c r="Q279" s="6" t="str">
        <f>IF($B279=1,IF(ISNA(VLOOKUP($P279,Teams!$F$4:$H$51,2,FALSE)),"",VLOOKUP($P279,Teams!$F$4:$H$51,2,FALSE)),IF($B279=2,IF(ISNA(VLOOKUP($P279,Teams!$O$4:$Q$51,2,FALSE)),"",VLOOKUP($P279,Teams!$O$4:$Q$51,2,FALSE)),IF(ISNA(VLOOKUP($P279,Teams!$X$4:$Z$51,2,FALSE)),"",VLOOKUP($P279,Teams!$X$4:$Z$51,2,FALSE))))</f>
        <v>212312</v>
      </c>
      <c r="R279" t="str">
        <f t="shared" si="28"/>
        <v>02/06/2022,14:00,02/06/2022,15:00,Week 17 - Match 171411,,Gym 1 - Court 1,,0,Game,,212301,,1,212312,,,0,,171411,1,,,,,,</v>
      </c>
    </row>
    <row r="280" spans="2:18" x14ac:dyDescent="0.2">
      <c r="B280" s="37">
        <v>2</v>
      </c>
      <c r="C280" s="9">
        <v>44598</v>
      </c>
      <c r="D280" s="10">
        <v>14</v>
      </c>
      <c r="E280" s="10" t="s">
        <v>36</v>
      </c>
      <c r="F280" s="11">
        <f t="shared" si="26"/>
        <v>15</v>
      </c>
      <c r="G280" s="11" t="str">
        <f t="shared" si="27"/>
        <v>00</v>
      </c>
      <c r="H280" s="2">
        <v>17</v>
      </c>
      <c r="I280" s="11" t="str">
        <f t="shared" si="29"/>
        <v>171412</v>
      </c>
      <c r="J280" s="2">
        <v>1</v>
      </c>
      <c r="K280" s="2">
        <v>2</v>
      </c>
      <c r="L280" s="45">
        <v>2</v>
      </c>
      <c r="M280" s="6" t="str">
        <f t="shared" si="25"/>
        <v>&lt;C2&gt;</v>
      </c>
      <c r="N280" s="6" t="str">
        <f>IF($B280=1,IF(ISNA(VLOOKUP($M280,Teams!$F$4:$H$51,2,FALSE)),"",VLOOKUP($M280,Teams!$F$4:$H$51,2,FALSE)),IF($B280=2,IF(ISNA(VLOOKUP($M280,Teams!$O$4:$Q$51,2,FALSE)),"",VLOOKUP($M280,Teams!$O$4:$Q$51,2,FALSE)),IF(ISNA(VLOOKUP($M280,Teams!$X$4:$Z$51,2,FALSE)),"",VLOOKUP($M280,Teams!$X$4:$Z$51,2,FALSE))))</f>
        <v>212302</v>
      </c>
      <c r="O280" s="47">
        <v>11</v>
      </c>
      <c r="P280" s="6" t="str">
        <f t="shared" si="24"/>
        <v>&lt;C11&gt;</v>
      </c>
      <c r="Q280" s="6" t="str">
        <f>IF($B280=1,IF(ISNA(VLOOKUP($P280,Teams!$F$4:$H$51,2,FALSE)),"",VLOOKUP($P280,Teams!$F$4:$H$51,2,FALSE)),IF($B280=2,IF(ISNA(VLOOKUP($P280,Teams!$O$4:$Q$51,2,FALSE)),"",VLOOKUP($P280,Teams!$O$4:$Q$51,2,FALSE)),IF(ISNA(VLOOKUP($P280,Teams!$X$4:$Z$51,2,FALSE)),"",VLOOKUP($P280,Teams!$X$4:$Z$51,2,FALSE))))</f>
        <v>212311</v>
      </c>
      <c r="R280" t="str">
        <f t="shared" si="28"/>
        <v>02/06/2022,14:00,02/06/2022,15:00,Week 17 - Match 171412,,Gym 1 - Court 2,,0,Game,,212302,,1,212311,,,0,,171412,1,,,,,,</v>
      </c>
    </row>
    <row r="281" spans="2:18" x14ac:dyDescent="0.2">
      <c r="B281" s="37">
        <v>2</v>
      </c>
      <c r="C281" s="9">
        <v>44598</v>
      </c>
      <c r="D281" s="10">
        <v>14</v>
      </c>
      <c r="E281" s="10" t="s">
        <v>36</v>
      </c>
      <c r="F281" s="11">
        <f t="shared" si="26"/>
        <v>15</v>
      </c>
      <c r="G281" s="11" t="str">
        <f t="shared" si="27"/>
        <v>00</v>
      </c>
      <c r="H281" s="2">
        <v>17</v>
      </c>
      <c r="I281" s="11" t="str">
        <f t="shared" si="29"/>
        <v>171413</v>
      </c>
      <c r="J281" s="2">
        <v>1</v>
      </c>
      <c r="K281" s="2">
        <v>3</v>
      </c>
      <c r="L281" s="45">
        <v>3</v>
      </c>
      <c r="M281" s="6" t="str">
        <f t="shared" si="25"/>
        <v>&lt;C3&gt;</v>
      </c>
      <c r="N281" s="6" t="str">
        <f>IF($B281=1,IF(ISNA(VLOOKUP($M281,Teams!$F$4:$H$51,2,FALSE)),"",VLOOKUP($M281,Teams!$F$4:$H$51,2,FALSE)),IF($B281=2,IF(ISNA(VLOOKUP($M281,Teams!$O$4:$Q$51,2,FALSE)),"",VLOOKUP($M281,Teams!$O$4:$Q$51,2,FALSE)),IF(ISNA(VLOOKUP($M281,Teams!$X$4:$Z$51,2,FALSE)),"",VLOOKUP($M281,Teams!$X$4:$Z$51,2,FALSE))))</f>
        <v>212303</v>
      </c>
      <c r="O281" s="47">
        <v>10</v>
      </c>
      <c r="P281" s="6" t="str">
        <f t="shared" si="24"/>
        <v>&lt;C10&gt;</v>
      </c>
      <c r="Q281" s="6" t="str">
        <f>IF($B281=1,IF(ISNA(VLOOKUP($P281,Teams!$F$4:$H$51,2,FALSE)),"",VLOOKUP($P281,Teams!$F$4:$H$51,2,FALSE)),IF($B281=2,IF(ISNA(VLOOKUP($P281,Teams!$O$4:$Q$51,2,FALSE)),"",VLOOKUP($P281,Teams!$O$4:$Q$51,2,FALSE)),IF(ISNA(VLOOKUP($P281,Teams!$X$4:$Z$51,2,FALSE)),"",VLOOKUP($P281,Teams!$X$4:$Z$51,2,FALSE))))</f>
        <v>212310</v>
      </c>
      <c r="R281" t="str">
        <f t="shared" si="28"/>
        <v>02/06/2022,14:00,02/06/2022,15:00,Week 17 - Match 171413,,Gym 1 - Court 3,,0,Game,,212303,,1,212310,,,0,,171413,1,,,,,,</v>
      </c>
    </row>
    <row r="282" spans="2:18" x14ac:dyDescent="0.2">
      <c r="B282" s="37">
        <v>2</v>
      </c>
      <c r="C282" s="9">
        <v>44598</v>
      </c>
      <c r="D282" s="10">
        <v>14</v>
      </c>
      <c r="E282" s="10" t="s">
        <v>36</v>
      </c>
      <c r="F282" s="11">
        <f t="shared" si="26"/>
        <v>15</v>
      </c>
      <c r="G282" s="11" t="str">
        <f t="shared" si="27"/>
        <v>00</v>
      </c>
      <c r="H282" s="2">
        <v>17</v>
      </c>
      <c r="I282" s="11" t="str">
        <f t="shared" si="29"/>
        <v>171421</v>
      </c>
      <c r="J282" s="2">
        <v>2</v>
      </c>
      <c r="K282" s="2">
        <v>1</v>
      </c>
      <c r="L282" s="45">
        <v>4</v>
      </c>
      <c r="M282" s="6" t="str">
        <f t="shared" si="25"/>
        <v>&lt;C4&gt;</v>
      </c>
      <c r="N282" s="6" t="str">
        <f>IF($B282=1,IF(ISNA(VLOOKUP($M282,Teams!$F$4:$H$51,2,FALSE)),"",VLOOKUP($M282,Teams!$F$4:$H$51,2,FALSE)),IF($B282=2,IF(ISNA(VLOOKUP($M282,Teams!$O$4:$Q$51,2,FALSE)),"",VLOOKUP($M282,Teams!$O$4:$Q$51,2,FALSE)),IF(ISNA(VLOOKUP($M282,Teams!$X$4:$Z$51,2,FALSE)),"",VLOOKUP($M282,Teams!$X$4:$Z$51,2,FALSE))))</f>
        <v>212304</v>
      </c>
      <c r="O282" s="47">
        <v>9</v>
      </c>
      <c r="P282" s="6" t="str">
        <f t="shared" si="24"/>
        <v>&lt;C9&gt;</v>
      </c>
      <c r="Q282" s="6" t="str">
        <f>IF($B282=1,IF(ISNA(VLOOKUP($P282,Teams!$F$4:$H$51,2,FALSE)),"",VLOOKUP($P282,Teams!$F$4:$H$51,2,FALSE)),IF($B282=2,IF(ISNA(VLOOKUP($P282,Teams!$O$4:$Q$51,2,FALSE)),"",VLOOKUP($P282,Teams!$O$4:$Q$51,2,FALSE)),IF(ISNA(VLOOKUP($P282,Teams!$X$4:$Z$51,2,FALSE)),"",VLOOKUP($P282,Teams!$X$4:$Z$51,2,FALSE))))</f>
        <v>212309</v>
      </c>
      <c r="R282" t="str">
        <f t="shared" si="28"/>
        <v>02/06/2022,14:00,02/06/2022,15:00,Week 17 - Match 171421,,Gym 2 - Court 1,,0,Game,,212304,,1,212309,,,0,,171421,1,,,,,,</v>
      </c>
    </row>
    <row r="283" spans="2:18" x14ac:dyDescent="0.2">
      <c r="B283" s="37">
        <v>2</v>
      </c>
      <c r="C283" s="9">
        <v>44598</v>
      </c>
      <c r="D283" s="10">
        <v>14</v>
      </c>
      <c r="E283" s="10" t="s">
        <v>36</v>
      </c>
      <c r="F283" s="11">
        <f t="shared" si="26"/>
        <v>15</v>
      </c>
      <c r="G283" s="11" t="str">
        <f t="shared" si="27"/>
        <v>00</v>
      </c>
      <c r="H283" s="2">
        <v>17</v>
      </c>
      <c r="I283" s="11" t="str">
        <f t="shared" si="29"/>
        <v>171422</v>
      </c>
      <c r="J283" s="2">
        <v>2</v>
      </c>
      <c r="K283" s="2">
        <v>2</v>
      </c>
      <c r="L283" s="45">
        <v>5</v>
      </c>
      <c r="M283" s="6" t="str">
        <f t="shared" si="25"/>
        <v>&lt;C5&gt;</v>
      </c>
      <c r="N283" s="6" t="str">
        <f>IF($B283=1,IF(ISNA(VLOOKUP($M283,Teams!$F$4:$H$51,2,FALSE)),"",VLOOKUP($M283,Teams!$F$4:$H$51,2,FALSE)),IF($B283=2,IF(ISNA(VLOOKUP($M283,Teams!$O$4:$Q$51,2,FALSE)),"",VLOOKUP($M283,Teams!$O$4:$Q$51,2,FALSE)),IF(ISNA(VLOOKUP($M283,Teams!$X$4:$Z$51,2,FALSE)),"",VLOOKUP($M283,Teams!$X$4:$Z$51,2,FALSE))))</f>
        <v>212305</v>
      </c>
      <c r="O283" s="47">
        <v>8</v>
      </c>
      <c r="P283" s="6" t="str">
        <f t="shared" si="24"/>
        <v>&lt;C8&gt;</v>
      </c>
      <c r="Q283" s="6" t="str">
        <f>IF($B283=1,IF(ISNA(VLOOKUP($P283,Teams!$F$4:$H$51,2,FALSE)),"",VLOOKUP($P283,Teams!$F$4:$H$51,2,FALSE)),IF($B283=2,IF(ISNA(VLOOKUP($P283,Teams!$O$4:$Q$51,2,FALSE)),"",VLOOKUP($P283,Teams!$O$4:$Q$51,2,FALSE)),IF(ISNA(VLOOKUP($P283,Teams!$X$4:$Z$51,2,FALSE)),"",VLOOKUP($P283,Teams!$X$4:$Z$51,2,FALSE))))</f>
        <v>212308</v>
      </c>
      <c r="R283" t="str">
        <f t="shared" si="28"/>
        <v>02/06/2022,14:00,02/06/2022,15:00,Week 17 - Match 171422,,Gym 2 - Court 2,,0,Game,,212305,,1,212308,,,0,,171422,1,,,,,,</v>
      </c>
    </row>
    <row r="284" spans="2:18" x14ac:dyDescent="0.2">
      <c r="B284" s="37">
        <v>2</v>
      </c>
      <c r="C284" s="9">
        <v>44598</v>
      </c>
      <c r="D284" s="10">
        <v>14</v>
      </c>
      <c r="E284" s="10" t="s">
        <v>36</v>
      </c>
      <c r="F284" s="11">
        <f t="shared" si="26"/>
        <v>15</v>
      </c>
      <c r="G284" s="11" t="str">
        <f t="shared" si="27"/>
        <v>00</v>
      </c>
      <c r="H284" s="2">
        <v>17</v>
      </c>
      <c r="I284" s="11" t="str">
        <f t="shared" si="29"/>
        <v>171423</v>
      </c>
      <c r="J284" s="2">
        <v>2</v>
      </c>
      <c r="K284" s="2">
        <v>3</v>
      </c>
      <c r="L284" s="45">
        <v>6</v>
      </c>
      <c r="M284" s="6" t="str">
        <f t="shared" si="25"/>
        <v>&lt;C6&gt;</v>
      </c>
      <c r="N284" s="6" t="str">
        <f>IF($B284=1,IF(ISNA(VLOOKUP($M284,Teams!$F$4:$H$51,2,FALSE)),"",VLOOKUP($M284,Teams!$F$4:$H$51,2,FALSE)),IF($B284=2,IF(ISNA(VLOOKUP($M284,Teams!$O$4:$Q$51,2,FALSE)),"",VLOOKUP($M284,Teams!$O$4:$Q$51,2,FALSE)),IF(ISNA(VLOOKUP($M284,Teams!$X$4:$Z$51,2,FALSE)),"",VLOOKUP($M284,Teams!$X$4:$Z$51,2,FALSE))))</f>
        <v>212306</v>
      </c>
      <c r="O284" s="47">
        <v>7</v>
      </c>
      <c r="P284" s="6" t="str">
        <f t="shared" si="24"/>
        <v>&lt;C7&gt;</v>
      </c>
      <c r="Q284" s="6" t="str">
        <f>IF($B284=1,IF(ISNA(VLOOKUP($P284,Teams!$F$4:$H$51,2,FALSE)),"",VLOOKUP($P284,Teams!$F$4:$H$51,2,FALSE)),IF($B284=2,IF(ISNA(VLOOKUP($P284,Teams!$O$4:$Q$51,2,FALSE)),"",VLOOKUP($P284,Teams!$O$4:$Q$51,2,FALSE)),IF(ISNA(VLOOKUP($P284,Teams!$X$4:$Z$51,2,FALSE)),"",VLOOKUP($P284,Teams!$X$4:$Z$51,2,FALSE))))</f>
        <v>212307</v>
      </c>
      <c r="R284" t="str">
        <f t="shared" si="28"/>
        <v>02/06/2022,14:00,02/06/2022,15:00,Week 17 - Match 171423,,Gym 2 - Court 3,,0,Game,,212306,,1,212307,,,0,,171423,1,,,,,,</v>
      </c>
    </row>
    <row r="285" spans="2:18" x14ac:dyDescent="0.2">
      <c r="B285" s="37">
        <v>2</v>
      </c>
      <c r="C285" s="9">
        <v>44598</v>
      </c>
      <c r="D285" s="10">
        <v>15</v>
      </c>
      <c r="E285" s="10" t="s">
        <v>36</v>
      </c>
      <c r="F285" s="11">
        <f t="shared" si="26"/>
        <v>16</v>
      </c>
      <c r="G285" s="11" t="str">
        <f t="shared" si="27"/>
        <v>00</v>
      </c>
      <c r="H285" s="2">
        <v>17</v>
      </c>
      <c r="I285" s="11" t="str">
        <f t="shared" si="29"/>
        <v>171511</v>
      </c>
      <c r="J285" s="2">
        <v>1</v>
      </c>
      <c r="K285" s="2">
        <v>1</v>
      </c>
      <c r="L285" s="45">
        <v>10</v>
      </c>
      <c r="M285" s="6" t="str">
        <f t="shared" si="25"/>
        <v>&lt;C10&gt;</v>
      </c>
      <c r="N285" s="6" t="str">
        <f>IF($B285=1,IF(ISNA(VLOOKUP($M285,Teams!$F$4:$H$51,2,FALSE)),"",VLOOKUP($M285,Teams!$F$4:$H$51,2,FALSE)),IF($B285=2,IF(ISNA(VLOOKUP($M285,Teams!$O$4:$Q$51,2,FALSE)),"",VLOOKUP($M285,Teams!$O$4:$Q$51,2,FALSE)),IF(ISNA(VLOOKUP($M285,Teams!$X$4:$Z$51,2,FALSE)),"",VLOOKUP($M285,Teams!$X$4:$Z$51,2,FALSE))))</f>
        <v>212310</v>
      </c>
      <c r="O285" s="47">
        <v>8</v>
      </c>
      <c r="P285" s="6" t="str">
        <f t="shared" si="24"/>
        <v>&lt;C8&gt;</v>
      </c>
      <c r="Q285" s="6" t="str">
        <f>IF($B285=1,IF(ISNA(VLOOKUP($P285,Teams!$F$4:$H$51,2,FALSE)),"",VLOOKUP($P285,Teams!$F$4:$H$51,2,FALSE)),IF($B285=2,IF(ISNA(VLOOKUP($P285,Teams!$O$4:$Q$51,2,FALSE)),"",VLOOKUP($P285,Teams!$O$4:$Q$51,2,FALSE)),IF(ISNA(VLOOKUP($P285,Teams!$X$4:$Z$51,2,FALSE)),"",VLOOKUP($P285,Teams!$X$4:$Z$51,2,FALSE))))</f>
        <v>212308</v>
      </c>
      <c r="R285" t="str">
        <f t="shared" si="28"/>
        <v>02/06/2022,15:00,02/06/2022,16:00,Week 17 - Match 171511,,Gym 1 - Court 1,,0,Game,,212310,,1,212308,,,0,,171511,1,,,,,,</v>
      </c>
    </row>
    <row r="286" spans="2:18" x14ac:dyDescent="0.2">
      <c r="B286" s="37">
        <v>2</v>
      </c>
      <c r="C286" s="9">
        <v>44598</v>
      </c>
      <c r="D286" s="10">
        <v>15</v>
      </c>
      <c r="E286" s="10" t="s">
        <v>36</v>
      </c>
      <c r="F286" s="11">
        <f t="shared" si="26"/>
        <v>16</v>
      </c>
      <c r="G286" s="11" t="str">
        <f t="shared" si="27"/>
        <v>00</v>
      </c>
      <c r="H286" s="2">
        <v>17</v>
      </c>
      <c r="I286" s="11" t="str">
        <f t="shared" si="29"/>
        <v>171512</v>
      </c>
      <c r="J286" s="2">
        <v>1</v>
      </c>
      <c r="K286" s="2">
        <v>2</v>
      </c>
      <c r="L286" s="45">
        <v>12</v>
      </c>
      <c r="M286" s="6" t="str">
        <f t="shared" si="25"/>
        <v>&lt;C12&gt;</v>
      </c>
      <c r="N286" s="6" t="str">
        <f>IF($B286=1,IF(ISNA(VLOOKUP($M286,Teams!$F$4:$H$51,2,FALSE)),"",VLOOKUP($M286,Teams!$F$4:$H$51,2,FALSE)),IF($B286=2,IF(ISNA(VLOOKUP($M286,Teams!$O$4:$Q$51,2,FALSE)),"",VLOOKUP($M286,Teams!$O$4:$Q$51,2,FALSE)),IF(ISNA(VLOOKUP($M286,Teams!$X$4:$Z$51,2,FALSE)),"",VLOOKUP($M286,Teams!$X$4:$Z$51,2,FALSE))))</f>
        <v>212312</v>
      </c>
      <c r="O286" s="47">
        <v>9</v>
      </c>
      <c r="P286" s="6" t="str">
        <f t="shared" si="24"/>
        <v>&lt;C9&gt;</v>
      </c>
      <c r="Q286" s="6" t="str">
        <f>IF($B286=1,IF(ISNA(VLOOKUP($P286,Teams!$F$4:$H$51,2,FALSE)),"",VLOOKUP($P286,Teams!$F$4:$H$51,2,FALSE)),IF($B286=2,IF(ISNA(VLOOKUP($P286,Teams!$O$4:$Q$51,2,FALSE)),"",VLOOKUP($P286,Teams!$O$4:$Q$51,2,FALSE)),IF(ISNA(VLOOKUP($P286,Teams!$X$4:$Z$51,2,FALSE)),"",VLOOKUP($P286,Teams!$X$4:$Z$51,2,FALSE))))</f>
        <v>212309</v>
      </c>
      <c r="R286" t="str">
        <f t="shared" si="28"/>
        <v>02/06/2022,15:00,02/06/2022,16:00,Week 17 - Match 171512,,Gym 1 - Court 2,,0,Game,,212312,,1,212309,,,0,,171512,1,,,,,,</v>
      </c>
    </row>
    <row r="287" spans="2:18" x14ac:dyDescent="0.2">
      <c r="B287" s="37">
        <v>2</v>
      </c>
      <c r="C287" s="9">
        <v>44598</v>
      </c>
      <c r="D287" s="10">
        <v>15</v>
      </c>
      <c r="E287" s="10" t="s">
        <v>36</v>
      </c>
      <c r="F287" s="11">
        <f t="shared" si="26"/>
        <v>16</v>
      </c>
      <c r="G287" s="11" t="str">
        <f t="shared" si="27"/>
        <v>00</v>
      </c>
      <c r="H287" s="2">
        <v>17</v>
      </c>
      <c r="I287" s="11" t="str">
        <f t="shared" si="29"/>
        <v>171513</v>
      </c>
      <c r="J287" s="2">
        <v>1</v>
      </c>
      <c r="K287" s="2">
        <v>3</v>
      </c>
      <c r="L287" s="45">
        <v>6</v>
      </c>
      <c r="M287" s="6" t="str">
        <f t="shared" si="25"/>
        <v>&lt;C6&gt;</v>
      </c>
      <c r="N287" s="6" t="str">
        <f>IF($B287=1,IF(ISNA(VLOOKUP($M287,Teams!$F$4:$H$51,2,FALSE)),"",VLOOKUP($M287,Teams!$F$4:$H$51,2,FALSE)),IF($B287=2,IF(ISNA(VLOOKUP($M287,Teams!$O$4:$Q$51,2,FALSE)),"",VLOOKUP($M287,Teams!$O$4:$Q$51,2,FALSE)),IF(ISNA(VLOOKUP($M287,Teams!$X$4:$Z$51,2,FALSE)),"",VLOOKUP($M287,Teams!$X$4:$Z$51,2,FALSE))))</f>
        <v>212306</v>
      </c>
      <c r="O287" s="47">
        <v>1</v>
      </c>
      <c r="P287" s="6" t="str">
        <f t="shared" si="24"/>
        <v>&lt;C1&gt;</v>
      </c>
      <c r="Q287" s="6" t="str">
        <f>IF($B287=1,IF(ISNA(VLOOKUP($P287,Teams!$F$4:$H$51,2,FALSE)),"",VLOOKUP($P287,Teams!$F$4:$H$51,2,FALSE)),IF($B287=2,IF(ISNA(VLOOKUP($P287,Teams!$O$4:$Q$51,2,FALSE)),"",VLOOKUP($P287,Teams!$O$4:$Q$51,2,FALSE)),IF(ISNA(VLOOKUP($P287,Teams!$X$4:$Z$51,2,FALSE)),"",VLOOKUP($P287,Teams!$X$4:$Z$51,2,FALSE))))</f>
        <v>212301</v>
      </c>
      <c r="R287" t="str">
        <f t="shared" si="28"/>
        <v>02/06/2022,15:00,02/06/2022,16:00,Week 17 - Match 171513,,Gym 1 - Court 3,,0,Game,,212306,,1,212301,,,0,,171513,1,,,,,,</v>
      </c>
    </row>
    <row r="288" spans="2:18" x14ac:dyDescent="0.2">
      <c r="B288" s="37">
        <v>2</v>
      </c>
      <c r="C288" s="9">
        <v>44598</v>
      </c>
      <c r="D288" s="10">
        <v>15</v>
      </c>
      <c r="E288" s="10" t="s">
        <v>36</v>
      </c>
      <c r="F288" s="11">
        <f t="shared" si="26"/>
        <v>16</v>
      </c>
      <c r="G288" s="11" t="str">
        <f t="shared" si="27"/>
        <v>00</v>
      </c>
      <c r="H288" s="2">
        <v>17</v>
      </c>
      <c r="I288" s="11" t="str">
        <f t="shared" si="29"/>
        <v>171521</v>
      </c>
      <c r="J288" s="2">
        <v>2</v>
      </c>
      <c r="K288" s="2">
        <v>1</v>
      </c>
      <c r="L288" s="45">
        <v>5</v>
      </c>
      <c r="M288" s="6" t="str">
        <f t="shared" si="25"/>
        <v>&lt;C5&gt;</v>
      </c>
      <c r="N288" s="6" t="str">
        <f>IF($B288=1,IF(ISNA(VLOOKUP($M288,Teams!$F$4:$H$51,2,FALSE)),"",VLOOKUP($M288,Teams!$F$4:$H$51,2,FALSE)),IF($B288=2,IF(ISNA(VLOOKUP($M288,Teams!$O$4:$Q$51,2,FALSE)),"",VLOOKUP($M288,Teams!$O$4:$Q$51,2,FALSE)),IF(ISNA(VLOOKUP($M288,Teams!$X$4:$Z$51,2,FALSE)),"",VLOOKUP($M288,Teams!$X$4:$Z$51,2,FALSE))))</f>
        <v>212305</v>
      </c>
      <c r="O288" s="47">
        <v>2</v>
      </c>
      <c r="P288" s="6" t="str">
        <f t="shared" si="24"/>
        <v>&lt;C2&gt;</v>
      </c>
      <c r="Q288" s="6" t="str">
        <f>IF($B288=1,IF(ISNA(VLOOKUP($P288,Teams!$F$4:$H$51,2,FALSE)),"",VLOOKUP($P288,Teams!$F$4:$H$51,2,FALSE)),IF($B288=2,IF(ISNA(VLOOKUP($P288,Teams!$O$4:$Q$51,2,FALSE)),"",VLOOKUP($P288,Teams!$O$4:$Q$51,2,FALSE)),IF(ISNA(VLOOKUP($P288,Teams!$X$4:$Z$51,2,FALSE)),"",VLOOKUP($P288,Teams!$X$4:$Z$51,2,FALSE))))</f>
        <v>212302</v>
      </c>
      <c r="R288" t="str">
        <f t="shared" si="28"/>
        <v>02/06/2022,15:00,02/06/2022,16:00,Week 17 - Match 171521,,Gym 2 - Court 1,,0,Game,,212305,,1,212302,,,0,,171521,1,,,,,,</v>
      </c>
    </row>
    <row r="289" spans="2:18" x14ac:dyDescent="0.2">
      <c r="B289" s="37">
        <v>2</v>
      </c>
      <c r="C289" s="9">
        <v>44598</v>
      </c>
      <c r="D289" s="10">
        <v>15</v>
      </c>
      <c r="E289" s="10" t="s">
        <v>36</v>
      </c>
      <c r="F289" s="11">
        <f t="shared" si="26"/>
        <v>16</v>
      </c>
      <c r="G289" s="11" t="str">
        <f t="shared" si="27"/>
        <v>00</v>
      </c>
      <c r="H289" s="2">
        <v>17</v>
      </c>
      <c r="I289" s="11" t="str">
        <f t="shared" si="29"/>
        <v>171522</v>
      </c>
      <c r="J289" s="2">
        <v>2</v>
      </c>
      <c r="K289" s="2">
        <v>2</v>
      </c>
      <c r="L289" s="45">
        <v>4</v>
      </c>
      <c r="M289" s="6" t="str">
        <f t="shared" si="25"/>
        <v>&lt;C4&gt;</v>
      </c>
      <c r="N289" s="6" t="str">
        <f>IF($B289=1,IF(ISNA(VLOOKUP($M289,Teams!$F$4:$H$51,2,FALSE)),"",VLOOKUP($M289,Teams!$F$4:$H$51,2,FALSE)),IF($B289=2,IF(ISNA(VLOOKUP($M289,Teams!$O$4:$Q$51,2,FALSE)),"",VLOOKUP($M289,Teams!$O$4:$Q$51,2,FALSE)),IF(ISNA(VLOOKUP($M289,Teams!$X$4:$Z$51,2,FALSE)),"",VLOOKUP($M289,Teams!$X$4:$Z$51,2,FALSE))))</f>
        <v>212304</v>
      </c>
      <c r="O289" s="47">
        <v>3</v>
      </c>
      <c r="P289" s="6" t="str">
        <f t="shared" si="24"/>
        <v>&lt;C3&gt;</v>
      </c>
      <c r="Q289" s="6" t="str">
        <f>IF($B289=1,IF(ISNA(VLOOKUP($P289,Teams!$F$4:$H$51,2,FALSE)),"",VLOOKUP($P289,Teams!$F$4:$H$51,2,FALSE)),IF($B289=2,IF(ISNA(VLOOKUP($P289,Teams!$O$4:$Q$51,2,FALSE)),"",VLOOKUP($P289,Teams!$O$4:$Q$51,2,FALSE)),IF(ISNA(VLOOKUP($P289,Teams!$X$4:$Z$51,2,FALSE)),"",VLOOKUP($P289,Teams!$X$4:$Z$51,2,FALSE))))</f>
        <v>212303</v>
      </c>
      <c r="R289" t="str">
        <f t="shared" si="28"/>
        <v>02/06/2022,15:00,02/06/2022,16:00,Week 17 - Match 171522,,Gym 2 - Court 2,,0,Game,,212304,,1,212303,,,0,,171522,1,,,,,,</v>
      </c>
    </row>
    <row r="290" spans="2:18" x14ac:dyDescent="0.2">
      <c r="B290" s="37">
        <v>2</v>
      </c>
      <c r="C290" s="9">
        <v>44598</v>
      </c>
      <c r="D290" s="10">
        <v>15</v>
      </c>
      <c r="E290" s="10" t="s">
        <v>36</v>
      </c>
      <c r="F290" s="11">
        <f t="shared" si="26"/>
        <v>16</v>
      </c>
      <c r="G290" s="11" t="str">
        <f t="shared" si="27"/>
        <v>00</v>
      </c>
      <c r="H290" s="2">
        <v>17</v>
      </c>
      <c r="I290" s="11" t="str">
        <f t="shared" si="29"/>
        <v>171523</v>
      </c>
      <c r="J290" s="2">
        <v>2</v>
      </c>
      <c r="K290" s="2">
        <v>3</v>
      </c>
      <c r="L290" s="45">
        <v>11</v>
      </c>
      <c r="M290" s="6" t="str">
        <f t="shared" si="25"/>
        <v>&lt;C11&gt;</v>
      </c>
      <c r="N290" s="6" t="str">
        <f>IF($B290=1,IF(ISNA(VLOOKUP($M290,Teams!$F$4:$H$51,2,FALSE)),"",VLOOKUP($M290,Teams!$F$4:$H$51,2,FALSE)),IF($B290=2,IF(ISNA(VLOOKUP($M290,Teams!$O$4:$Q$51,2,FALSE)),"",VLOOKUP($M290,Teams!$O$4:$Q$51,2,FALSE)),IF(ISNA(VLOOKUP($M290,Teams!$X$4:$Z$51,2,FALSE)),"",VLOOKUP($M290,Teams!$X$4:$Z$51,2,FALSE))))</f>
        <v>212311</v>
      </c>
      <c r="O290" s="47">
        <v>7</v>
      </c>
      <c r="P290" s="6" t="str">
        <f t="shared" si="24"/>
        <v>&lt;C7&gt;</v>
      </c>
      <c r="Q290" s="6" t="str">
        <f>IF($B290=1,IF(ISNA(VLOOKUP($P290,Teams!$F$4:$H$51,2,FALSE)),"",VLOOKUP($P290,Teams!$F$4:$H$51,2,FALSE)),IF($B290=2,IF(ISNA(VLOOKUP($P290,Teams!$O$4:$Q$51,2,FALSE)),"",VLOOKUP($P290,Teams!$O$4:$Q$51,2,FALSE)),IF(ISNA(VLOOKUP($P290,Teams!$X$4:$Z$51,2,FALSE)),"",VLOOKUP($P290,Teams!$X$4:$Z$51,2,FALSE))))</f>
        <v>212307</v>
      </c>
      <c r="R290" t="str">
        <f t="shared" si="28"/>
        <v>02/06/2022,15:00,02/06/2022,16:00,Week 17 - Match 171523,,Gym 2 - Court 3,,0,Game,,212311,,1,212307,,,0,,171523,1,,,,,,</v>
      </c>
    </row>
    <row r="291" spans="2:18" x14ac:dyDescent="0.2">
      <c r="B291" s="37">
        <v>2</v>
      </c>
      <c r="C291" s="9">
        <v>44605</v>
      </c>
      <c r="D291" s="10">
        <v>8</v>
      </c>
      <c r="E291" s="10" t="s">
        <v>36</v>
      </c>
      <c r="F291" s="11">
        <f t="shared" si="26"/>
        <v>9</v>
      </c>
      <c r="G291" s="11" t="str">
        <f t="shared" si="27"/>
        <v>00</v>
      </c>
      <c r="H291" s="2">
        <v>18</v>
      </c>
      <c r="I291" s="11" t="str">
        <f t="shared" si="29"/>
        <v>18811</v>
      </c>
      <c r="J291" s="2">
        <v>1</v>
      </c>
      <c r="K291" s="2">
        <v>1</v>
      </c>
      <c r="L291" s="45">
        <v>12</v>
      </c>
      <c r="M291" s="6" t="str">
        <f t="shared" si="25"/>
        <v>&lt;C12&gt;</v>
      </c>
      <c r="N291" s="6" t="str">
        <f>IF($B291=1,IF(ISNA(VLOOKUP($M291,Teams!$F$4:$H$51,2,FALSE)),"",VLOOKUP($M291,Teams!$F$4:$H$51,2,FALSE)),IF($B291=2,IF(ISNA(VLOOKUP($M291,Teams!$O$4:$Q$51,2,FALSE)),"",VLOOKUP($M291,Teams!$O$4:$Q$51,2,FALSE)),IF(ISNA(VLOOKUP($M291,Teams!$X$4:$Z$51,2,FALSE)),"",VLOOKUP($M291,Teams!$X$4:$Z$51,2,FALSE))))</f>
        <v>212312</v>
      </c>
      <c r="O291" s="47">
        <v>10</v>
      </c>
      <c r="P291" s="6" t="str">
        <f t="shared" si="24"/>
        <v>&lt;C10&gt;</v>
      </c>
      <c r="Q291" s="6" t="str">
        <f>IF($B291=1,IF(ISNA(VLOOKUP($P291,Teams!$F$4:$H$51,2,FALSE)),"",VLOOKUP($P291,Teams!$F$4:$H$51,2,FALSE)),IF($B291=2,IF(ISNA(VLOOKUP($P291,Teams!$O$4:$Q$51,2,FALSE)),"",VLOOKUP($P291,Teams!$O$4:$Q$51,2,FALSE)),IF(ISNA(VLOOKUP($P291,Teams!$X$4:$Z$51,2,FALSE)),"",VLOOKUP($P291,Teams!$X$4:$Z$51,2,FALSE))))</f>
        <v>212310</v>
      </c>
      <c r="R291" t="str">
        <f t="shared" si="28"/>
        <v>02/13/2022,8:00,02/13/2022,9:00,Week 18 - Match 18811,,Gym 1 - Court 1,,0,Game,,212312,,1,212310,,,0,,18811,1,,,,,,</v>
      </c>
    </row>
    <row r="292" spans="2:18" x14ac:dyDescent="0.2">
      <c r="B292" s="37">
        <v>2</v>
      </c>
      <c r="C292" s="9">
        <v>44605</v>
      </c>
      <c r="D292" s="10">
        <v>8</v>
      </c>
      <c r="E292" s="10" t="s">
        <v>36</v>
      </c>
      <c r="F292" s="11">
        <f t="shared" si="26"/>
        <v>9</v>
      </c>
      <c r="G292" s="11" t="str">
        <f t="shared" si="27"/>
        <v>00</v>
      </c>
      <c r="H292" s="2">
        <v>18</v>
      </c>
      <c r="I292" s="11" t="str">
        <f t="shared" si="29"/>
        <v>18812</v>
      </c>
      <c r="J292" s="2">
        <v>1</v>
      </c>
      <c r="K292" s="2">
        <v>2</v>
      </c>
      <c r="L292" s="45">
        <v>7</v>
      </c>
      <c r="M292" s="6" t="str">
        <f t="shared" si="25"/>
        <v>&lt;C7&gt;</v>
      </c>
      <c r="N292" s="6" t="str">
        <f>IF($B292=1,IF(ISNA(VLOOKUP($M292,Teams!$F$4:$H$51,2,FALSE)),"",VLOOKUP($M292,Teams!$F$4:$H$51,2,FALSE)),IF($B292=2,IF(ISNA(VLOOKUP($M292,Teams!$O$4:$Q$51,2,FALSE)),"",VLOOKUP($M292,Teams!$O$4:$Q$51,2,FALSE)),IF(ISNA(VLOOKUP($M292,Teams!$X$4:$Z$51,2,FALSE)),"",VLOOKUP($M292,Teams!$X$4:$Z$51,2,FALSE))))</f>
        <v>212307</v>
      </c>
      <c r="O292" s="47">
        <v>2</v>
      </c>
      <c r="P292" s="6" t="str">
        <f t="shared" si="24"/>
        <v>&lt;C2&gt;</v>
      </c>
      <c r="Q292" s="6" t="str">
        <f>IF($B292=1,IF(ISNA(VLOOKUP($P292,Teams!$F$4:$H$51,2,FALSE)),"",VLOOKUP($P292,Teams!$F$4:$H$51,2,FALSE)),IF($B292=2,IF(ISNA(VLOOKUP($P292,Teams!$O$4:$Q$51,2,FALSE)),"",VLOOKUP($P292,Teams!$O$4:$Q$51,2,FALSE)),IF(ISNA(VLOOKUP($P292,Teams!$X$4:$Z$51,2,FALSE)),"",VLOOKUP($P292,Teams!$X$4:$Z$51,2,FALSE))))</f>
        <v>212302</v>
      </c>
      <c r="R292" t="str">
        <f t="shared" si="28"/>
        <v>02/13/2022,8:00,02/13/2022,9:00,Week 18 - Match 18812,,Gym 1 - Court 2,,0,Game,,212307,,1,212302,,,0,,18812,1,,,,,,</v>
      </c>
    </row>
    <row r="293" spans="2:18" x14ac:dyDescent="0.2">
      <c r="B293" s="37">
        <v>2</v>
      </c>
      <c r="C293" s="9">
        <v>44605</v>
      </c>
      <c r="D293" s="10">
        <v>8</v>
      </c>
      <c r="E293" s="10" t="s">
        <v>36</v>
      </c>
      <c r="F293" s="11">
        <f t="shared" si="26"/>
        <v>9</v>
      </c>
      <c r="G293" s="11" t="str">
        <f t="shared" si="27"/>
        <v>00</v>
      </c>
      <c r="H293" s="2">
        <v>18</v>
      </c>
      <c r="I293" s="11" t="str">
        <f t="shared" si="29"/>
        <v>18813</v>
      </c>
      <c r="J293" s="2">
        <v>1</v>
      </c>
      <c r="K293" s="2">
        <v>3</v>
      </c>
      <c r="L293" s="45">
        <v>8</v>
      </c>
      <c r="M293" s="6" t="str">
        <f t="shared" si="25"/>
        <v>&lt;C8&gt;</v>
      </c>
      <c r="N293" s="6" t="str">
        <f>IF($B293=1,IF(ISNA(VLOOKUP($M293,Teams!$F$4:$H$51,2,FALSE)),"",VLOOKUP($M293,Teams!$F$4:$H$51,2,FALSE)),IF($B293=2,IF(ISNA(VLOOKUP($M293,Teams!$O$4:$Q$51,2,FALSE)),"",VLOOKUP($M293,Teams!$O$4:$Q$51,2,FALSE)),IF(ISNA(VLOOKUP($M293,Teams!$X$4:$Z$51,2,FALSE)),"",VLOOKUP($M293,Teams!$X$4:$Z$51,2,FALSE))))</f>
        <v>212308</v>
      </c>
      <c r="O293" s="47">
        <v>1</v>
      </c>
      <c r="P293" s="6" t="str">
        <f t="shared" si="24"/>
        <v>&lt;C1&gt;</v>
      </c>
      <c r="Q293" s="6" t="str">
        <f>IF($B293=1,IF(ISNA(VLOOKUP($P293,Teams!$F$4:$H$51,2,FALSE)),"",VLOOKUP($P293,Teams!$F$4:$H$51,2,FALSE)),IF($B293=2,IF(ISNA(VLOOKUP($P293,Teams!$O$4:$Q$51,2,FALSE)),"",VLOOKUP($P293,Teams!$O$4:$Q$51,2,FALSE)),IF(ISNA(VLOOKUP($P293,Teams!$X$4:$Z$51,2,FALSE)),"",VLOOKUP($P293,Teams!$X$4:$Z$51,2,FALSE))))</f>
        <v>212301</v>
      </c>
      <c r="R293" t="str">
        <f t="shared" si="28"/>
        <v>02/13/2022,8:00,02/13/2022,9:00,Week 18 - Match 18813,,Gym 1 - Court 3,,0,Game,,212308,,1,212301,,,0,,18813,1,,,,,,</v>
      </c>
    </row>
    <row r="294" spans="2:18" x14ac:dyDescent="0.2">
      <c r="B294" s="37">
        <v>2</v>
      </c>
      <c r="C294" s="9">
        <v>44605</v>
      </c>
      <c r="D294" s="10">
        <v>8</v>
      </c>
      <c r="E294" s="10" t="s">
        <v>36</v>
      </c>
      <c r="F294" s="11">
        <f t="shared" si="26"/>
        <v>9</v>
      </c>
      <c r="G294" s="11" t="str">
        <f t="shared" si="27"/>
        <v>00</v>
      </c>
      <c r="H294" s="2">
        <v>18</v>
      </c>
      <c r="I294" s="11" t="str">
        <f t="shared" si="29"/>
        <v>18821</v>
      </c>
      <c r="J294" s="2">
        <v>2</v>
      </c>
      <c r="K294" s="2">
        <v>1</v>
      </c>
      <c r="L294" s="45">
        <v>6</v>
      </c>
      <c r="M294" s="6" t="str">
        <f t="shared" si="25"/>
        <v>&lt;C6&gt;</v>
      </c>
      <c r="N294" s="6" t="str">
        <f>IF($B294=1,IF(ISNA(VLOOKUP($M294,Teams!$F$4:$H$51,2,FALSE)),"",VLOOKUP($M294,Teams!$F$4:$H$51,2,FALSE)),IF($B294=2,IF(ISNA(VLOOKUP($M294,Teams!$O$4:$Q$51,2,FALSE)),"",VLOOKUP($M294,Teams!$O$4:$Q$51,2,FALSE)),IF(ISNA(VLOOKUP($M294,Teams!$X$4:$Z$51,2,FALSE)),"",VLOOKUP($M294,Teams!$X$4:$Z$51,2,FALSE))))</f>
        <v>212306</v>
      </c>
      <c r="O294" s="47">
        <v>3</v>
      </c>
      <c r="P294" s="6" t="str">
        <f t="shared" si="24"/>
        <v>&lt;C3&gt;</v>
      </c>
      <c r="Q294" s="6" t="str">
        <f>IF($B294=1,IF(ISNA(VLOOKUP($P294,Teams!$F$4:$H$51,2,FALSE)),"",VLOOKUP($P294,Teams!$F$4:$H$51,2,FALSE)),IF($B294=2,IF(ISNA(VLOOKUP($P294,Teams!$O$4:$Q$51,2,FALSE)),"",VLOOKUP($P294,Teams!$O$4:$Q$51,2,FALSE)),IF(ISNA(VLOOKUP($P294,Teams!$X$4:$Z$51,2,FALSE)),"",VLOOKUP($P294,Teams!$X$4:$Z$51,2,FALSE))))</f>
        <v>212303</v>
      </c>
      <c r="R294" t="str">
        <f t="shared" si="28"/>
        <v>02/13/2022,8:00,02/13/2022,9:00,Week 18 - Match 18821,,Gym 2 - Court 1,,0,Game,,212306,,1,212303,,,0,,18821,1,,,,,,</v>
      </c>
    </row>
    <row r="295" spans="2:18" x14ac:dyDescent="0.2">
      <c r="B295" s="37">
        <v>2</v>
      </c>
      <c r="C295" s="9">
        <v>44605</v>
      </c>
      <c r="D295" s="10">
        <v>8</v>
      </c>
      <c r="E295" s="10" t="s">
        <v>36</v>
      </c>
      <c r="F295" s="11">
        <f t="shared" si="26"/>
        <v>9</v>
      </c>
      <c r="G295" s="11" t="str">
        <f t="shared" si="27"/>
        <v>00</v>
      </c>
      <c r="H295" s="2">
        <v>18</v>
      </c>
      <c r="I295" s="11" t="str">
        <f t="shared" si="29"/>
        <v>18822</v>
      </c>
      <c r="J295" s="2">
        <v>2</v>
      </c>
      <c r="K295" s="2">
        <v>2</v>
      </c>
      <c r="L295" s="45">
        <v>5</v>
      </c>
      <c r="M295" s="6" t="str">
        <f t="shared" si="25"/>
        <v>&lt;C5&gt;</v>
      </c>
      <c r="N295" s="6" t="str">
        <f>IF($B295=1,IF(ISNA(VLOOKUP($M295,Teams!$F$4:$H$51,2,FALSE)),"",VLOOKUP($M295,Teams!$F$4:$H$51,2,FALSE)),IF($B295=2,IF(ISNA(VLOOKUP($M295,Teams!$O$4:$Q$51,2,FALSE)),"",VLOOKUP($M295,Teams!$O$4:$Q$51,2,FALSE)),IF(ISNA(VLOOKUP($M295,Teams!$X$4:$Z$51,2,FALSE)),"",VLOOKUP($M295,Teams!$X$4:$Z$51,2,FALSE))))</f>
        <v>212305</v>
      </c>
      <c r="O295" s="47">
        <v>4</v>
      </c>
      <c r="P295" s="6" t="str">
        <f t="shared" si="24"/>
        <v>&lt;C4&gt;</v>
      </c>
      <c r="Q295" s="6" t="str">
        <f>IF($B295=1,IF(ISNA(VLOOKUP($P295,Teams!$F$4:$H$51,2,FALSE)),"",VLOOKUP($P295,Teams!$F$4:$H$51,2,FALSE)),IF($B295=2,IF(ISNA(VLOOKUP($P295,Teams!$O$4:$Q$51,2,FALSE)),"",VLOOKUP($P295,Teams!$O$4:$Q$51,2,FALSE)),IF(ISNA(VLOOKUP($P295,Teams!$X$4:$Z$51,2,FALSE)),"",VLOOKUP($P295,Teams!$X$4:$Z$51,2,FALSE))))</f>
        <v>212304</v>
      </c>
      <c r="R295" t="str">
        <f t="shared" si="28"/>
        <v>02/13/2022,8:00,02/13/2022,9:00,Week 18 - Match 18822,,Gym 2 - Court 2,,0,Game,,212305,,1,212304,,,0,,18822,1,,,,,,</v>
      </c>
    </row>
    <row r="296" spans="2:18" x14ac:dyDescent="0.2">
      <c r="B296" s="37">
        <v>2</v>
      </c>
      <c r="C296" s="9">
        <v>44605</v>
      </c>
      <c r="D296" s="10">
        <v>8</v>
      </c>
      <c r="E296" s="10" t="s">
        <v>36</v>
      </c>
      <c r="F296" s="11">
        <f t="shared" si="26"/>
        <v>9</v>
      </c>
      <c r="G296" s="11" t="str">
        <f t="shared" si="27"/>
        <v>00</v>
      </c>
      <c r="H296" s="2">
        <v>18</v>
      </c>
      <c r="I296" s="11" t="str">
        <f t="shared" si="29"/>
        <v>18823</v>
      </c>
      <c r="J296" s="2">
        <v>2</v>
      </c>
      <c r="K296" s="2">
        <v>3</v>
      </c>
      <c r="L296" s="45">
        <v>11</v>
      </c>
      <c r="M296" s="6" t="str">
        <f t="shared" si="25"/>
        <v>&lt;C11&gt;</v>
      </c>
      <c r="N296" s="6" t="str">
        <f>IF($B296=1,IF(ISNA(VLOOKUP($M296,Teams!$F$4:$H$51,2,FALSE)),"",VLOOKUP($M296,Teams!$F$4:$H$51,2,FALSE)),IF($B296=2,IF(ISNA(VLOOKUP($M296,Teams!$O$4:$Q$51,2,FALSE)),"",VLOOKUP($M296,Teams!$O$4:$Q$51,2,FALSE)),IF(ISNA(VLOOKUP($M296,Teams!$X$4:$Z$51,2,FALSE)),"",VLOOKUP($M296,Teams!$X$4:$Z$51,2,FALSE))))</f>
        <v>212311</v>
      </c>
      <c r="O296" s="47">
        <v>9</v>
      </c>
      <c r="P296" s="6" t="str">
        <f t="shared" si="24"/>
        <v>&lt;C9&gt;</v>
      </c>
      <c r="Q296" s="6" t="str">
        <f>IF($B296=1,IF(ISNA(VLOOKUP($P296,Teams!$F$4:$H$51,2,FALSE)),"",VLOOKUP($P296,Teams!$F$4:$H$51,2,FALSE)),IF($B296=2,IF(ISNA(VLOOKUP($P296,Teams!$O$4:$Q$51,2,FALSE)),"",VLOOKUP($P296,Teams!$O$4:$Q$51,2,FALSE)),IF(ISNA(VLOOKUP($P296,Teams!$X$4:$Z$51,2,FALSE)),"",VLOOKUP($P296,Teams!$X$4:$Z$51,2,FALSE))))</f>
        <v>212309</v>
      </c>
      <c r="R296" t="str">
        <f t="shared" si="28"/>
        <v>02/13/2022,8:00,02/13/2022,9:00,Week 18 - Match 18823,,Gym 2 - Court 3,,0,Game,,212311,,1,212309,,,0,,18823,1,,,,,,</v>
      </c>
    </row>
    <row r="297" spans="2:18" x14ac:dyDescent="0.2">
      <c r="B297" s="37">
        <v>2</v>
      </c>
      <c r="C297" s="9">
        <v>44605</v>
      </c>
      <c r="D297" s="10">
        <v>9</v>
      </c>
      <c r="E297" s="10" t="s">
        <v>36</v>
      </c>
      <c r="F297" s="11">
        <f t="shared" si="26"/>
        <v>10</v>
      </c>
      <c r="G297" s="11" t="str">
        <f t="shared" si="27"/>
        <v>00</v>
      </c>
      <c r="H297" s="2">
        <v>18</v>
      </c>
      <c r="I297" s="11" t="str">
        <f t="shared" si="29"/>
        <v>18911</v>
      </c>
      <c r="J297" s="2">
        <v>1</v>
      </c>
      <c r="K297" s="2">
        <v>1</v>
      </c>
      <c r="L297" s="45">
        <v>5</v>
      </c>
      <c r="M297" s="6" t="str">
        <f t="shared" si="25"/>
        <v>&lt;C5&gt;</v>
      </c>
      <c r="N297" s="6" t="str">
        <f>IF($B297=1,IF(ISNA(VLOOKUP($M297,Teams!$F$4:$H$51,2,FALSE)),"",VLOOKUP($M297,Teams!$F$4:$H$51,2,FALSE)),IF($B297=2,IF(ISNA(VLOOKUP($M297,Teams!$O$4:$Q$51,2,FALSE)),"",VLOOKUP($M297,Teams!$O$4:$Q$51,2,FALSE)),IF(ISNA(VLOOKUP($M297,Teams!$X$4:$Z$51,2,FALSE)),"",VLOOKUP($M297,Teams!$X$4:$Z$51,2,FALSE))))</f>
        <v>212305</v>
      </c>
      <c r="O297" s="47">
        <v>1</v>
      </c>
      <c r="P297" s="6" t="str">
        <f t="shared" si="24"/>
        <v>&lt;C1&gt;</v>
      </c>
      <c r="Q297" s="6" t="str">
        <f>IF($B297=1,IF(ISNA(VLOOKUP($P297,Teams!$F$4:$H$51,2,FALSE)),"",VLOOKUP($P297,Teams!$F$4:$H$51,2,FALSE)),IF($B297=2,IF(ISNA(VLOOKUP($P297,Teams!$O$4:$Q$51,2,FALSE)),"",VLOOKUP($P297,Teams!$O$4:$Q$51,2,FALSE)),IF(ISNA(VLOOKUP($P297,Teams!$X$4:$Z$51,2,FALSE)),"",VLOOKUP($P297,Teams!$X$4:$Z$51,2,FALSE))))</f>
        <v>212301</v>
      </c>
      <c r="R297" t="str">
        <f t="shared" si="28"/>
        <v>02/13/2022,9:00,02/13/2022,10:00,Week 18 - Match 18911,,Gym 1 - Court 1,,0,Game,,212305,,1,212301,,,0,,18911,1,,,,,,</v>
      </c>
    </row>
    <row r="298" spans="2:18" x14ac:dyDescent="0.2">
      <c r="B298" s="37">
        <v>2</v>
      </c>
      <c r="C298" s="9">
        <v>44605</v>
      </c>
      <c r="D298" s="10">
        <v>9</v>
      </c>
      <c r="E298" s="10" t="s">
        <v>36</v>
      </c>
      <c r="F298" s="11">
        <f t="shared" si="26"/>
        <v>10</v>
      </c>
      <c r="G298" s="11" t="str">
        <f t="shared" si="27"/>
        <v>00</v>
      </c>
      <c r="H298" s="2">
        <v>18</v>
      </c>
      <c r="I298" s="11" t="str">
        <f t="shared" si="29"/>
        <v>18912</v>
      </c>
      <c r="J298" s="2">
        <v>1</v>
      </c>
      <c r="K298" s="2">
        <v>2</v>
      </c>
      <c r="L298" s="45">
        <v>4</v>
      </c>
      <c r="M298" s="6" t="str">
        <f t="shared" si="25"/>
        <v>&lt;C4&gt;</v>
      </c>
      <c r="N298" s="6" t="str">
        <f>IF($B298=1,IF(ISNA(VLOOKUP($M298,Teams!$F$4:$H$51,2,FALSE)),"",VLOOKUP($M298,Teams!$F$4:$H$51,2,FALSE)),IF($B298=2,IF(ISNA(VLOOKUP($M298,Teams!$O$4:$Q$51,2,FALSE)),"",VLOOKUP($M298,Teams!$O$4:$Q$51,2,FALSE)),IF(ISNA(VLOOKUP($M298,Teams!$X$4:$Z$51,2,FALSE)),"",VLOOKUP($M298,Teams!$X$4:$Z$51,2,FALSE))))</f>
        <v>212304</v>
      </c>
      <c r="O298" s="47">
        <v>2</v>
      </c>
      <c r="P298" s="6" t="str">
        <f t="shared" si="24"/>
        <v>&lt;C2&gt;</v>
      </c>
      <c r="Q298" s="6" t="str">
        <f>IF($B298=1,IF(ISNA(VLOOKUP($P298,Teams!$F$4:$H$51,2,FALSE)),"",VLOOKUP($P298,Teams!$F$4:$H$51,2,FALSE)),IF($B298=2,IF(ISNA(VLOOKUP($P298,Teams!$O$4:$Q$51,2,FALSE)),"",VLOOKUP($P298,Teams!$O$4:$Q$51,2,FALSE)),IF(ISNA(VLOOKUP($P298,Teams!$X$4:$Z$51,2,FALSE)),"",VLOOKUP($P298,Teams!$X$4:$Z$51,2,FALSE))))</f>
        <v>212302</v>
      </c>
      <c r="R298" t="str">
        <f t="shared" si="28"/>
        <v>02/13/2022,9:00,02/13/2022,10:00,Week 18 - Match 18912,,Gym 1 - Court 2,,0,Game,,212304,,1,212302,,,0,,18912,1,,,,,,</v>
      </c>
    </row>
    <row r="299" spans="2:18" x14ac:dyDescent="0.2">
      <c r="B299" s="37">
        <v>2</v>
      </c>
      <c r="C299" s="9">
        <v>44605</v>
      </c>
      <c r="D299" s="10">
        <v>9</v>
      </c>
      <c r="E299" s="10" t="s">
        <v>36</v>
      </c>
      <c r="F299" s="11">
        <f t="shared" si="26"/>
        <v>10</v>
      </c>
      <c r="G299" s="11" t="str">
        <f t="shared" si="27"/>
        <v>00</v>
      </c>
      <c r="H299" s="2">
        <v>18</v>
      </c>
      <c r="I299" s="11" t="str">
        <f t="shared" si="29"/>
        <v>18913</v>
      </c>
      <c r="J299" s="2">
        <v>1</v>
      </c>
      <c r="K299" s="2">
        <v>3</v>
      </c>
      <c r="L299" s="45">
        <v>12</v>
      </c>
      <c r="M299" s="6" t="str">
        <f t="shared" si="25"/>
        <v>&lt;C12&gt;</v>
      </c>
      <c r="N299" s="6" t="str">
        <f>IF($B299=1,IF(ISNA(VLOOKUP($M299,Teams!$F$4:$H$51,2,FALSE)),"",VLOOKUP($M299,Teams!$F$4:$H$51,2,FALSE)),IF($B299=2,IF(ISNA(VLOOKUP($M299,Teams!$O$4:$Q$51,2,FALSE)),"",VLOOKUP($M299,Teams!$O$4:$Q$51,2,FALSE)),IF(ISNA(VLOOKUP($M299,Teams!$X$4:$Z$51,2,FALSE)),"",VLOOKUP($M299,Teams!$X$4:$Z$51,2,FALSE))))</f>
        <v>212312</v>
      </c>
      <c r="O299" s="47">
        <v>3</v>
      </c>
      <c r="P299" s="6" t="str">
        <f t="shared" si="24"/>
        <v>&lt;C3&gt;</v>
      </c>
      <c r="Q299" s="6" t="str">
        <f>IF($B299=1,IF(ISNA(VLOOKUP($P299,Teams!$F$4:$H$51,2,FALSE)),"",VLOOKUP($P299,Teams!$F$4:$H$51,2,FALSE)),IF($B299=2,IF(ISNA(VLOOKUP($P299,Teams!$O$4:$Q$51,2,FALSE)),"",VLOOKUP($P299,Teams!$O$4:$Q$51,2,FALSE)),IF(ISNA(VLOOKUP($P299,Teams!$X$4:$Z$51,2,FALSE)),"",VLOOKUP($P299,Teams!$X$4:$Z$51,2,FALSE))))</f>
        <v>212303</v>
      </c>
      <c r="R299" t="str">
        <f t="shared" si="28"/>
        <v>02/13/2022,9:00,02/13/2022,10:00,Week 18 - Match 18913,,Gym 1 - Court 3,,0,Game,,212312,,1,212303,,,0,,18913,1,,,,,,</v>
      </c>
    </row>
    <row r="300" spans="2:18" x14ac:dyDescent="0.2">
      <c r="B300" s="37">
        <v>2</v>
      </c>
      <c r="C300" s="9">
        <v>44605</v>
      </c>
      <c r="D300" s="10">
        <v>9</v>
      </c>
      <c r="E300" s="10" t="s">
        <v>36</v>
      </c>
      <c r="F300" s="11">
        <f t="shared" si="26"/>
        <v>10</v>
      </c>
      <c r="G300" s="11" t="str">
        <f t="shared" si="27"/>
        <v>00</v>
      </c>
      <c r="H300" s="2">
        <v>18</v>
      </c>
      <c r="I300" s="11" t="str">
        <f t="shared" si="29"/>
        <v>18921</v>
      </c>
      <c r="J300" s="2">
        <v>2</v>
      </c>
      <c r="K300" s="2">
        <v>1</v>
      </c>
      <c r="L300" s="45">
        <v>11</v>
      </c>
      <c r="M300" s="6" t="str">
        <f t="shared" si="25"/>
        <v>&lt;C11&gt;</v>
      </c>
      <c r="N300" s="6" t="str">
        <f>IF($B300=1,IF(ISNA(VLOOKUP($M300,Teams!$F$4:$H$51,2,FALSE)),"",VLOOKUP($M300,Teams!$F$4:$H$51,2,FALSE)),IF($B300=2,IF(ISNA(VLOOKUP($M300,Teams!$O$4:$Q$51,2,FALSE)),"",VLOOKUP($M300,Teams!$O$4:$Q$51,2,FALSE)),IF(ISNA(VLOOKUP($M300,Teams!$X$4:$Z$51,2,FALSE)),"",VLOOKUP($M300,Teams!$X$4:$Z$51,2,FALSE))))</f>
        <v>212311</v>
      </c>
      <c r="O300" s="47">
        <v>6</v>
      </c>
      <c r="P300" s="6" t="str">
        <f t="shared" si="24"/>
        <v>&lt;C6&gt;</v>
      </c>
      <c r="Q300" s="6" t="str">
        <f>IF($B300=1,IF(ISNA(VLOOKUP($P300,Teams!$F$4:$H$51,2,FALSE)),"",VLOOKUP($P300,Teams!$F$4:$H$51,2,FALSE)),IF($B300=2,IF(ISNA(VLOOKUP($P300,Teams!$O$4:$Q$51,2,FALSE)),"",VLOOKUP($P300,Teams!$O$4:$Q$51,2,FALSE)),IF(ISNA(VLOOKUP($P300,Teams!$X$4:$Z$51,2,FALSE)),"",VLOOKUP($P300,Teams!$X$4:$Z$51,2,FALSE))))</f>
        <v>212306</v>
      </c>
      <c r="R300" t="str">
        <f t="shared" si="28"/>
        <v>02/13/2022,9:00,02/13/2022,10:00,Week 18 - Match 18921,,Gym 2 - Court 1,,0,Game,,212311,,1,212306,,,0,,18921,1,,,,,,</v>
      </c>
    </row>
    <row r="301" spans="2:18" x14ac:dyDescent="0.2">
      <c r="B301" s="37">
        <v>2</v>
      </c>
      <c r="C301" s="9">
        <v>44605</v>
      </c>
      <c r="D301" s="10">
        <v>9</v>
      </c>
      <c r="E301" s="10" t="s">
        <v>36</v>
      </c>
      <c r="F301" s="11">
        <f t="shared" si="26"/>
        <v>10</v>
      </c>
      <c r="G301" s="11" t="str">
        <f t="shared" si="27"/>
        <v>00</v>
      </c>
      <c r="H301" s="2">
        <v>18</v>
      </c>
      <c r="I301" s="11" t="str">
        <f t="shared" si="29"/>
        <v>18922</v>
      </c>
      <c r="J301" s="2">
        <v>2</v>
      </c>
      <c r="K301" s="2">
        <v>2</v>
      </c>
      <c r="L301" s="45">
        <v>10</v>
      </c>
      <c r="M301" s="6" t="str">
        <f t="shared" si="25"/>
        <v>&lt;C10&gt;</v>
      </c>
      <c r="N301" s="6" t="str">
        <f>IF($B301=1,IF(ISNA(VLOOKUP($M301,Teams!$F$4:$H$51,2,FALSE)),"",VLOOKUP($M301,Teams!$F$4:$H$51,2,FALSE)),IF($B301=2,IF(ISNA(VLOOKUP($M301,Teams!$O$4:$Q$51,2,FALSE)),"",VLOOKUP($M301,Teams!$O$4:$Q$51,2,FALSE)),IF(ISNA(VLOOKUP($M301,Teams!$X$4:$Z$51,2,FALSE)),"",VLOOKUP($M301,Teams!$X$4:$Z$51,2,FALSE))))</f>
        <v>212310</v>
      </c>
      <c r="O301" s="47">
        <v>7</v>
      </c>
      <c r="P301" s="6" t="str">
        <f t="shared" si="24"/>
        <v>&lt;C7&gt;</v>
      </c>
      <c r="Q301" s="6" t="str">
        <f>IF($B301=1,IF(ISNA(VLOOKUP($P301,Teams!$F$4:$H$51,2,FALSE)),"",VLOOKUP($P301,Teams!$F$4:$H$51,2,FALSE)),IF($B301=2,IF(ISNA(VLOOKUP($P301,Teams!$O$4:$Q$51,2,FALSE)),"",VLOOKUP($P301,Teams!$O$4:$Q$51,2,FALSE)),IF(ISNA(VLOOKUP($P301,Teams!$X$4:$Z$51,2,FALSE)),"",VLOOKUP($P301,Teams!$X$4:$Z$51,2,FALSE))))</f>
        <v>212307</v>
      </c>
      <c r="R301" t="str">
        <f t="shared" si="28"/>
        <v>02/13/2022,9:00,02/13/2022,10:00,Week 18 - Match 18922,,Gym 2 - Court 2,,0,Game,,212310,,1,212307,,,0,,18922,1,,,,,,</v>
      </c>
    </row>
    <row r="302" spans="2:18" x14ac:dyDescent="0.2">
      <c r="B302" s="37">
        <v>2</v>
      </c>
      <c r="C302" s="9">
        <v>44605</v>
      </c>
      <c r="D302" s="10">
        <v>9</v>
      </c>
      <c r="E302" s="10" t="s">
        <v>36</v>
      </c>
      <c r="F302" s="11">
        <f t="shared" si="26"/>
        <v>10</v>
      </c>
      <c r="G302" s="11" t="str">
        <f t="shared" si="27"/>
        <v>00</v>
      </c>
      <c r="H302" s="2">
        <v>18</v>
      </c>
      <c r="I302" s="11" t="str">
        <f t="shared" si="29"/>
        <v>18923</v>
      </c>
      <c r="J302" s="2">
        <v>2</v>
      </c>
      <c r="K302" s="2">
        <v>3</v>
      </c>
      <c r="L302" s="45">
        <v>9</v>
      </c>
      <c r="M302" s="6" t="str">
        <f t="shared" si="25"/>
        <v>&lt;C9&gt;</v>
      </c>
      <c r="N302" s="6" t="str">
        <f>IF($B302=1,IF(ISNA(VLOOKUP($M302,Teams!$F$4:$H$51,2,FALSE)),"",VLOOKUP($M302,Teams!$F$4:$H$51,2,FALSE)),IF($B302=2,IF(ISNA(VLOOKUP($M302,Teams!$O$4:$Q$51,2,FALSE)),"",VLOOKUP($M302,Teams!$O$4:$Q$51,2,FALSE)),IF(ISNA(VLOOKUP($M302,Teams!$X$4:$Z$51,2,FALSE)),"",VLOOKUP($M302,Teams!$X$4:$Z$51,2,FALSE))))</f>
        <v>212309</v>
      </c>
      <c r="O302" s="47">
        <v>8</v>
      </c>
      <c r="P302" s="6" t="str">
        <f t="shared" si="24"/>
        <v>&lt;C8&gt;</v>
      </c>
      <c r="Q302" s="6" t="str">
        <f>IF($B302=1,IF(ISNA(VLOOKUP($P302,Teams!$F$4:$H$51,2,FALSE)),"",VLOOKUP($P302,Teams!$F$4:$H$51,2,FALSE)),IF($B302=2,IF(ISNA(VLOOKUP($P302,Teams!$O$4:$Q$51,2,FALSE)),"",VLOOKUP($P302,Teams!$O$4:$Q$51,2,FALSE)),IF(ISNA(VLOOKUP($P302,Teams!$X$4:$Z$51,2,FALSE)),"",VLOOKUP($P302,Teams!$X$4:$Z$51,2,FALSE))))</f>
        <v>212308</v>
      </c>
      <c r="R302" t="str">
        <f t="shared" si="28"/>
        <v>02/13/2022,9:00,02/13/2022,10:00,Week 18 - Match 18923,,Gym 2 - Court 3,,0,Game,,212309,,1,212308,,,0,,18923,1,,,,,,</v>
      </c>
    </row>
    <row r="303" spans="2:18" x14ac:dyDescent="0.2">
      <c r="B303" s="37">
        <v>2</v>
      </c>
      <c r="C303" s="9">
        <v>44619</v>
      </c>
      <c r="D303" s="10">
        <v>10</v>
      </c>
      <c r="E303" s="10" t="s">
        <v>36</v>
      </c>
      <c r="F303" s="11">
        <f t="shared" si="26"/>
        <v>11</v>
      </c>
      <c r="G303" s="11" t="str">
        <f t="shared" si="27"/>
        <v>00</v>
      </c>
      <c r="H303" s="2">
        <v>19</v>
      </c>
      <c r="I303" s="11" t="str">
        <f t="shared" si="29"/>
        <v>191011</v>
      </c>
      <c r="J303" s="2">
        <v>1</v>
      </c>
      <c r="K303" s="2">
        <v>1</v>
      </c>
      <c r="L303" s="45">
        <v>5</v>
      </c>
      <c r="M303" s="6" t="str">
        <f t="shared" si="25"/>
        <v>&lt;C5&gt;</v>
      </c>
      <c r="N303" s="6" t="str">
        <f>IF($B303=1,IF(ISNA(VLOOKUP($M303,Teams!$F$4:$H$51,2,FALSE)),"",VLOOKUP($M303,Teams!$F$4:$H$51,2,FALSE)),IF($B303=2,IF(ISNA(VLOOKUP($M303,Teams!$O$4:$Q$51,2,FALSE)),"",VLOOKUP($M303,Teams!$O$4:$Q$51,2,FALSE)),IF(ISNA(VLOOKUP($M303,Teams!$X$4:$Z$51,2,FALSE)),"",VLOOKUP($M303,Teams!$X$4:$Z$51,2,FALSE))))</f>
        <v>212305</v>
      </c>
      <c r="O303" s="47">
        <v>3</v>
      </c>
      <c r="P303" s="6" t="str">
        <f t="shared" si="24"/>
        <v>&lt;C3&gt;</v>
      </c>
      <c r="Q303" s="6" t="str">
        <f>IF($B303=1,IF(ISNA(VLOOKUP($P303,Teams!$F$4:$H$51,2,FALSE)),"",VLOOKUP($P303,Teams!$F$4:$H$51,2,FALSE)),IF($B303=2,IF(ISNA(VLOOKUP($P303,Teams!$O$4:$Q$51,2,FALSE)),"",VLOOKUP($P303,Teams!$O$4:$Q$51,2,FALSE)),IF(ISNA(VLOOKUP($P303,Teams!$X$4:$Z$51,2,FALSE)),"",VLOOKUP($P303,Teams!$X$4:$Z$51,2,FALSE))))</f>
        <v>212303</v>
      </c>
      <c r="R303" t="str">
        <f t="shared" si="28"/>
        <v>02/27/2022,10:00,02/27/2022,11:00,Week 19 - Match 191011,,Gym 1 - Court 1,,0,Game,,212305,,1,212303,,,0,,191011,1,,,,,,</v>
      </c>
    </row>
    <row r="304" spans="2:18" x14ac:dyDescent="0.2">
      <c r="B304" s="37">
        <v>2</v>
      </c>
      <c r="C304" s="9">
        <v>44619</v>
      </c>
      <c r="D304" s="10">
        <v>10</v>
      </c>
      <c r="E304" s="10" t="s">
        <v>36</v>
      </c>
      <c r="F304" s="11">
        <f t="shared" si="26"/>
        <v>11</v>
      </c>
      <c r="G304" s="11" t="str">
        <f t="shared" si="27"/>
        <v>00</v>
      </c>
      <c r="H304" s="2">
        <v>19</v>
      </c>
      <c r="I304" s="11" t="str">
        <f t="shared" si="29"/>
        <v>191012</v>
      </c>
      <c r="J304" s="2">
        <v>1</v>
      </c>
      <c r="K304" s="2">
        <v>2</v>
      </c>
      <c r="L304" s="45">
        <v>6</v>
      </c>
      <c r="M304" s="6" t="str">
        <f t="shared" si="25"/>
        <v>&lt;C6&gt;</v>
      </c>
      <c r="N304" s="6" t="str">
        <f>IF($B304=1,IF(ISNA(VLOOKUP($M304,Teams!$F$4:$H$51,2,FALSE)),"",VLOOKUP($M304,Teams!$F$4:$H$51,2,FALSE)),IF($B304=2,IF(ISNA(VLOOKUP($M304,Teams!$O$4:$Q$51,2,FALSE)),"",VLOOKUP($M304,Teams!$O$4:$Q$51,2,FALSE)),IF(ISNA(VLOOKUP($M304,Teams!$X$4:$Z$51,2,FALSE)),"",VLOOKUP($M304,Teams!$X$4:$Z$51,2,FALSE))))</f>
        <v>212306</v>
      </c>
      <c r="O304" s="47">
        <v>2</v>
      </c>
      <c r="P304" s="6" t="str">
        <f t="shared" si="24"/>
        <v>&lt;C2&gt;</v>
      </c>
      <c r="Q304" s="6" t="str">
        <f>IF($B304=1,IF(ISNA(VLOOKUP($P304,Teams!$F$4:$H$51,2,FALSE)),"",VLOOKUP($P304,Teams!$F$4:$H$51,2,FALSE)),IF($B304=2,IF(ISNA(VLOOKUP($P304,Teams!$O$4:$Q$51,2,FALSE)),"",VLOOKUP($P304,Teams!$O$4:$Q$51,2,FALSE)),IF(ISNA(VLOOKUP($P304,Teams!$X$4:$Z$51,2,FALSE)),"",VLOOKUP($P304,Teams!$X$4:$Z$51,2,FALSE))))</f>
        <v>212302</v>
      </c>
      <c r="R304" t="str">
        <f t="shared" si="28"/>
        <v>02/27/2022,10:00,02/27/2022,11:00,Week 19 - Match 191012,,Gym 1 - Court 2,,0,Game,,212306,,1,212302,,,0,,191012,1,,,,,,</v>
      </c>
    </row>
    <row r="305" spans="2:18" x14ac:dyDescent="0.2">
      <c r="B305" s="37">
        <v>2</v>
      </c>
      <c r="C305" s="9">
        <v>44619</v>
      </c>
      <c r="D305" s="10">
        <v>10</v>
      </c>
      <c r="E305" s="10" t="s">
        <v>36</v>
      </c>
      <c r="F305" s="11">
        <f t="shared" si="26"/>
        <v>11</v>
      </c>
      <c r="G305" s="11" t="str">
        <f t="shared" si="27"/>
        <v>00</v>
      </c>
      <c r="H305" s="2">
        <v>19</v>
      </c>
      <c r="I305" s="11" t="str">
        <f t="shared" si="29"/>
        <v>191013</v>
      </c>
      <c r="J305" s="2">
        <v>1</v>
      </c>
      <c r="K305" s="2">
        <v>3</v>
      </c>
      <c r="L305" s="45">
        <v>12</v>
      </c>
      <c r="M305" s="6" t="str">
        <f t="shared" si="25"/>
        <v>&lt;C12&gt;</v>
      </c>
      <c r="N305" s="6" t="str">
        <f>IF($B305=1,IF(ISNA(VLOOKUP($M305,Teams!$F$4:$H$51,2,FALSE)),"",VLOOKUP($M305,Teams!$F$4:$H$51,2,FALSE)),IF($B305=2,IF(ISNA(VLOOKUP($M305,Teams!$O$4:$Q$51,2,FALSE)),"",VLOOKUP($M305,Teams!$O$4:$Q$51,2,FALSE)),IF(ISNA(VLOOKUP($M305,Teams!$X$4:$Z$51,2,FALSE)),"",VLOOKUP($M305,Teams!$X$4:$Z$51,2,FALSE))))</f>
        <v>212312</v>
      </c>
      <c r="O305" s="47">
        <v>4</v>
      </c>
      <c r="P305" s="6" t="str">
        <f t="shared" si="24"/>
        <v>&lt;C4&gt;</v>
      </c>
      <c r="Q305" s="6" t="str">
        <f>IF($B305=1,IF(ISNA(VLOOKUP($P305,Teams!$F$4:$H$51,2,FALSE)),"",VLOOKUP($P305,Teams!$F$4:$H$51,2,FALSE)),IF($B305=2,IF(ISNA(VLOOKUP($P305,Teams!$O$4:$Q$51,2,FALSE)),"",VLOOKUP($P305,Teams!$O$4:$Q$51,2,FALSE)),IF(ISNA(VLOOKUP($P305,Teams!$X$4:$Z$51,2,FALSE)),"",VLOOKUP($P305,Teams!$X$4:$Z$51,2,FALSE))))</f>
        <v>212304</v>
      </c>
      <c r="R305" t="str">
        <f t="shared" si="28"/>
        <v>02/27/2022,10:00,02/27/2022,11:00,Week 19 - Match 191013,,Gym 1 - Court 3,,0,Game,,212312,,1,212304,,,0,,191013,1,,,,,,</v>
      </c>
    </row>
    <row r="306" spans="2:18" x14ac:dyDescent="0.2">
      <c r="B306" s="37">
        <v>2</v>
      </c>
      <c r="C306" s="9">
        <v>44619</v>
      </c>
      <c r="D306" s="10">
        <v>10</v>
      </c>
      <c r="E306" s="10" t="s">
        <v>36</v>
      </c>
      <c r="F306" s="11">
        <f t="shared" si="26"/>
        <v>11</v>
      </c>
      <c r="G306" s="11" t="str">
        <f t="shared" si="27"/>
        <v>00</v>
      </c>
      <c r="H306" s="2">
        <v>19</v>
      </c>
      <c r="I306" s="11" t="str">
        <f t="shared" si="29"/>
        <v>191021</v>
      </c>
      <c r="J306" s="2">
        <v>2</v>
      </c>
      <c r="K306" s="2">
        <v>1</v>
      </c>
      <c r="L306" s="45">
        <v>11</v>
      </c>
      <c r="M306" s="6" t="str">
        <f t="shared" si="25"/>
        <v>&lt;C11&gt;</v>
      </c>
      <c r="N306" s="6" t="str">
        <f>IF($B306=1,IF(ISNA(VLOOKUP($M306,Teams!$F$4:$H$51,2,FALSE)),"",VLOOKUP($M306,Teams!$F$4:$H$51,2,FALSE)),IF($B306=2,IF(ISNA(VLOOKUP($M306,Teams!$O$4:$Q$51,2,FALSE)),"",VLOOKUP($M306,Teams!$O$4:$Q$51,2,FALSE)),IF(ISNA(VLOOKUP($M306,Teams!$X$4:$Z$51,2,FALSE)),"",VLOOKUP($M306,Teams!$X$4:$Z$51,2,FALSE))))</f>
        <v>212311</v>
      </c>
      <c r="O306" s="47">
        <v>8</v>
      </c>
      <c r="P306" s="6" t="str">
        <f t="shared" si="24"/>
        <v>&lt;C8&gt;</v>
      </c>
      <c r="Q306" s="6" t="str">
        <f>IF($B306=1,IF(ISNA(VLOOKUP($P306,Teams!$F$4:$H$51,2,FALSE)),"",VLOOKUP($P306,Teams!$F$4:$H$51,2,FALSE)),IF($B306=2,IF(ISNA(VLOOKUP($P306,Teams!$O$4:$Q$51,2,FALSE)),"",VLOOKUP($P306,Teams!$O$4:$Q$51,2,FALSE)),IF(ISNA(VLOOKUP($P306,Teams!$X$4:$Z$51,2,FALSE)),"",VLOOKUP($P306,Teams!$X$4:$Z$51,2,FALSE))))</f>
        <v>212308</v>
      </c>
      <c r="R306" t="str">
        <f t="shared" si="28"/>
        <v>02/27/2022,10:00,02/27/2022,11:00,Week 19 - Match 191021,,Gym 2 - Court 1,,0,Game,,212311,,1,212308,,,0,,191021,1,,,,,,</v>
      </c>
    </row>
    <row r="307" spans="2:18" x14ac:dyDescent="0.2">
      <c r="B307" s="37">
        <v>2</v>
      </c>
      <c r="C307" s="9">
        <v>44619</v>
      </c>
      <c r="D307" s="10">
        <v>10</v>
      </c>
      <c r="E307" s="10" t="s">
        <v>36</v>
      </c>
      <c r="F307" s="11">
        <f t="shared" si="26"/>
        <v>11</v>
      </c>
      <c r="G307" s="11" t="str">
        <f t="shared" si="27"/>
        <v>00</v>
      </c>
      <c r="H307" s="2">
        <v>19</v>
      </c>
      <c r="I307" s="11" t="str">
        <f t="shared" si="29"/>
        <v>191022</v>
      </c>
      <c r="J307" s="2">
        <v>2</v>
      </c>
      <c r="K307" s="2">
        <v>2</v>
      </c>
      <c r="L307" s="45">
        <v>10</v>
      </c>
      <c r="M307" s="6" t="str">
        <f t="shared" si="25"/>
        <v>&lt;C10&gt;</v>
      </c>
      <c r="N307" s="6" t="str">
        <f>IF($B307=1,IF(ISNA(VLOOKUP($M307,Teams!$F$4:$H$51,2,FALSE)),"",VLOOKUP($M307,Teams!$F$4:$H$51,2,FALSE)),IF($B307=2,IF(ISNA(VLOOKUP($M307,Teams!$O$4:$Q$51,2,FALSE)),"",VLOOKUP($M307,Teams!$O$4:$Q$51,2,FALSE)),IF(ISNA(VLOOKUP($M307,Teams!$X$4:$Z$51,2,FALSE)),"",VLOOKUP($M307,Teams!$X$4:$Z$51,2,FALSE))))</f>
        <v>212310</v>
      </c>
      <c r="O307" s="47">
        <v>9</v>
      </c>
      <c r="P307" s="6" t="str">
        <f t="shared" si="24"/>
        <v>&lt;C9&gt;</v>
      </c>
      <c r="Q307" s="6" t="str">
        <f>IF($B307=1,IF(ISNA(VLOOKUP($P307,Teams!$F$4:$H$51,2,FALSE)),"",VLOOKUP($P307,Teams!$F$4:$H$51,2,FALSE)),IF($B307=2,IF(ISNA(VLOOKUP($P307,Teams!$O$4:$Q$51,2,FALSE)),"",VLOOKUP($P307,Teams!$O$4:$Q$51,2,FALSE)),IF(ISNA(VLOOKUP($P307,Teams!$X$4:$Z$51,2,FALSE)),"",VLOOKUP($P307,Teams!$X$4:$Z$51,2,FALSE))))</f>
        <v>212309</v>
      </c>
      <c r="R307" t="str">
        <f t="shared" si="28"/>
        <v>02/27/2022,10:00,02/27/2022,11:00,Week 19 - Match 191022,,Gym 2 - Court 2,,0,Game,,212310,,1,212309,,,0,,191022,1,,,,,,</v>
      </c>
    </row>
    <row r="308" spans="2:18" x14ac:dyDescent="0.2">
      <c r="B308" s="37">
        <v>2</v>
      </c>
      <c r="C308" s="9">
        <v>44619</v>
      </c>
      <c r="D308" s="10">
        <v>10</v>
      </c>
      <c r="E308" s="10" t="s">
        <v>36</v>
      </c>
      <c r="F308" s="11">
        <f t="shared" si="26"/>
        <v>11</v>
      </c>
      <c r="G308" s="11" t="str">
        <f t="shared" si="27"/>
        <v>00</v>
      </c>
      <c r="H308" s="2">
        <v>19</v>
      </c>
      <c r="I308" s="11" t="str">
        <f t="shared" si="29"/>
        <v>191023</v>
      </c>
      <c r="J308" s="2">
        <v>2</v>
      </c>
      <c r="K308" s="2">
        <v>3</v>
      </c>
      <c r="L308" s="45">
        <v>7</v>
      </c>
      <c r="M308" s="6" t="str">
        <f t="shared" si="25"/>
        <v>&lt;C7&gt;</v>
      </c>
      <c r="N308" s="6" t="str">
        <f>IF($B308=1,IF(ISNA(VLOOKUP($M308,Teams!$F$4:$H$51,2,FALSE)),"",VLOOKUP($M308,Teams!$F$4:$H$51,2,FALSE)),IF($B308=2,IF(ISNA(VLOOKUP($M308,Teams!$O$4:$Q$51,2,FALSE)),"",VLOOKUP($M308,Teams!$O$4:$Q$51,2,FALSE)),IF(ISNA(VLOOKUP($M308,Teams!$X$4:$Z$51,2,FALSE)),"",VLOOKUP($M308,Teams!$X$4:$Z$51,2,FALSE))))</f>
        <v>212307</v>
      </c>
      <c r="O308" s="47">
        <v>1</v>
      </c>
      <c r="P308" s="6" t="str">
        <f t="shared" si="24"/>
        <v>&lt;C1&gt;</v>
      </c>
      <c r="Q308" s="6" t="str">
        <f>IF($B308=1,IF(ISNA(VLOOKUP($P308,Teams!$F$4:$H$51,2,FALSE)),"",VLOOKUP($P308,Teams!$F$4:$H$51,2,FALSE)),IF($B308=2,IF(ISNA(VLOOKUP($P308,Teams!$O$4:$Q$51,2,FALSE)),"",VLOOKUP($P308,Teams!$O$4:$Q$51,2,FALSE)),IF(ISNA(VLOOKUP($P308,Teams!$X$4:$Z$51,2,FALSE)),"",VLOOKUP($P308,Teams!$X$4:$Z$51,2,FALSE))))</f>
        <v>212301</v>
      </c>
      <c r="R308" t="str">
        <f t="shared" si="28"/>
        <v>02/27/2022,10:00,02/27/2022,11:00,Week 19 - Match 191023,,Gym 2 - Court 3,,0,Game,,212307,,1,212301,,,0,,191023,1,,,,,,</v>
      </c>
    </row>
    <row r="309" spans="2:18" x14ac:dyDescent="0.2">
      <c r="B309" s="37">
        <v>2</v>
      </c>
      <c r="C309" s="9">
        <v>44619</v>
      </c>
      <c r="D309" s="10">
        <v>11</v>
      </c>
      <c r="E309" s="10" t="s">
        <v>36</v>
      </c>
      <c r="F309" s="11">
        <f t="shared" si="26"/>
        <v>12</v>
      </c>
      <c r="G309" s="11" t="str">
        <f t="shared" si="27"/>
        <v>00</v>
      </c>
      <c r="H309" s="2">
        <v>19</v>
      </c>
      <c r="I309" s="11" t="str">
        <f t="shared" si="29"/>
        <v>191111</v>
      </c>
      <c r="J309" s="2">
        <v>1</v>
      </c>
      <c r="K309" s="2">
        <v>1</v>
      </c>
      <c r="L309" s="45">
        <v>10</v>
      </c>
      <c r="M309" s="6" t="str">
        <f t="shared" si="25"/>
        <v>&lt;C10&gt;</v>
      </c>
      <c r="N309" s="6" t="str">
        <f>IF($B309=1,IF(ISNA(VLOOKUP($M309,Teams!$F$4:$H$51,2,FALSE)),"",VLOOKUP($M309,Teams!$F$4:$H$51,2,FALSE)),IF($B309=2,IF(ISNA(VLOOKUP($M309,Teams!$O$4:$Q$51,2,FALSE)),"",VLOOKUP($M309,Teams!$O$4:$Q$51,2,FALSE)),IF(ISNA(VLOOKUP($M309,Teams!$X$4:$Z$51,2,FALSE)),"",VLOOKUP($M309,Teams!$X$4:$Z$51,2,FALSE))))</f>
        <v>212310</v>
      </c>
      <c r="O309" s="47">
        <v>6</v>
      </c>
      <c r="P309" s="6" t="str">
        <f t="shared" si="24"/>
        <v>&lt;C6&gt;</v>
      </c>
      <c r="Q309" s="6" t="str">
        <f>IF($B309=1,IF(ISNA(VLOOKUP($P309,Teams!$F$4:$H$51,2,FALSE)),"",VLOOKUP($P309,Teams!$F$4:$H$51,2,FALSE)),IF($B309=2,IF(ISNA(VLOOKUP($P309,Teams!$O$4:$Q$51,2,FALSE)),"",VLOOKUP($P309,Teams!$O$4:$Q$51,2,FALSE)),IF(ISNA(VLOOKUP($P309,Teams!$X$4:$Z$51,2,FALSE)),"",VLOOKUP($P309,Teams!$X$4:$Z$51,2,FALSE))))</f>
        <v>212306</v>
      </c>
      <c r="R309" t="str">
        <f t="shared" si="28"/>
        <v>02/27/2022,11:00,02/27/2022,12:00,Week 19 - Match 191111,,Gym 1 - Court 1,,0,Game,,212310,,1,212306,,,0,,191111,1,,,,,,</v>
      </c>
    </row>
    <row r="310" spans="2:18" x14ac:dyDescent="0.2">
      <c r="B310" s="37">
        <v>2</v>
      </c>
      <c r="C310" s="9">
        <v>44619</v>
      </c>
      <c r="D310" s="10">
        <v>11</v>
      </c>
      <c r="E310" s="10" t="s">
        <v>36</v>
      </c>
      <c r="F310" s="11">
        <f t="shared" si="26"/>
        <v>12</v>
      </c>
      <c r="G310" s="11" t="str">
        <f t="shared" si="27"/>
        <v>00</v>
      </c>
      <c r="H310" s="2">
        <v>19</v>
      </c>
      <c r="I310" s="11" t="str">
        <f t="shared" si="29"/>
        <v>191112</v>
      </c>
      <c r="J310" s="2">
        <v>1</v>
      </c>
      <c r="K310" s="2">
        <v>2</v>
      </c>
      <c r="L310" s="45">
        <v>9</v>
      </c>
      <c r="M310" s="6" t="str">
        <f t="shared" si="25"/>
        <v>&lt;C9&gt;</v>
      </c>
      <c r="N310" s="6" t="str">
        <f>IF($B310=1,IF(ISNA(VLOOKUP($M310,Teams!$F$4:$H$51,2,FALSE)),"",VLOOKUP($M310,Teams!$F$4:$H$51,2,FALSE)),IF($B310=2,IF(ISNA(VLOOKUP($M310,Teams!$O$4:$Q$51,2,FALSE)),"",VLOOKUP($M310,Teams!$O$4:$Q$51,2,FALSE)),IF(ISNA(VLOOKUP($M310,Teams!$X$4:$Z$51,2,FALSE)),"",VLOOKUP($M310,Teams!$X$4:$Z$51,2,FALSE))))</f>
        <v>212309</v>
      </c>
      <c r="O310" s="47">
        <v>7</v>
      </c>
      <c r="P310" s="6" t="str">
        <f t="shared" si="24"/>
        <v>&lt;C7&gt;</v>
      </c>
      <c r="Q310" s="6" t="str">
        <f>IF($B310=1,IF(ISNA(VLOOKUP($P310,Teams!$F$4:$H$51,2,FALSE)),"",VLOOKUP($P310,Teams!$F$4:$H$51,2,FALSE)),IF($B310=2,IF(ISNA(VLOOKUP($P310,Teams!$O$4:$Q$51,2,FALSE)),"",VLOOKUP($P310,Teams!$O$4:$Q$51,2,FALSE)),IF(ISNA(VLOOKUP($P310,Teams!$X$4:$Z$51,2,FALSE)),"",VLOOKUP($P310,Teams!$X$4:$Z$51,2,FALSE))))</f>
        <v>212307</v>
      </c>
      <c r="R310" t="str">
        <f t="shared" si="28"/>
        <v>02/27/2022,11:00,02/27/2022,12:00,Week 19 - Match 191112,,Gym 1 - Court 2,,0,Game,,212309,,1,212307,,,0,,191112,1,,,,,,</v>
      </c>
    </row>
    <row r="311" spans="2:18" x14ac:dyDescent="0.2">
      <c r="B311" s="37">
        <v>2</v>
      </c>
      <c r="C311" s="9">
        <v>44619</v>
      </c>
      <c r="D311" s="10">
        <v>11</v>
      </c>
      <c r="E311" s="10" t="s">
        <v>36</v>
      </c>
      <c r="F311" s="11">
        <f t="shared" si="26"/>
        <v>12</v>
      </c>
      <c r="G311" s="11" t="str">
        <f t="shared" si="27"/>
        <v>00</v>
      </c>
      <c r="H311" s="2">
        <v>19</v>
      </c>
      <c r="I311" s="11" t="str">
        <f t="shared" si="29"/>
        <v>191113</v>
      </c>
      <c r="J311" s="2">
        <v>1</v>
      </c>
      <c r="K311" s="2">
        <v>3</v>
      </c>
      <c r="L311" s="45">
        <v>12</v>
      </c>
      <c r="M311" s="6" t="str">
        <f t="shared" si="25"/>
        <v>&lt;C12&gt;</v>
      </c>
      <c r="N311" s="6" t="str">
        <f>IF($B311=1,IF(ISNA(VLOOKUP($M311,Teams!$F$4:$H$51,2,FALSE)),"",VLOOKUP($M311,Teams!$F$4:$H$51,2,FALSE)),IF($B311=2,IF(ISNA(VLOOKUP($M311,Teams!$O$4:$Q$51,2,FALSE)),"",VLOOKUP($M311,Teams!$O$4:$Q$51,2,FALSE)),IF(ISNA(VLOOKUP($M311,Teams!$X$4:$Z$51,2,FALSE)),"",VLOOKUP($M311,Teams!$X$4:$Z$51,2,FALSE))))</f>
        <v>212312</v>
      </c>
      <c r="O311" s="47">
        <v>8</v>
      </c>
      <c r="P311" s="6" t="str">
        <f t="shared" si="24"/>
        <v>&lt;C8&gt;</v>
      </c>
      <c r="Q311" s="6" t="str">
        <f>IF($B311=1,IF(ISNA(VLOOKUP($P311,Teams!$F$4:$H$51,2,FALSE)),"",VLOOKUP($P311,Teams!$F$4:$H$51,2,FALSE)),IF($B311=2,IF(ISNA(VLOOKUP($P311,Teams!$O$4:$Q$51,2,FALSE)),"",VLOOKUP($P311,Teams!$O$4:$Q$51,2,FALSE)),IF(ISNA(VLOOKUP($P311,Teams!$X$4:$Z$51,2,FALSE)),"",VLOOKUP($P311,Teams!$X$4:$Z$51,2,FALSE))))</f>
        <v>212308</v>
      </c>
      <c r="R311" t="str">
        <f t="shared" si="28"/>
        <v>02/27/2022,11:00,02/27/2022,12:00,Week 19 - Match 191113,,Gym 1 - Court 3,,0,Game,,212312,,1,212308,,,0,,191113,1,,,,,,</v>
      </c>
    </row>
    <row r="312" spans="2:18" x14ac:dyDescent="0.2">
      <c r="B312" s="37">
        <v>2</v>
      </c>
      <c r="C312" s="9">
        <v>44619</v>
      </c>
      <c r="D312" s="10">
        <v>11</v>
      </c>
      <c r="E312" s="10" t="s">
        <v>36</v>
      </c>
      <c r="F312" s="11">
        <f t="shared" si="26"/>
        <v>12</v>
      </c>
      <c r="G312" s="11" t="str">
        <f t="shared" si="27"/>
        <v>00</v>
      </c>
      <c r="H312" s="2">
        <v>19</v>
      </c>
      <c r="I312" s="11" t="str">
        <f t="shared" si="29"/>
        <v>191121</v>
      </c>
      <c r="J312" s="2">
        <v>2</v>
      </c>
      <c r="K312" s="2">
        <v>1</v>
      </c>
      <c r="L312" s="45">
        <v>4</v>
      </c>
      <c r="M312" s="6" t="str">
        <f t="shared" si="25"/>
        <v>&lt;C4&gt;</v>
      </c>
      <c r="N312" s="6" t="str">
        <f>IF($B312=1,IF(ISNA(VLOOKUP($M312,Teams!$F$4:$H$51,2,FALSE)),"",VLOOKUP($M312,Teams!$F$4:$H$51,2,FALSE)),IF($B312=2,IF(ISNA(VLOOKUP($M312,Teams!$O$4:$Q$51,2,FALSE)),"",VLOOKUP($M312,Teams!$O$4:$Q$51,2,FALSE)),IF(ISNA(VLOOKUP($M312,Teams!$X$4:$Z$51,2,FALSE)),"",VLOOKUP($M312,Teams!$X$4:$Z$51,2,FALSE))))</f>
        <v>212304</v>
      </c>
      <c r="O312" s="47">
        <v>1</v>
      </c>
      <c r="P312" s="6" t="str">
        <f t="shared" si="24"/>
        <v>&lt;C1&gt;</v>
      </c>
      <c r="Q312" s="6" t="str">
        <f>IF($B312=1,IF(ISNA(VLOOKUP($P312,Teams!$F$4:$H$51,2,FALSE)),"",VLOOKUP($P312,Teams!$F$4:$H$51,2,FALSE)),IF($B312=2,IF(ISNA(VLOOKUP($P312,Teams!$O$4:$Q$51,2,FALSE)),"",VLOOKUP($P312,Teams!$O$4:$Q$51,2,FALSE)),IF(ISNA(VLOOKUP($P312,Teams!$X$4:$Z$51,2,FALSE)),"",VLOOKUP($P312,Teams!$X$4:$Z$51,2,FALSE))))</f>
        <v>212301</v>
      </c>
      <c r="R312" t="str">
        <f t="shared" si="28"/>
        <v>02/27/2022,11:00,02/27/2022,12:00,Week 19 - Match 191121,,Gym 2 - Court 1,,0,Game,,212304,,1,212301,,,0,,191121,1,,,,,,</v>
      </c>
    </row>
    <row r="313" spans="2:18" x14ac:dyDescent="0.2">
      <c r="B313" s="37">
        <v>2</v>
      </c>
      <c r="C313" s="9">
        <v>44619</v>
      </c>
      <c r="D313" s="10">
        <v>11</v>
      </c>
      <c r="E313" s="10" t="s">
        <v>36</v>
      </c>
      <c r="F313" s="11">
        <f t="shared" si="26"/>
        <v>12</v>
      </c>
      <c r="G313" s="11" t="str">
        <f t="shared" si="27"/>
        <v>00</v>
      </c>
      <c r="H313" s="2">
        <v>19</v>
      </c>
      <c r="I313" s="11" t="str">
        <f t="shared" si="29"/>
        <v>191122</v>
      </c>
      <c r="J313" s="2">
        <v>2</v>
      </c>
      <c r="K313" s="2">
        <v>2</v>
      </c>
      <c r="L313" s="45">
        <v>3</v>
      </c>
      <c r="M313" s="6" t="str">
        <f t="shared" si="25"/>
        <v>&lt;C3&gt;</v>
      </c>
      <c r="N313" s="6" t="str">
        <f>IF($B313=1,IF(ISNA(VLOOKUP($M313,Teams!$F$4:$H$51,2,FALSE)),"",VLOOKUP($M313,Teams!$F$4:$H$51,2,FALSE)),IF($B313=2,IF(ISNA(VLOOKUP($M313,Teams!$O$4:$Q$51,2,FALSE)),"",VLOOKUP($M313,Teams!$O$4:$Q$51,2,FALSE)),IF(ISNA(VLOOKUP($M313,Teams!$X$4:$Z$51,2,FALSE)),"",VLOOKUP($M313,Teams!$X$4:$Z$51,2,FALSE))))</f>
        <v>212303</v>
      </c>
      <c r="O313" s="47">
        <v>2</v>
      </c>
      <c r="P313" s="6" t="str">
        <f t="shared" si="24"/>
        <v>&lt;C2&gt;</v>
      </c>
      <c r="Q313" s="6" t="str">
        <f>IF($B313=1,IF(ISNA(VLOOKUP($P313,Teams!$F$4:$H$51,2,FALSE)),"",VLOOKUP($P313,Teams!$F$4:$H$51,2,FALSE)),IF($B313=2,IF(ISNA(VLOOKUP($P313,Teams!$O$4:$Q$51,2,FALSE)),"",VLOOKUP($P313,Teams!$O$4:$Q$51,2,FALSE)),IF(ISNA(VLOOKUP($P313,Teams!$X$4:$Z$51,2,FALSE)),"",VLOOKUP($P313,Teams!$X$4:$Z$51,2,FALSE))))</f>
        <v>212302</v>
      </c>
      <c r="R313" t="str">
        <f t="shared" si="28"/>
        <v>02/27/2022,11:00,02/27/2022,12:00,Week 19 - Match 191122,,Gym 2 - Court 2,,0,Game,,212303,,1,212302,,,0,,191122,1,,,,,,</v>
      </c>
    </row>
    <row r="314" spans="2:18" x14ac:dyDescent="0.2">
      <c r="B314" s="37">
        <v>2</v>
      </c>
      <c r="C314" s="9">
        <v>44619</v>
      </c>
      <c r="D314" s="10">
        <v>11</v>
      </c>
      <c r="E314" s="10" t="s">
        <v>36</v>
      </c>
      <c r="F314" s="11">
        <f t="shared" si="26"/>
        <v>12</v>
      </c>
      <c r="G314" s="11" t="str">
        <f t="shared" si="27"/>
        <v>00</v>
      </c>
      <c r="H314" s="2">
        <v>19</v>
      </c>
      <c r="I314" s="11" t="str">
        <f t="shared" si="29"/>
        <v>191123</v>
      </c>
      <c r="J314" s="2">
        <v>2</v>
      </c>
      <c r="K314" s="2">
        <v>3</v>
      </c>
      <c r="L314" s="45">
        <v>11</v>
      </c>
      <c r="M314" s="6" t="str">
        <f t="shared" si="25"/>
        <v>&lt;C11&gt;</v>
      </c>
      <c r="N314" s="6" t="str">
        <f>IF($B314=1,IF(ISNA(VLOOKUP($M314,Teams!$F$4:$H$51,2,FALSE)),"",VLOOKUP($M314,Teams!$F$4:$H$51,2,FALSE)),IF($B314=2,IF(ISNA(VLOOKUP($M314,Teams!$O$4:$Q$51,2,FALSE)),"",VLOOKUP($M314,Teams!$O$4:$Q$51,2,FALSE)),IF(ISNA(VLOOKUP($M314,Teams!$X$4:$Z$51,2,FALSE)),"",VLOOKUP($M314,Teams!$X$4:$Z$51,2,FALSE))))</f>
        <v>212311</v>
      </c>
      <c r="O314" s="47">
        <v>5</v>
      </c>
      <c r="P314" s="6" t="str">
        <f t="shared" si="24"/>
        <v>&lt;C5&gt;</v>
      </c>
      <c r="Q314" s="6" t="str">
        <f>IF($B314=1,IF(ISNA(VLOOKUP($P314,Teams!$F$4:$H$51,2,FALSE)),"",VLOOKUP($P314,Teams!$F$4:$H$51,2,FALSE)),IF($B314=2,IF(ISNA(VLOOKUP($P314,Teams!$O$4:$Q$51,2,FALSE)),"",VLOOKUP($P314,Teams!$O$4:$Q$51,2,FALSE)),IF(ISNA(VLOOKUP($P314,Teams!$X$4:$Z$51,2,FALSE)),"",VLOOKUP($P314,Teams!$X$4:$Z$51,2,FALSE))))</f>
        <v>212305</v>
      </c>
      <c r="R314" t="str">
        <f t="shared" si="28"/>
        <v>02/27/2022,11:00,02/27/2022,12:00,Week 19 - Match 191123,,Gym 2 - Court 3,,0,Game,,212311,,1,212305,,,0,,191123,1,,,,,,</v>
      </c>
    </row>
    <row r="315" spans="2:18" x14ac:dyDescent="0.2">
      <c r="B315" s="37">
        <v>2</v>
      </c>
      <c r="C315" s="9">
        <v>44626</v>
      </c>
      <c r="D315" s="10">
        <v>12</v>
      </c>
      <c r="E315" s="10" t="s">
        <v>36</v>
      </c>
      <c r="F315" s="11">
        <f t="shared" si="26"/>
        <v>13</v>
      </c>
      <c r="G315" s="11" t="str">
        <f t="shared" si="27"/>
        <v>00</v>
      </c>
      <c r="H315" s="2">
        <v>20</v>
      </c>
      <c r="I315" s="11" t="str">
        <f t="shared" si="29"/>
        <v>201211</v>
      </c>
      <c r="J315" s="2">
        <v>1</v>
      </c>
      <c r="K315" s="2">
        <v>1</v>
      </c>
      <c r="L315" s="45">
        <v>10</v>
      </c>
      <c r="M315" s="6" t="str">
        <f t="shared" si="25"/>
        <v>&lt;C10&gt;</v>
      </c>
      <c r="N315" s="6" t="str">
        <f>IF($B315=1,IF(ISNA(VLOOKUP($M315,Teams!$F$4:$H$51,2,FALSE)),"",VLOOKUP($M315,Teams!$F$4:$H$51,2,FALSE)),IF($B315=2,IF(ISNA(VLOOKUP($M315,Teams!$O$4:$Q$51,2,FALSE)),"",VLOOKUP($M315,Teams!$O$4:$Q$51,2,FALSE)),IF(ISNA(VLOOKUP($M315,Teams!$X$4:$Z$51,2,FALSE)),"",VLOOKUP($M315,Teams!$X$4:$Z$51,2,FALSE))))</f>
        <v>212310</v>
      </c>
      <c r="O315" s="47">
        <v>4</v>
      </c>
      <c r="P315" s="6" t="str">
        <f t="shared" si="24"/>
        <v>&lt;C4&gt;</v>
      </c>
      <c r="Q315" s="6" t="str">
        <f>IF($B315=1,IF(ISNA(VLOOKUP($P315,Teams!$F$4:$H$51,2,FALSE)),"",VLOOKUP($P315,Teams!$F$4:$H$51,2,FALSE)),IF($B315=2,IF(ISNA(VLOOKUP($P315,Teams!$O$4:$Q$51,2,FALSE)),"",VLOOKUP($P315,Teams!$O$4:$Q$51,2,FALSE)),IF(ISNA(VLOOKUP($P315,Teams!$X$4:$Z$51,2,FALSE)),"",VLOOKUP($P315,Teams!$X$4:$Z$51,2,FALSE))))</f>
        <v>212304</v>
      </c>
      <c r="R315" t="str">
        <f t="shared" si="28"/>
        <v>03/06/2022,12:00,03/06/2022,13:00,Week 20 - Match 201211,,Gym 1 - Court 1,,0,Game,,212310,,1,212304,,,0,,201211,1,,,,,,</v>
      </c>
    </row>
    <row r="316" spans="2:18" x14ac:dyDescent="0.2">
      <c r="B316" s="37">
        <v>2</v>
      </c>
      <c r="C316" s="9">
        <v>44626</v>
      </c>
      <c r="D316" s="10">
        <v>12</v>
      </c>
      <c r="E316" s="10" t="s">
        <v>36</v>
      </c>
      <c r="F316" s="11">
        <f t="shared" si="26"/>
        <v>13</v>
      </c>
      <c r="G316" s="11" t="str">
        <f t="shared" si="27"/>
        <v>00</v>
      </c>
      <c r="H316" s="2">
        <v>20</v>
      </c>
      <c r="I316" s="11" t="str">
        <f t="shared" si="29"/>
        <v>201212</v>
      </c>
      <c r="J316" s="2">
        <v>1</v>
      </c>
      <c r="K316" s="2">
        <v>2</v>
      </c>
      <c r="L316" s="45">
        <v>9</v>
      </c>
      <c r="M316" s="6" t="str">
        <f t="shared" si="25"/>
        <v>&lt;C9&gt;</v>
      </c>
      <c r="N316" s="6" t="str">
        <f>IF($B316=1,IF(ISNA(VLOOKUP($M316,Teams!$F$4:$H$51,2,FALSE)),"",VLOOKUP($M316,Teams!$F$4:$H$51,2,FALSE)),IF($B316=2,IF(ISNA(VLOOKUP($M316,Teams!$O$4:$Q$51,2,FALSE)),"",VLOOKUP($M316,Teams!$O$4:$Q$51,2,FALSE)),IF(ISNA(VLOOKUP($M316,Teams!$X$4:$Z$51,2,FALSE)),"",VLOOKUP($M316,Teams!$X$4:$Z$51,2,FALSE))))</f>
        <v>212309</v>
      </c>
      <c r="O316" s="47">
        <v>5</v>
      </c>
      <c r="P316" s="6" t="str">
        <f t="shared" si="24"/>
        <v>&lt;C5&gt;</v>
      </c>
      <c r="Q316" s="6" t="str">
        <f>IF($B316=1,IF(ISNA(VLOOKUP($P316,Teams!$F$4:$H$51,2,FALSE)),"",VLOOKUP($P316,Teams!$F$4:$H$51,2,FALSE)),IF($B316=2,IF(ISNA(VLOOKUP($P316,Teams!$O$4:$Q$51,2,FALSE)),"",VLOOKUP($P316,Teams!$O$4:$Q$51,2,FALSE)),IF(ISNA(VLOOKUP($P316,Teams!$X$4:$Z$51,2,FALSE)),"",VLOOKUP($P316,Teams!$X$4:$Z$51,2,FALSE))))</f>
        <v>212305</v>
      </c>
      <c r="R316" t="str">
        <f t="shared" si="28"/>
        <v>03/06/2022,12:00,03/06/2022,13:00,Week 20 - Match 201212,,Gym 1 - Court 2,,0,Game,,212309,,1,212305,,,0,,201212,1,,,,,,</v>
      </c>
    </row>
    <row r="317" spans="2:18" x14ac:dyDescent="0.2">
      <c r="B317" s="37">
        <v>2</v>
      </c>
      <c r="C317" s="9">
        <v>44626</v>
      </c>
      <c r="D317" s="10">
        <v>12</v>
      </c>
      <c r="E317" s="10" t="s">
        <v>36</v>
      </c>
      <c r="F317" s="11">
        <f t="shared" si="26"/>
        <v>13</v>
      </c>
      <c r="G317" s="11" t="str">
        <f t="shared" si="27"/>
        <v>00</v>
      </c>
      <c r="H317" s="2">
        <v>20</v>
      </c>
      <c r="I317" s="11" t="str">
        <f t="shared" si="29"/>
        <v>201213</v>
      </c>
      <c r="J317" s="2">
        <v>1</v>
      </c>
      <c r="K317" s="2">
        <v>3</v>
      </c>
      <c r="L317" s="45">
        <v>8</v>
      </c>
      <c r="M317" s="6" t="str">
        <f t="shared" si="25"/>
        <v>&lt;C8&gt;</v>
      </c>
      <c r="N317" s="6" t="str">
        <f>IF($B317=1,IF(ISNA(VLOOKUP($M317,Teams!$F$4:$H$51,2,FALSE)),"",VLOOKUP($M317,Teams!$F$4:$H$51,2,FALSE)),IF($B317=2,IF(ISNA(VLOOKUP($M317,Teams!$O$4:$Q$51,2,FALSE)),"",VLOOKUP($M317,Teams!$O$4:$Q$51,2,FALSE)),IF(ISNA(VLOOKUP($M317,Teams!$X$4:$Z$51,2,FALSE)),"",VLOOKUP($M317,Teams!$X$4:$Z$51,2,FALSE))))</f>
        <v>212308</v>
      </c>
      <c r="O317" s="47">
        <v>6</v>
      </c>
      <c r="P317" s="6" t="str">
        <f t="shared" si="24"/>
        <v>&lt;C6&gt;</v>
      </c>
      <c r="Q317" s="6" t="str">
        <f>IF($B317=1,IF(ISNA(VLOOKUP($P317,Teams!$F$4:$H$51,2,FALSE)),"",VLOOKUP($P317,Teams!$F$4:$H$51,2,FALSE)),IF($B317=2,IF(ISNA(VLOOKUP($P317,Teams!$O$4:$Q$51,2,FALSE)),"",VLOOKUP($P317,Teams!$O$4:$Q$51,2,FALSE)),IF(ISNA(VLOOKUP($P317,Teams!$X$4:$Z$51,2,FALSE)),"",VLOOKUP($P317,Teams!$X$4:$Z$51,2,FALSE))))</f>
        <v>212306</v>
      </c>
      <c r="R317" t="str">
        <f t="shared" si="28"/>
        <v>03/06/2022,12:00,03/06/2022,13:00,Week 20 - Match 201213,,Gym 1 - Court 3,,0,Game,,212308,,1,212306,,,0,,201213,1,,,,,,</v>
      </c>
    </row>
    <row r="318" spans="2:18" x14ac:dyDescent="0.2">
      <c r="B318" s="37">
        <v>2</v>
      </c>
      <c r="C318" s="9">
        <v>44626</v>
      </c>
      <c r="D318" s="10">
        <v>12</v>
      </c>
      <c r="E318" s="10" t="s">
        <v>36</v>
      </c>
      <c r="F318" s="11">
        <f t="shared" si="26"/>
        <v>13</v>
      </c>
      <c r="G318" s="11" t="str">
        <f t="shared" si="27"/>
        <v>00</v>
      </c>
      <c r="H318" s="2">
        <v>20</v>
      </c>
      <c r="I318" s="11" t="str">
        <f t="shared" si="29"/>
        <v>201221</v>
      </c>
      <c r="J318" s="2">
        <v>2</v>
      </c>
      <c r="K318" s="2">
        <v>1</v>
      </c>
      <c r="L318" s="45">
        <v>2</v>
      </c>
      <c r="M318" s="6" t="str">
        <f t="shared" si="25"/>
        <v>&lt;C2&gt;</v>
      </c>
      <c r="N318" s="6" t="str">
        <f>IF($B318=1,IF(ISNA(VLOOKUP($M318,Teams!$F$4:$H$51,2,FALSE)),"",VLOOKUP($M318,Teams!$F$4:$H$51,2,FALSE)),IF($B318=2,IF(ISNA(VLOOKUP($M318,Teams!$O$4:$Q$51,2,FALSE)),"",VLOOKUP($M318,Teams!$O$4:$Q$51,2,FALSE)),IF(ISNA(VLOOKUP($M318,Teams!$X$4:$Z$51,2,FALSE)),"",VLOOKUP($M318,Teams!$X$4:$Z$51,2,FALSE))))</f>
        <v>212302</v>
      </c>
      <c r="O318" s="47">
        <v>1</v>
      </c>
      <c r="P318" s="6" t="str">
        <f t="shared" si="24"/>
        <v>&lt;C1&gt;</v>
      </c>
      <c r="Q318" s="6" t="str">
        <f>IF($B318=1,IF(ISNA(VLOOKUP($P318,Teams!$F$4:$H$51,2,FALSE)),"",VLOOKUP($P318,Teams!$F$4:$H$51,2,FALSE)),IF($B318=2,IF(ISNA(VLOOKUP($P318,Teams!$O$4:$Q$51,2,FALSE)),"",VLOOKUP($P318,Teams!$O$4:$Q$51,2,FALSE)),IF(ISNA(VLOOKUP($P318,Teams!$X$4:$Z$51,2,FALSE)),"",VLOOKUP($P318,Teams!$X$4:$Z$51,2,FALSE))))</f>
        <v>212301</v>
      </c>
      <c r="R318" t="str">
        <f t="shared" si="28"/>
        <v>03/06/2022,12:00,03/06/2022,13:00,Week 20 - Match 201221,,Gym 2 - Court 1,,0,Game,,212302,,1,212301,,,0,,201221,1,,,,,,</v>
      </c>
    </row>
    <row r="319" spans="2:18" x14ac:dyDescent="0.2">
      <c r="B319" s="37">
        <v>2</v>
      </c>
      <c r="C319" s="9">
        <v>44626</v>
      </c>
      <c r="D319" s="10">
        <v>12</v>
      </c>
      <c r="E319" s="10" t="s">
        <v>36</v>
      </c>
      <c r="F319" s="11">
        <f t="shared" si="26"/>
        <v>13</v>
      </c>
      <c r="G319" s="11" t="str">
        <f t="shared" si="27"/>
        <v>00</v>
      </c>
      <c r="H319" s="2">
        <v>20</v>
      </c>
      <c r="I319" s="11" t="str">
        <f t="shared" si="29"/>
        <v>201222</v>
      </c>
      <c r="J319" s="2">
        <v>2</v>
      </c>
      <c r="K319" s="2">
        <v>2</v>
      </c>
      <c r="L319" s="45">
        <v>12</v>
      </c>
      <c r="M319" s="6" t="str">
        <f t="shared" si="25"/>
        <v>&lt;C12&gt;</v>
      </c>
      <c r="N319" s="6" t="str">
        <f>IF($B319=1,IF(ISNA(VLOOKUP($M319,Teams!$F$4:$H$51,2,FALSE)),"",VLOOKUP($M319,Teams!$F$4:$H$51,2,FALSE)),IF($B319=2,IF(ISNA(VLOOKUP($M319,Teams!$O$4:$Q$51,2,FALSE)),"",VLOOKUP($M319,Teams!$O$4:$Q$51,2,FALSE)),IF(ISNA(VLOOKUP($M319,Teams!$X$4:$Z$51,2,FALSE)),"",VLOOKUP($M319,Teams!$X$4:$Z$51,2,FALSE))))</f>
        <v>212312</v>
      </c>
      <c r="O319" s="47">
        <v>7</v>
      </c>
      <c r="P319" s="6" t="str">
        <f t="shared" si="24"/>
        <v>&lt;C7&gt;</v>
      </c>
      <c r="Q319" s="6" t="str">
        <f>IF($B319=1,IF(ISNA(VLOOKUP($P319,Teams!$F$4:$H$51,2,FALSE)),"",VLOOKUP($P319,Teams!$F$4:$H$51,2,FALSE)),IF($B319=2,IF(ISNA(VLOOKUP($P319,Teams!$O$4:$Q$51,2,FALSE)),"",VLOOKUP($P319,Teams!$O$4:$Q$51,2,FALSE)),IF(ISNA(VLOOKUP($P319,Teams!$X$4:$Z$51,2,FALSE)),"",VLOOKUP($P319,Teams!$X$4:$Z$51,2,FALSE))))</f>
        <v>212307</v>
      </c>
      <c r="R319" t="str">
        <f t="shared" si="28"/>
        <v>03/06/2022,12:00,03/06/2022,13:00,Week 20 - Match 201222,,Gym 2 - Court 2,,0,Game,,212312,,1,212307,,,0,,201222,1,,,,,,</v>
      </c>
    </row>
    <row r="320" spans="2:18" x14ac:dyDescent="0.2">
      <c r="B320" s="37">
        <v>2</v>
      </c>
      <c r="C320" s="9">
        <v>44626</v>
      </c>
      <c r="D320" s="10">
        <v>12</v>
      </c>
      <c r="E320" s="10" t="s">
        <v>36</v>
      </c>
      <c r="F320" s="11">
        <f t="shared" si="26"/>
        <v>13</v>
      </c>
      <c r="G320" s="11" t="str">
        <f t="shared" si="27"/>
        <v>00</v>
      </c>
      <c r="H320" s="2">
        <v>20</v>
      </c>
      <c r="I320" s="11" t="str">
        <f t="shared" si="29"/>
        <v>201223</v>
      </c>
      <c r="J320" s="2">
        <v>2</v>
      </c>
      <c r="K320" s="2">
        <v>3</v>
      </c>
      <c r="L320" s="45">
        <v>11</v>
      </c>
      <c r="M320" s="6" t="str">
        <f t="shared" si="25"/>
        <v>&lt;C11&gt;</v>
      </c>
      <c r="N320" s="6" t="str">
        <f>IF($B320=1,IF(ISNA(VLOOKUP($M320,Teams!$F$4:$H$51,2,FALSE)),"",VLOOKUP($M320,Teams!$F$4:$H$51,2,FALSE)),IF($B320=2,IF(ISNA(VLOOKUP($M320,Teams!$O$4:$Q$51,2,FALSE)),"",VLOOKUP($M320,Teams!$O$4:$Q$51,2,FALSE)),IF(ISNA(VLOOKUP($M320,Teams!$X$4:$Z$51,2,FALSE)),"",VLOOKUP($M320,Teams!$X$4:$Z$51,2,FALSE))))</f>
        <v>212311</v>
      </c>
      <c r="O320" s="47">
        <v>3</v>
      </c>
      <c r="P320" s="6" t="str">
        <f t="shared" ref="P320:P383" si="30">"&lt;"&amp;$A$3&amp;O320&amp;"&gt;"</f>
        <v>&lt;C3&gt;</v>
      </c>
      <c r="Q320" s="6" t="str">
        <f>IF($B320=1,IF(ISNA(VLOOKUP($P320,Teams!$F$4:$H$51,2,FALSE)),"",VLOOKUP($P320,Teams!$F$4:$H$51,2,FALSE)),IF($B320=2,IF(ISNA(VLOOKUP($P320,Teams!$O$4:$Q$51,2,FALSE)),"",VLOOKUP($P320,Teams!$O$4:$Q$51,2,FALSE)),IF(ISNA(VLOOKUP($P320,Teams!$X$4:$Z$51,2,FALSE)),"",VLOOKUP($P320,Teams!$X$4:$Z$51,2,FALSE))))</f>
        <v>212303</v>
      </c>
      <c r="R320" t="str">
        <f t="shared" si="28"/>
        <v>03/06/2022,12:00,03/06/2022,13:00,Week 20 - Match 201223,,Gym 2 - Court 3,,0,Game,,212311,,1,212303,,,0,,201223,1,,,,,,</v>
      </c>
    </row>
    <row r="321" spans="2:18" x14ac:dyDescent="0.2">
      <c r="B321" s="37">
        <v>2</v>
      </c>
      <c r="C321" s="9">
        <v>44626</v>
      </c>
      <c r="D321" s="10">
        <v>13</v>
      </c>
      <c r="E321" s="10" t="s">
        <v>36</v>
      </c>
      <c r="F321" s="11">
        <f t="shared" si="26"/>
        <v>14</v>
      </c>
      <c r="G321" s="11" t="str">
        <f t="shared" si="27"/>
        <v>00</v>
      </c>
      <c r="H321" s="2">
        <v>20</v>
      </c>
      <c r="I321" s="11" t="str">
        <f t="shared" si="29"/>
        <v>201311</v>
      </c>
      <c r="J321" s="2">
        <v>1</v>
      </c>
      <c r="K321" s="2">
        <v>1</v>
      </c>
      <c r="L321" s="45">
        <v>6</v>
      </c>
      <c r="M321" s="6" t="str">
        <f t="shared" si="25"/>
        <v>&lt;C6&gt;</v>
      </c>
      <c r="N321" s="6" t="str">
        <f>IF($B321=1,IF(ISNA(VLOOKUP($M321,Teams!$F$4:$H$51,2,FALSE)),"",VLOOKUP($M321,Teams!$F$4:$H$51,2,FALSE)),IF($B321=2,IF(ISNA(VLOOKUP($M321,Teams!$O$4:$Q$51,2,FALSE)),"",VLOOKUP($M321,Teams!$O$4:$Q$51,2,FALSE)),IF(ISNA(VLOOKUP($M321,Teams!$X$4:$Z$51,2,FALSE)),"",VLOOKUP($M321,Teams!$X$4:$Z$51,2,FALSE))))</f>
        <v>212306</v>
      </c>
      <c r="O321" s="47">
        <v>5</v>
      </c>
      <c r="P321" s="6" t="str">
        <f t="shared" si="30"/>
        <v>&lt;C5&gt;</v>
      </c>
      <c r="Q321" s="6" t="str">
        <f>IF($B321=1,IF(ISNA(VLOOKUP($P321,Teams!$F$4:$H$51,2,FALSE)),"",VLOOKUP($P321,Teams!$F$4:$H$51,2,FALSE)),IF($B321=2,IF(ISNA(VLOOKUP($P321,Teams!$O$4:$Q$51,2,FALSE)),"",VLOOKUP($P321,Teams!$O$4:$Q$51,2,FALSE)),IF(ISNA(VLOOKUP($P321,Teams!$X$4:$Z$51,2,FALSE)),"",VLOOKUP($P321,Teams!$X$4:$Z$51,2,FALSE))))</f>
        <v>212305</v>
      </c>
      <c r="R321" t="str">
        <f t="shared" si="28"/>
        <v>03/06/2022,13:00,03/06/2022,14:00,Week 20 - Match 201311,,Gym 1 - Court 1,,0,Game,,212306,,1,212305,,,0,,201311,1,,,,,,</v>
      </c>
    </row>
    <row r="322" spans="2:18" x14ac:dyDescent="0.2">
      <c r="B322" s="37">
        <v>2</v>
      </c>
      <c r="C322" s="9">
        <v>44626</v>
      </c>
      <c r="D322" s="10">
        <v>13</v>
      </c>
      <c r="E322" s="10" t="s">
        <v>36</v>
      </c>
      <c r="F322" s="11">
        <f t="shared" si="26"/>
        <v>14</v>
      </c>
      <c r="G322" s="11" t="str">
        <f t="shared" si="27"/>
        <v>00</v>
      </c>
      <c r="H322" s="2">
        <v>20</v>
      </c>
      <c r="I322" s="11" t="str">
        <f t="shared" si="29"/>
        <v>201312</v>
      </c>
      <c r="J322" s="2">
        <v>1</v>
      </c>
      <c r="K322" s="2">
        <v>2</v>
      </c>
      <c r="L322" s="45">
        <v>12</v>
      </c>
      <c r="M322" s="6" t="str">
        <f t="shared" si="25"/>
        <v>&lt;C12&gt;</v>
      </c>
      <c r="N322" s="6" t="str">
        <f>IF($B322=1,IF(ISNA(VLOOKUP($M322,Teams!$F$4:$H$51,2,FALSE)),"",VLOOKUP($M322,Teams!$F$4:$H$51,2,FALSE)),IF($B322=2,IF(ISNA(VLOOKUP($M322,Teams!$O$4:$Q$51,2,FALSE)),"",VLOOKUP($M322,Teams!$O$4:$Q$51,2,FALSE)),IF(ISNA(VLOOKUP($M322,Teams!$X$4:$Z$51,2,FALSE)),"",VLOOKUP($M322,Teams!$X$4:$Z$51,2,FALSE))))</f>
        <v>212312</v>
      </c>
      <c r="O322" s="47">
        <v>11</v>
      </c>
      <c r="P322" s="6" t="str">
        <f t="shared" si="30"/>
        <v>&lt;C11&gt;</v>
      </c>
      <c r="Q322" s="6" t="str">
        <f>IF($B322=1,IF(ISNA(VLOOKUP($P322,Teams!$F$4:$H$51,2,FALSE)),"",VLOOKUP($P322,Teams!$F$4:$H$51,2,FALSE)),IF($B322=2,IF(ISNA(VLOOKUP($P322,Teams!$O$4:$Q$51,2,FALSE)),"",VLOOKUP($P322,Teams!$O$4:$Q$51,2,FALSE)),IF(ISNA(VLOOKUP($P322,Teams!$X$4:$Z$51,2,FALSE)),"",VLOOKUP($P322,Teams!$X$4:$Z$51,2,FALSE))))</f>
        <v>212311</v>
      </c>
      <c r="R322" t="str">
        <f t="shared" si="28"/>
        <v>03/06/2022,13:00,03/06/2022,14:00,Week 20 - Match 201312,,Gym 1 - Court 2,,0,Game,,212312,,1,212311,,,0,,201312,1,,,,,,</v>
      </c>
    </row>
    <row r="323" spans="2:18" x14ac:dyDescent="0.2">
      <c r="B323" s="37">
        <v>2</v>
      </c>
      <c r="C323" s="9">
        <v>44626</v>
      </c>
      <c r="D323" s="10">
        <v>13</v>
      </c>
      <c r="E323" s="10" t="s">
        <v>36</v>
      </c>
      <c r="F323" s="11">
        <f t="shared" si="26"/>
        <v>14</v>
      </c>
      <c r="G323" s="11" t="str">
        <f t="shared" si="27"/>
        <v>00</v>
      </c>
      <c r="H323" s="2">
        <v>20</v>
      </c>
      <c r="I323" s="11" t="str">
        <f t="shared" si="29"/>
        <v>201313</v>
      </c>
      <c r="J323" s="2">
        <v>1</v>
      </c>
      <c r="K323" s="2">
        <v>3</v>
      </c>
      <c r="L323" s="45">
        <v>10</v>
      </c>
      <c r="M323" s="6" t="str">
        <f t="shared" ref="M323:M387" si="31">"&lt;"&amp;$A$3&amp;L323&amp;"&gt;"</f>
        <v>&lt;C10&gt;</v>
      </c>
      <c r="N323" s="6" t="str">
        <f>IF($B323=1,IF(ISNA(VLOOKUP($M323,Teams!$F$4:$H$51,2,FALSE)),"",VLOOKUP($M323,Teams!$F$4:$H$51,2,FALSE)),IF($B323=2,IF(ISNA(VLOOKUP($M323,Teams!$O$4:$Q$51,2,FALSE)),"",VLOOKUP($M323,Teams!$O$4:$Q$51,2,FALSE)),IF(ISNA(VLOOKUP($M323,Teams!$X$4:$Z$51,2,FALSE)),"",VLOOKUP($M323,Teams!$X$4:$Z$51,2,FALSE))))</f>
        <v>212310</v>
      </c>
      <c r="O323" s="47">
        <v>1</v>
      </c>
      <c r="P323" s="6" t="str">
        <f t="shared" si="30"/>
        <v>&lt;C1&gt;</v>
      </c>
      <c r="Q323" s="6" t="str">
        <f>IF($B323=1,IF(ISNA(VLOOKUP($P323,Teams!$F$4:$H$51,2,FALSE)),"",VLOOKUP($P323,Teams!$F$4:$H$51,2,FALSE)),IF($B323=2,IF(ISNA(VLOOKUP($P323,Teams!$O$4:$Q$51,2,FALSE)),"",VLOOKUP($P323,Teams!$O$4:$Q$51,2,FALSE)),IF(ISNA(VLOOKUP($P323,Teams!$X$4:$Z$51,2,FALSE)),"",VLOOKUP($P323,Teams!$X$4:$Z$51,2,FALSE))))</f>
        <v>212301</v>
      </c>
      <c r="R323" t="str">
        <f t="shared" si="28"/>
        <v>03/06/2022,13:00,03/06/2022,14:00,Week 20 - Match 201313,,Gym 1 - Court 3,,0,Game,,212310,,1,212301,,,0,,201313,1,,,,,,</v>
      </c>
    </row>
    <row r="324" spans="2:18" x14ac:dyDescent="0.2">
      <c r="B324" s="37">
        <v>2</v>
      </c>
      <c r="C324" s="9">
        <v>44626</v>
      </c>
      <c r="D324" s="10">
        <v>13</v>
      </c>
      <c r="E324" s="10" t="s">
        <v>36</v>
      </c>
      <c r="F324" s="11">
        <f t="shared" ref="F324:F387" si="32">IF(NOT(ISBLANK(D324)),D324+1,"")</f>
        <v>14</v>
      </c>
      <c r="G324" s="11" t="str">
        <f t="shared" ref="G324:G387" si="33">IF(ISBLANK(E324),"",E324)</f>
        <v>00</v>
      </c>
      <c r="H324" s="2">
        <v>20</v>
      </c>
      <c r="I324" s="11" t="str">
        <f t="shared" si="29"/>
        <v>201321</v>
      </c>
      <c r="J324" s="2">
        <v>2</v>
      </c>
      <c r="K324" s="2">
        <v>1</v>
      </c>
      <c r="L324" s="45">
        <v>9</v>
      </c>
      <c r="M324" s="6" t="str">
        <f t="shared" si="31"/>
        <v>&lt;C9&gt;</v>
      </c>
      <c r="N324" s="6" t="str">
        <f>IF($B324=1,IF(ISNA(VLOOKUP($M324,Teams!$F$4:$H$51,2,FALSE)),"",VLOOKUP($M324,Teams!$F$4:$H$51,2,FALSE)),IF($B324=2,IF(ISNA(VLOOKUP($M324,Teams!$O$4:$Q$51,2,FALSE)),"",VLOOKUP($M324,Teams!$O$4:$Q$51,2,FALSE)),IF(ISNA(VLOOKUP($M324,Teams!$X$4:$Z$51,2,FALSE)),"",VLOOKUP($M324,Teams!$X$4:$Z$51,2,FALSE))))</f>
        <v>212309</v>
      </c>
      <c r="O324" s="47">
        <v>2</v>
      </c>
      <c r="P324" s="6" t="str">
        <f t="shared" si="30"/>
        <v>&lt;C2&gt;</v>
      </c>
      <c r="Q324" s="6" t="str">
        <f>IF($B324=1,IF(ISNA(VLOOKUP($P324,Teams!$F$4:$H$51,2,FALSE)),"",VLOOKUP($P324,Teams!$F$4:$H$51,2,FALSE)),IF($B324=2,IF(ISNA(VLOOKUP($P324,Teams!$O$4:$Q$51,2,FALSE)),"",VLOOKUP($P324,Teams!$O$4:$Q$51,2,FALSE)),IF(ISNA(VLOOKUP($P324,Teams!$X$4:$Z$51,2,FALSE)),"",VLOOKUP($P324,Teams!$X$4:$Z$51,2,FALSE))))</f>
        <v>212302</v>
      </c>
      <c r="R324" t="str">
        <f t="shared" ref="R324:R387" si="34">TEXT(C324,"mm/dd/yyyy")&amp;","&amp;D324&amp;":"&amp;E324&amp;","&amp;TEXT(C324,"mm/dd/yyyy")&amp;","&amp;F324&amp;":"&amp;G324&amp;",Week "&amp;H324&amp;" - Match "&amp;I324&amp;",,Gym "&amp;J324&amp;" - Court "&amp;K324&amp;",,0,Game,,"&amp;N324&amp;",,1,"&amp;Q324&amp;",,,0,,"&amp;I324&amp;",1,,,,,,"</f>
        <v>03/06/2022,13:00,03/06/2022,14:00,Week 20 - Match 201321,,Gym 2 - Court 1,,0,Game,,212309,,1,212302,,,0,,201321,1,,,,,,</v>
      </c>
    </row>
    <row r="325" spans="2:18" x14ac:dyDescent="0.2">
      <c r="B325" s="37">
        <v>2</v>
      </c>
      <c r="C325" s="9">
        <v>44626</v>
      </c>
      <c r="D325" s="10">
        <v>13</v>
      </c>
      <c r="E325" s="10" t="s">
        <v>36</v>
      </c>
      <c r="F325" s="11">
        <f t="shared" si="32"/>
        <v>14</v>
      </c>
      <c r="G325" s="11" t="str">
        <f t="shared" si="33"/>
        <v>00</v>
      </c>
      <c r="H325" s="2">
        <v>20</v>
      </c>
      <c r="I325" s="11" t="str">
        <f t="shared" si="29"/>
        <v>201322</v>
      </c>
      <c r="J325" s="2">
        <v>2</v>
      </c>
      <c r="K325" s="2">
        <v>2</v>
      </c>
      <c r="L325" s="45">
        <v>8</v>
      </c>
      <c r="M325" s="6" t="str">
        <f t="shared" si="31"/>
        <v>&lt;C8&gt;</v>
      </c>
      <c r="N325" s="6" t="str">
        <f>IF($B325=1,IF(ISNA(VLOOKUP($M325,Teams!$F$4:$H$51,2,FALSE)),"",VLOOKUP($M325,Teams!$F$4:$H$51,2,FALSE)),IF($B325=2,IF(ISNA(VLOOKUP($M325,Teams!$O$4:$Q$51,2,FALSE)),"",VLOOKUP($M325,Teams!$O$4:$Q$51,2,FALSE)),IF(ISNA(VLOOKUP($M325,Teams!$X$4:$Z$51,2,FALSE)),"",VLOOKUP($M325,Teams!$X$4:$Z$51,2,FALSE))))</f>
        <v>212308</v>
      </c>
      <c r="O325" s="47">
        <v>3</v>
      </c>
      <c r="P325" s="6" t="str">
        <f t="shared" si="30"/>
        <v>&lt;C3&gt;</v>
      </c>
      <c r="Q325" s="6" t="str">
        <f>IF($B325=1,IF(ISNA(VLOOKUP($P325,Teams!$F$4:$H$51,2,FALSE)),"",VLOOKUP($P325,Teams!$F$4:$H$51,2,FALSE)),IF($B325=2,IF(ISNA(VLOOKUP($P325,Teams!$O$4:$Q$51,2,FALSE)),"",VLOOKUP($P325,Teams!$O$4:$Q$51,2,FALSE)),IF(ISNA(VLOOKUP($P325,Teams!$X$4:$Z$51,2,FALSE)),"",VLOOKUP($P325,Teams!$X$4:$Z$51,2,FALSE))))</f>
        <v>212303</v>
      </c>
      <c r="R325" t="str">
        <f t="shared" si="34"/>
        <v>03/06/2022,13:00,03/06/2022,14:00,Week 20 - Match 201322,,Gym 2 - Court 2,,0,Game,,212308,,1,212303,,,0,,201322,1,,,,,,</v>
      </c>
    </row>
    <row r="326" spans="2:18" x14ac:dyDescent="0.2">
      <c r="B326" s="37">
        <v>2</v>
      </c>
      <c r="C326" s="9">
        <v>44626</v>
      </c>
      <c r="D326" s="10">
        <v>13</v>
      </c>
      <c r="E326" s="10" t="s">
        <v>36</v>
      </c>
      <c r="F326" s="11">
        <f t="shared" si="32"/>
        <v>14</v>
      </c>
      <c r="G326" s="11" t="str">
        <f t="shared" si="33"/>
        <v>00</v>
      </c>
      <c r="H326" s="2">
        <v>20</v>
      </c>
      <c r="I326" s="11" t="str">
        <f t="shared" si="29"/>
        <v>201323</v>
      </c>
      <c r="J326" s="2">
        <v>2</v>
      </c>
      <c r="K326" s="2">
        <v>3</v>
      </c>
      <c r="L326" s="45">
        <v>7</v>
      </c>
      <c r="M326" s="6" t="str">
        <f t="shared" si="31"/>
        <v>&lt;C7&gt;</v>
      </c>
      <c r="N326" s="6" t="str">
        <f>IF($B326=1,IF(ISNA(VLOOKUP($M326,Teams!$F$4:$H$51,2,FALSE)),"",VLOOKUP($M326,Teams!$F$4:$H$51,2,FALSE)),IF($B326=2,IF(ISNA(VLOOKUP($M326,Teams!$O$4:$Q$51,2,FALSE)),"",VLOOKUP($M326,Teams!$O$4:$Q$51,2,FALSE)),IF(ISNA(VLOOKUP($M326,Teams!$X$4:$Z$51,2,FALSE)),"",VLOOKUP($M326,Teams!$X$4:$Z$51,2,FALSE))))</f>
        <v>212307</v>
      </c>
      <c r="O326" s="47">
        <v>4</v>
      </c>
      <c r="P326" s="6" t="str">
        <f t="shared" si="30"/>
        <v>&lt;C4&gt;</v>
      </c>
      <c r="Q326" s="6" t="str">
        <f>IF($B326=1,IF(ISNA(VLOOKUP($P326,Teams!$F$4:$H$51,2,FALSE)),"",VLOOKUP($P326,Teams!$F$4:$H$51,2,FALSE)),IF($B326=2,IF(ISNA(VLOOKUP($P326,Teams!$O$4:$Q$51,2,FALSE)),"",VLOOKUP($P326,Teams!$O$4:$Q$51,2,FALSE)),IF(ISNA(VLOOKUP($P326,Teams!$X$4:$Z$51,2,FALSE)),"",VLOOKUP($P326,Teams!$X$4:$Z$51,2,FALSE))))</f>
        <v>212304</v>
      </c>
      <c r="R326" t="str">
        <f t="shared" si="34"/>
        <v>03/06/2022,13:00,03/06/2022,14:00,Week 20 - Match 201323,,Gym 2 - Court 3,,0,Game,,212307,,1,212304,,,0,,201323,1,,,,,,</v>
      </c>
    </row>
    <row r="327" spans="2:18" x14ac:dyDescent="0.2">
      <c r="B327" s="37">
        <v>2</v>
      </c>
      <c r="C327" s="9"/>
      <c r="D327" s="10"/>
      <c r="E327" s="10" t="s">
        <v>36</v>
      </c>
      <c r="F327" s="11" t="str">
        <f t="shared" si="32"/>
        <v/>
      </c>
      <c r="G327" s="11" t="str">
        <f t="shared" si="33"/>
        <v>00</v>
      </c>
      <c r="H327" s="2">
        <v>21</v>
      </c>
      <c r="I327" s="11" t="str">
        <f t="shared" ref="I327:I390" si="35">IF(ISBLANK(D327),"",H327&amp;D327&amp;J327&amp;K327)</f>
        <v/>
      </c>
      <c r="J327" s="2">
        <v>1</v>
      </c>
      <c r="K327" s="2">
        <v>1</v>
      </c>
      <c r="L327" s="45">
        <v>6</v>
      </c>
      <c r="M327" s="6" t="str">
        <f t="shared" si="31"/>
        <v>&lt;C6&gt;</v>
      </c>
      <c r="N327" s="6" t="str">
        <f>IF($B327=1,IF(ISNA(VLOOKUP($M327,Teams!$F$4:$H$51,2,FALSE)),"",VLOOKUP($M327,Teams!$F$4:$H$51,2,FALSE)),IF($B327=2,IF(ISNA(VLOOKUP($M327,Teams!$O$4:$Q$51,2,FALSE)),"",VLOOKUP($M327,Teams!$O$4:$Q$51,2,FALSE)),IF(ISNA(VLOOKUP($M327,Teams!$X$4:$Z$51,2,FALSE)),"",VLOOKUP($M327,Teams!$X$4:$Z$51,2,FALSE))))</f>
        <v>212306</v>
      </c>
      <c r="O327" s="47">
        <v>4</v>
      </c>
      <c r="P327" s="6" t="str">
        <f t="shared" si="30"/>
        <v>&lt;C4&gt;</v>
      </c>
      <c r="Q327" s="6" t="str">
        <f>IF($B327=1,IF(ISNA(VLOOKUP($P327,Teams!$F$4:$H$51,2,FALSE)),"",VLOOKUP($P327,Teams!$F$4:$H$51,2,FALSE)),IF($B327=2,IF(ISNA(VLOOKUP($P327,Teams!$O$4:$Q$51,2,FALSE)),"",VLOOKUP($P327,Teams!$O$4:$Q$51,2,FALSE)),IF(ISNA(VLOOKUP($P327,Teams!$X$4:$Z$51,2,FALSE)),"",VLOOKUP($P327,Teams!$X$4:$Z$51,2,FALSE))))</f>
        <v>212304</v>
      </c>
      <c r="R327" t="str">
        <f t="shared" si="34"/>
        <v>01/00/1900,:00,01/00/1900,:00,Week 21 - Match ,,Gym 1 - Court 1,,0,Game,,212306,,1,212304,,,0,,,1,,,,,,</v>
      </c>
    </row>
    <row r="328" spans="2:18" x14ac:dyDescent="0.2">
      <c r="B328" s="37">
        <v>2</v>
      </c>
      <c r="C328" s="9"/>
      <c r="D328" s="10"/>
      <c r="E328" s="10" t="s">
        <v>36</v>
      </c>
      <c r="F328" s="11" t="str">
        <f t="shared" si="32"/>
        <v/>
      </c>
      <c r="G328" s="11" t="str">
        <f t="shared" si="33"/>
        <v>00</v>
      </c>
      <c r="H328" s="2">
        <v>21</v>
      </c>
      <c r="I328" s="11" t="str">
        <f t="shared" si="35"/>
        <v/>
      </c>
      <c r="J328" s="2">
        <v>1</v>
      </c>
      <c r="K328" s="2">
        <v>2</v>
      </c>
      <c r="L328" s="45">
        <v>12</v>
      </c>
      <c r="M328" s="6" t="str">
        <f t="shared" si="31"/>
        <v>&lt;C12&gt;</v>
      </c>
      <c r="N328" s="6" t="str">
        <f>IF($B328=1,IF(ISNA(VLOOKUP($M328,Teams!$F$4:$H$51,2,FALSE)),"",VLOOKUP($M328,Teams!$F$4:$H$51,2,FALSE)),IF($B328=2,IF(ISNA(VLOOKUP($M328,Teams!$O$4:$Q$51,2,FALSE)),"",VLOOKUP($M328,Teams!$O$4:$Q$51,2,FALSE)),IF(ISNA(VLOOKUP($M328,Teams!$X$4:$Z$51,2,FALSE)),"",VLOOKUP($M328,Teams!$X$4:$Z$51,2,FALSE))))</f>
        <v>212312</v>
      </c>
      <c r="O328" s="47">
        <v>5</v>
      </c>
      <c r="P328" s="6" t="str">
        <f t="shared" si="30"/>
        <v>&lt;C5&gt;</v>
      </c>
      <c r="Q328" s="6" t="str">
        <f>IF($B328=1,IF(ISNA(VLOOKUP($P328,Teams!$F$4:$H$51,2,FALSE)),"",VLOOKUP($P328,Teams!$F$4:$H$51,2,FALSE)),IF($B328=2,IF(ISNA(VLOOKUP($P328,Teams!$O$4:$Q$51,2,FALSE)),"",VLOOKUP($P328,Teams!$O$4:$Q$51,2,FALSE)),IF(ISNA(VLOOKUP($P328,Teams!$X$4:$Z$51,2,FALSE)),"",VLOOKUP($P328,Teams!$X$4:$Z$51,2,FALSE))))</f>
        <v>212305</v>
      </c>
      <c r="R328" t="str">
        <f t="shared" si="34"/>
        <v>01/00/1900,:00,01/00/1900,:00,Week 21 - Match ,,Gym 1 - Court 2,,0,Game,,212312,,1,212305,,,0,,,1,,,,,,</v>
      </c>
    </row>
    <row r="329" spans="2:18" x14ac:dyDescent="0.2">
      <c r="B329" s="37">
        <v>2</v>
      </c>
      <c r="C329" s="9"/>
      <c r="D329" s="10"/>
      <c r="E329" s="10" t="s">
        <v>36</v>
      </c>
      <c r="F329" s="11" t="str">
        <f t="shared" si="32"/>
        <v/>
      </c>
      <c r="G329" s="11" t="str">
        <f t="shared" si="33"/>
        <v>00</v>
      </c>
      <c r="H329" s="2">
        <v>21</v>
      </c>
      <c r="I329" s="11" t="str">
        <f t="shared" si="35"/>
        <v/>
      </c>
      <c r="J329" s="2">
        <v>1</v>
      </c>
      <c r="K329" s="2">
        <v>3</v>
      </c>
      <c r="L329" s="45">
        <v>11</v>
      </c>
      <c r="M329" s="6" t="str">
        <f t="shared" si="31"/>
        <v>&lt;C11&gt;</v>
      </c>
      <c r="N329" s="6" t="str">
        <f>IF($B329=1,IF(ISNA(VLOOKUP($M329,Teams!$F$4:$H$51,2,FALSE)),"",VLOOKUP($M329,Teams!$F$4:$H$51,2,FALSE)),IF($B329=2,IF(ISNA(VLOOKUP($M329,Teams!$O$4:$Q$51,2,FALSE)),"",VLOOKUP($M329,Teams!$O$4:$Q$51,2,FALSE)),IF(ISNA(VLOOKUP($M329,Teams!$X$4:$Z$51,2,FALSE)),"",VLOOKUP($M329,Teams!$X$4:$Z$51,2,FALSE))))</f>
        <v>212311</v>
      </c>
      <c r="O329" s="47">
        <v>10</v>
      </c>
      <c r="P329" s="6" t="str">
        <f t="shared" si="30"/>
        <v>&lt;C10&gt;</v>
      </c>
      <c r="Q329" s="6" t="str">
        <f>IF($B329=1,IF(ISNA(VLOOKUP($P329,Teams!$F$4:$H$51,2,FALSE)),"",VLOOKUP($P329,Teams!$F$4:$H$51,2,FALSE)),IF($B329=2,IF(ISNA(VLOOKUP($P329,Teams!$O$4:$Q$51,2,FALSE)),"",VLOOKUP($P329,Teams!$O$4:$Q$51,2,FALSE)),IF(ISNA(VLOOKUP($P329,Teams!$X$4:$Z$51,2,FALSE)),"",VLOOKUP($P329,Teams!$X$4:$Z$51,2,FALSE))))</f>
        <v>212310</v>
      </c>
      <c r="R329" t="str">
        <f t="shared" si="34"/>
        <v>01/00/1900,:00,01/00/1900,:00,Week 21 - Match ,,Gym 1 - Court 3,,0,Game,,212311,,1,212310,,,0,,,1,,,,,,</v>
      </c>
    </row>
    <row r="330" spans="2:18" x14ac:dyDescent="0.2">
      <c r="B330" s="37">
        <v>2</v>
      </c>
      <c r="C330" s="9"/>
      <c r="D330" s="10"/>
      <c r="E330" s="10" t="s">
        <v>36</v>
      </c>
      <c r="F330" s="11" t="str">
        <f t="shared" si="32"/>
        <v/>
      </c>
      <c r="G330" s="11" t="str">
        <f t="shared" si="33"/>
        <v>00</v>
      </c>
      <c r="H330" s="2">
        <v>21</v>
      </c>
      <c r="I330" s="11" t="str">
        <f t="shared" si="35"/>
        <v/>
      </c>
      <c r="J330" s="2">
        <v>2</v>
      </c>
      <c r="K330" s="2">
        <v>1</v>
      </c>
      <c r="L330" s="45">
        <v>9</v>
      </c>
      <c r="M330" s="6" t="str">
        <f t="shared" si="31"/>
        <v>&lt;C9&gt;</v>
      </c>
      <c r="N330" s="6" t="str">
        <f>IF($B330=1,IF(ISNA(VLOOKUP($M330,Teams!$F$4:$H$51,2,FALSE)),"",VLOOKUP($M330,Teams!$F$4:$H$51,2,FALSE)),IF($B330=2,IF(ISNA(VLOOKUP($M330,Teams!$O$4:$Q$51,2,FALSE)),"",VLOOKUP($M330,Teams!$O$4:$Q$51,2,FALSE)),IF(ISNA(VLOOKUP($M330,Teams!$X$4:$Z$51,2,FALSE)),"",VLOOKUP($M330,Teams!$X$4:$Z$51,2,FALSE))))</f>
        <v>212309</v>
      </c>
      <c r="O330" s="47">
        <v>1</v>
      </c>
      <c r="P330" s="6" t="str">
        <f t="shared" si="30"/>
        <v>&lt;C1&gt;</v>
      </c>
      <c r="Q330" s="6" t="str">
        <f>IF($B330=1,IF(ISNA(VLOOKUP($P330,Teams!$F$4:$H$51,2,FALSE)),"",VLOOKUP($P330,Teams!$F$4:$H$51,2,FALSE)),IF($B330=2,IF(ISNA(VLOOKUP($P330,Teams!$O$4:$Q$51,2,FALSE)),"",VLOOKUP($P330,Teams!$O$4:$Q$51,2,FALSE)),IF(ISNA(VLOOKUP($P330,Teams!$X$4:$Z$51,2,FALSE)),"",VLOOKUP($P330,Teams!$X$4:$Z$51,2,FALSE))))</f>
        <v>212301</v>
      </c>
      <c r="R330" t="str">
        <f t="shared" si="34"/>
        <v>01/00/1900,:00,01/00/1900,:00,Week 21 - Match ,,Gym 2 - Court 1,,0,Game,,212309,,1,212301,,,0,,,1,,,,,,</v>
      </c>
    </row>
    <row r="331" spans="2:18" x14ac:dyDescent="0.2">
      <c r="B331" s="37">
        <v>2</v>
      </c>
      <c r="C331" s="9"/>
      <c r="D331" s="10"/>
      <c r="E331" s="10" t="s">
        <v>36</v>
      </c>
      <c r="F331" s="11" t="str">
        <f t="shared" si="32"/>
        <v/>
      </c>
      <c r="G331" s="11" t="str">
        <f t="shared" si="33"/>
        <v>00</v>
      </c>
      <c r="H331" s="2">
        <v>21</v>
      </c>
      <c r="I331" s="11" t="str">
        <f t="shared" si="35"/>
        <v/>
      </c>
      <c r="J331" s="2">
        <v>2</v>
      </c>
      <c r="K331" s="2">
        <v>2</v>
      </c>
      <c r="L331" s="45">
        <v>8</v>
      </c>
      <c r="M331" s="6" t="str">
        <f t="shared" si="31"/>
        <v>&lt;C8&gt;</v>
      </c>
      <c r="N331" s="6" t="str">
        <f>IF($B331=1,IF(ISNA(VLOOKUP($M331,Teams!$F$4:$H$51,2,FALSE)),"",VLOOKUP($M331,Teams!$F$4:$H$51,2,FALSE)),IF($B331=2,IF(ISNA(VLOOKUP($M331,Teams!$O$4:$Q$51,2,FALSE)),"",VLOOKUP($M331,Teams!$O$4:$Q$51,2,FALSE)),IF(ISNA(VLOOKUP($M331,Teams!$X$4:$Z$51,2,FALSE)),"",VLOOKUP($M331,Teams!$X$4:$Z$51,2,FALSE))))</f>
        <v>212308</v>
      </c>
      <c r="O331" s="47">
        <v>2</v>
      </c>
      <c r="P331" s="6" t="str">
        <f t="shared" si="30"/>
        <v>&lt;C2&gt;</v>
      </c>
      <c r="Q331" s="6" t="str">
        <f>IF($B331=1,IF(ISNA(VLOOKUP($P331,Teams!$F$4:$H$51,2,FALSE)),"",VLOOKUP($P331,Teams!$F$4:$H$51,2,FALSE)),IF($B331=2,IF(ISNA(VLOOKUP($P331,Teams!$O$4:$Q$51,2,FALSE)),"",VLOOKUP($P331,Teams!$O$4:$Q$51,2,FALSE)),IF(ISNA(VLOOKUP($P331,Teams!$X$4:$Z$51,2,FALSE)),"",VLOOKUP($P331,Teams!$X$4:$Z$51,2,FALSE))))</f>
        <v>212302</v>
      </c>
      <c r="R331" t="str">
        <f t="shared" si="34"/>
        <v>01/00/1900,:00,01/00/1900,:00,Week 21 - Match ,,Gym 2 - Court 2,,0,Game,,212308,,1,212302,,,0,,,1,,,,,,</v>
      </c>
    </row>
    <row r="332" spans="2:18" x14ac:dyDescent="0.2">
      <c r="B332" s="37">
        <v>2</v>
      </c>
      <c r="C332" s="9"/>
      <c r="D332" s="10"/>
      <c r="E332" s="10" t="s">
        <v>36</v>
      </c>
      <c r="F332" s="11" t="str">
        <f t="shared" si="32"/>
        <v/>
      </c>
      <c r="G332" s="11" t="str">
        <f t="shared" si="33"/>
        <v>00</v>
      </c>
      <c r="H332" s="2">
        <v>21</v>
      </c>
      <c r="I332" s="11" t="str">
        <f t="shared" si="35"/>
        <v/>
      </c>
      <c r="J332" s="2">
        <v>2</v>
      </c>
      <c r="K332" s="2">
        <v>3</v>
      </c>
      <c r="L332" s="45">
        <v>7</v>
      </c>
      <c r="M332" s="6" t="str">
        <f t="shared" si="31"/>
        <v>&lt;C7&gt;</v>
      </c>
      <c r="N332" s="6" t="str">
        <f>IF($B332=1,IF(ISNA(VLOOKUP($M332,Teams!$F$4:$H$51,2,FALSE)),"",VLOOKUP($M332,Teams!$F$4:$H$51,2,FALSE)),IF($B332=2,IF(ISNA(VLOOKUP($M332,Teams!$O$4:$Q$51,2,FALSE)),"",VLOOKUP($M332,Teams!$O$4:$Q$51,2,FALSE)),IF(ISNA(VLOOKUP($M332,Teams!$X$4:$Z$51,2,FALSE)),"",VLOOKUP($M332,Teams!$X$4:$Z$51,2,FALSE))))</f>
        <v>212307</v>
      </c>
      <c r="O332" s="47">
        <v>3</v>
      </c>
      <c r="P332" s="6" t="str">
        <f t="shared" si="30"/>
        <v>&lt;C3&gt;</v>
      </c>
      <c r="Q332" s="6" t="str">
        <f>IF($B332=1,IF(ISNA(VLOOKUP($P332,Teams!$F$4:$H$51,2,FALSE)),"",VLOOKUP($P332,Teams!$F$4:$H$51,2,FALSE)),IF($B332=2,IF(ISNA(VLOOKUP($P332,Teams!$O$4:$Q$51,2,FALSE)),"",VLOOKUP($P332,Teams!$O$4:$Q$51,2,FALSE)),IF(ISNA(VLOOKUP($P332,Teams!$X$4:$Z$51,2,FALSE)),"",VLOOKUP($P332,Teams!$X$4:$Z$51,2,FALSE))))</f>
        <v>212303</v>
      </c>
      <c r="R332" t="str">
        <f t="shared" si="34"/>
        <v>01/00/1900,:00,01/00/1900,:00,Week 21 - Match ,,Gym 2 - Court 3,,0,Game,,212307,,1,212303,,,0,,,1,,,,,,</v>
      </c>
    </row>
    <row r="333" spans="2:18" x14ac:dyDescent="0.2">
      <c r="B333" s="37">
        <v>2</v>
      </c>
      <c r="C333" s="9"/>
      <c r="D333" s="10"/>
      <c r="E333" s="10" t="s">
        <v>36</v>
      </c>
      <c r="F333" s="11" t="str">
        <f t="shared" si="32"/>
        <v/>
      </c>
      <c r="G333" s="11" t="str">
        <f t="shared" si="33"/>
        <v>00</v>
      </c>
      <c r="H333" s="2">
        <v>21</v>
      </c>
      <c r="I333" s="11" t="str">
        <f t="shared" si="35"/>
        <v/>
      </c>
      <c r="J333" s="2">
        <v>1</v>
      </c>
      <c r="K333" s="2">
        <v>1</v>
      </c>
      <c r="L333" s="45">
        <v>12</v>
      </c>
      <c r="M333" s="6" t="str">
        <f t="shared" si="31"/>
        <v>&lt;C12&gt;</v>
      </c>
      <c r="N333" s="6" t="str">
        <f>IF($B333=1,IF(ISNA(VLOOKUP($M333,Teams!$F$4:$H$51,2,FALSE)),"",VLOOKUP($M333,Teams!$F$4:$H$51,2,FALSE)),IF($B333=2,IF(ISNA(VLOOKUP($M333,Teams!$O$4:$Q$51,2,FALSE)),"",VLOOKUP($M333,Teams!$O$4:$Q$51,2,FALSE)),IF(ISNA(VLOOKUP($M333,Teams!$X$4:$Z$51,2,FALSE)),"",VLOOKUP($M333,Teams!$X$4:$Z$51,2,FALSE))))</f>
        <v>212312</v>
      </c>
      <c r="O333" s="47">
        <v>2</v>
      </c>
      <c r="P333" s="6" t="str">
        <f t="shared" si="30"/>
        <v>&lt;C2&gt;</v>
      </c>
      <c r="Q333" s="6" t="str">
        <f>IF($B333=1,IF(ISNA(VLOOKUP($P333,Teams!$F$4:$H$51,2,FALSE)),"",VLOOKUP($P333,Teams!$F$4:$H$51,2,FALSE)),IF($B333=2,IF(ISNA(VLOOKUP($P333,Teams!$O$4:$Q$51,2,FALSE)),"",VLOOKUP($P333,Teams!$O$4:$Q$51,2,FALSE)),IF(ISNA(VLOOKUP($P333,Teams!$X$4:$Z$51,2,FALSE)),"",VLOOKUP($P333,Teams!$X$4:$Z$51,2,FALSE))))</f>
        <v>212302</v>
      </c>
      <c r="R333" t="str">
        <f t="shared" si="34"/>
        <v>01/00/1900,:00,01/00/1900,:00,Week 21 - Match ,,Gym 1 - Court 1,,0,Game,,212312,,1,212302,,,0,,,1,,,,,,</v>
      </c>
    </row>
    <row r="334" spans="2:18" x14ac:dyDescent="0.2">
      <c r="B334" s="37">
        <v>2</v>
      </c>
      <c r="C334" s="9"/>
      <c r="D334" s="10"/>
      <c r="E334" s="10" t="s">
        <v>36</v>
      </c>
      <c r="F334" s="11" t="str">
        <f t="shared" si="32"/>
        <v/>
      </c>
      <c r="G334" s="11" t="str">
        <f t="shared" si="33"/>
        <v>00</v>
      </c>
      <c r="H334" s="2">
        <v>21</v>
      </c>
      <c r="I334" s="11" t="str">
        <f t="shared" si="35"/>
        <v/>
      </c>
      <c r="J334" s="2">
        <v>1</v>
      </c>
      <c r="K334" s="2">
        <v>2</v>
      </c>
      <c r="L334" s="45">
        <v>11</v>
      </c>
      <c r="M334" s="6" t="str">
        <f t="shared" si="31"/>
        <v>&lt;C11&gt;</v>
      </c>
      <c r="N334" s="6" t="str">
        <f>IF($B334=1,IF(ISNA(VLOOKUP($M334,Teams!$F$4:$H$51,2,FALSE)),"",VLOOKUP($M334,Teams!$F$4:$H$51,2,FALSE)),IF($B334=2,IF(ISNA(VLOOKUP($M334,Teams!$O$4:$Q$51,2,FALSE)),"",VLOOKUP($M334,Teams!$O$4:$Q$51,2,FALSE)),IF(ISNA(VLOOKUP($M334,Teams!$X$4:$Z$51,2,FALSE)),"",VLOOKUP($M334,Teams!$X$4:$Z$51,2,FALSE))))</f>
        <v>212311</v>
      </c>
      <c r="O334" s="47">
        <v>4</v>
      </c>
      <c r="P334" s="6" t="str">
        <f t="shared" si="30"/>
        <v>&lt;C4&gt;</v>
      </c>
      <c r="Q334" s="6" t="str">
        <f>IF($B334=1,IF(ISNA(VLOOKUP($P334,Teams!$F$4:$H$51,2,FALSE)),"",VLOOKUP($P334,Teams!$F$4:$H$51,2,FALSE)),IF($B334=2,IF(ISNA(VLOOKUP($P334,Teams!$O$4:$Q$51,2,FALSE)),"",VLOOKUP($P334,Teams!$O$4:$Q$51,2,FALSE)),IF(ISNA(VLOOKUP($P334,Teams!$X$4:$Z$51,2,FALSE)),"",VLOOKUP($P334,Teams!$X$4:$Z$51,2,FALSE))))</f>
        <v>212304</v>
      </c>
      <c r="R334" t="str">
        <f t="shared" si="34"/>
        <v>01/00/1900,:00,01/00/1900,:00,Week 21 - Match ,,Gym 1 - Court 2,,0,Game,,212311,,1,212304,,,0,,,1,,,,,,</v>
      </c>
    </row>
    <row r="335" spans="2:18" x14ac:dyDescent="0.2">
      <c r="B335" s="37">
        <v>2</v>
      </c>
      <c r="C335" s="9"/>
      <c r="D335" s="10"/>
      <c r="E335" s="10" t="s">
        <v>36</v>
      </c>
      <c r="F335" s="11" t="str">
        <f t="shared" si="32"/>
        <v/>
      </c>
      <c r="G335" s="11" t="str">
        <f t="shared" si="33"/>
        <v>00</v>
      </c>
      <c r="H335" s="2">
        <v>21</v>
      </c>
      <c r="I335" s="11" t="str">
        <f t="shared" si="35"/>
        <v/>
      </c>
      <c r="J335" s="2">
        <v>1</v>
      </c>
      <c r="K335" s="2">
        <v>3</v>
      </c>
      <c r="L335" s="45">
        <v>10</v>
      </c>
      <c r="M335" s="6" t="str">
        <f t="shared" si="31"/>
        <v>&lt;C10&gt;</v>
      </c>
      <c r="N335" s="6" t="str">
        <f>IF($B335=1,IF(ISNA(VLOOKUP($M335,Teams!$F$4:$H$51,2,FALSE)),"",VLOOKUP($M335,Teams!$F$4:$H$51,2,FALSE)),IF($B335=2,IF(ISNA(VLOOKUP($M335,Teams!$O$4:$Q$51,2,FALSE)),"",VLOOKUP($M335,Teams!$O$4:$Q$51,2,FALSE)),IF(ISNA(VLOOKUP($M335,Teams!$X$4:$Z$51,2,FALSE)),"",VLOOKUP($M335,Teams!$X$4:$Z$51,2,FALSE))))</f>
        <v>212310</v>
      </c>
      <c r="O335" s="47">
        <v>5</v>
      </c>
      <c r="P335" s="6" t="str">
        <f t="shared" si="30"/>
        <v>&lt;C5&gt;</v>
      </c>
      <c r="Q335" s="6" t="str">
        <f>IF($B335=1,IF(ISNA(VLOOKUP($P335,Teams!$F$4:$H$51,2,FALSE)),"",VLOOKUP($P335,Teams!$F$4:$H$51,2,FALSE)),IF($B335=2,IF(ISNA(VLOOKUP($P335,Teams!$O$4:$Q$51,2,FALSE)),"",VLOOKUP($P335,Teams!$O$4:$Q$51,2,FALSE)),IF(ISNA(VLOOKUP($P335,Teams!$X$4:$Z$51,2,FALSE)),"",VLOOKUP($P335,Teams!$X$4:$Z$51,2,FALSE))))</f>
        <v>212305</v>
      </c>
      <c r="R335" t="str">
        <f t="shared" si="34"/>
        <v>01/00/1900,:00,01/00/1900,:00,Week 21 - Match ,,Gym 1 - Court 3,,0,Game,,212310,,1,212305,,,0,,,1,,,,,,</v>
      </c>
    </row>
    <row r="336" spans="2:18" x14ac:dyDescent="0.2">
      <c r="B336" s="37">
        <v>2</v>
      </c>
      <c r="C336" s="9"/>
      <c r="D336" s="10"/>
      <c r="E336" s="10" t="s">
        <v>36</v>
      </c>
      <c r="F336" s="11" t="str">
        <f t="shared" si="32"/>
        <v/>
      </c>
      <c r="G336" s="11" t="str">
        <f t="shared" si="33"/>
        <v>00</v>
      </c>
      <c r="H336" s="2">
        <v>21</v>
      </c>
      <c r="I336" s="11" t="str">
        <f t="shared" si="35"/>
        <v/>
      </c>
      <c r="J336" s="2">
        <v>2</v>
      </c>
      <c r="K336" s="2">
        <v>1</v>
      </c>
      <c r="L336" s="45">
        <v>9</v>
      </c>
      <c r="M336" s="6" t="str">
        <f t="shared" si="31"/>
        <v>&lt;C9&gt;</v>
      </c>
      <c r="N336" s="6" t="str">
        <f>IF($B336=1,IF(ISNA(VLOOKUP($M336,Teams!$F$4:$H$51,2,FALSE)),"",VLOOKUP($M336,Teams!$F$4:$H$51,2,FALSE)),IF($B336=2,IF(ISNA(VLOOKUP($M336,Teams!$O$4:$Q$51,2,FALSE)),"",VLOOKUP($M336,Teams!$O$4:$Q$51,2,FALSE)),IF(ISNA(VLOOKUP($M336,Teams!$X$4:$Z$51,2,FALSE)),"",VLOOKUP($M336,Teams!$X$4:$Z$51,2,FALSE))))</f>
        <v>212309</v>
      </c>
      <c r="O336" s="47">
        <v>6</v>
      </c>
      <c r="P336" s="6" t="str">
        <f t="shared" si="30"/>
        <v>&lt;C6&gt;</v>
      </c>
      <c r="Q336" s="6" t="str">
        <f>IF($B336=1,IF(ISNA(VLOOKUP($P336,Teams!$F$4:$H$51,2,FALSE)),"",VLOOKUP($P336,Teams!$F$4:$H$51,2,FALSE)),IF($B336=2,IF(ISNA(VLOOKUP($P336,Teams!$O$4:$Q$51,2,FALSE)),"",VLOOKUP($P336,Teams!$O$4:$Q$51,2,FALSE)),IF(ISNA(VLOOKUP($P336,Teams!$X$4:$Z$51,2,FALSE)),"",VLOOKUP($P336,Teams!$X$4:$Z$51,2,FALSE))))</f>
        <v>212306</v>
      </c>
      <c r="R336" t="str">
        <f t="shared" si="34"/>
        <v>01/00/1900,:00,01/00/1900,:00,Week 21 - Match ,,Gym 2 - Court 1,,0,Game,,212309,,1,212306,,,0,,,1,,,,,,</v>
      </c>
    </row>
    <row r="337" spans="2:18" x14ac:dyDescent="0.2">
      <c r="B337" s="37">
        <v>2</v>
      </c>
      <c r="C337" s="9"/>
      <c r="D337" s="10"/>
      <c r="E337" s="10" t="s">
        <v>36</v>
      </c>
      <c r="F337" s="11" t="str">
        <f t="shared" si="32"/>
        <v/>
      </c>
      <c r="G337" s="11" t="str">
        <f t="shared" si="33"/>
        <v>00</v>
      </c>
      <c r="H337" s="2">
        <v>21</v>
      </c>
      <c r="I337" s="11" t="str">
        <f t="shared" si="35"/>
        <v/>
      </c>
      <c r="J337" s="2">
        <v>2</v>
      </c>
      <c r="K337" s="2">
        <v>2</v>
      </c>
      <c r="L337" s="45">
        <v>8</v>
      </c>
      <c r="M337" s="6" t="str">
        <f t="shared" si="31"/>
        <v>&lt;C8&gt;</v>
      </c>
      <c r="N337" s="6" t="str">
        <f>IF($B337=1,IF(ISNA(VLOOKUP($M337,Teams!$F$4:$H$51,2,FALSE)),"",VLOOKUP($M337,Teams!$F$4:$H$51,2,FALSE)),IF($B337=2,IF(ISNA(VLOOKUP($M337,Teams!$O$4:$Q$51,2,FALSE)),"",VLOOKUP($M337,Teams!$O$4:$Q$51,2,FALSE)),IF(ISNA(VLOOKUP($M337,Teams!$X$4:$Z$51,2,FALSE)),"",VLOOKUP($M337,Teams!$X$4:$Z$51,2,FALSE))))</f>
        <v>212308</v>
      </c>
      <c r="O337" s="47">
        <v>7</v>
      </c>
      <c r="P337" s="6" t="str">
        <f t="shared" si="30"/>
        <v>&lt;C7&gt;</v>
      </c>
      <c r="Q337" s="6" t="str">
        <f>IF($B337=1,IF(ISNA(VLOOKUP($P337,Teams!$F$4:$H$51,2,FALSE)),"",VLOOKUP($P337,Teams!$F$4:$H$51,2,FALSE)),IF($B337=2,IF(ISNA(VLOOKUP($P337,Teams!$O$4:$Q$51,2,FALSE)),"",VLOOKUP($P337,Teams!$O$4:$Q$51,2,FALSE)),IF(ISNA(VLOOKUP($P337,Teams!$X$4:$Z$51,2,FALSE)),"",VLOOKUP($P337,Teams!$X$4:$Z$51,2,FALSE))))</f>
        <v>212307</v>
      </c>
      <c r="R337" t="str">
        <f t="shared" si="34"/>
        <v>01/00/1900,:00,01/00/1900,:00,Week 21 - Match ,,Gym 2 - Court 2,,0,Game,,212308,,1,212307,,,0,,,1,,,,,,</v>
      </c>
    </row>
    <row r="338" spans="2:18" x14ac:dyDescent="0.2">
      <c r="B338" s="37">
        <v>2</v>
      </c>
      <c r="C338" s="9"/>
      <c r="D338" s="10"/>
      <c r="E338" s="10" t="s">
        <v>36</v>
      </c>
      <c r="F338" s="11" t="str">
        <f t="shared" si="32"/>
        <v/>
      </c>
      <c r="G338" s="11" t="str">
        <f t="shared" si="33"/>
        <v>00</v>
      </c>
      <c r="H338" s="2">
        <v>21</v>
      </c>
      <c r="I338" s="11" t="str">
        <f t="shared" si="35"/>
        <v/>
      </c>
      <c r="J338" s="2">
        <v>2</v>
      </c>
      <c r="K338" s="2">
        <v>3</v>
      </c>
      <c r="L338" s="45">
        <v>3</v>
      </c>
      <c r="M338" s="6" t="str">
        <f t="shared" si="31"/>
        <v>&lt;C3&gt;</v>
      </c>
      <c r="N338" s="6" t="str">
        <f>IF($B338=1,IF(ISNA(VLOOKUP($M338,Teams!$F$4:$H$51,2,FALSE)),"",VLOOKUP($M338,Teams!$F$4:$H$51,2,FALSE)),IF($B338=2,IF(ISNA(VLOOKUP($M338,Teams!$O$4:$Q$51,2,FALSE)),"",VLOOKUP($M338,Teams!$O$4:$Q$51,2,FALSE)),IF(ISNA(VLOOKUP($M338,Teams!$X$4:$Z$51,2,FALSE)),"",VLOOKUP($M338,Teams!$X$4:$Z$51,2,FALSE))))</f>
        <v>212303</v>
      </c>
      <c r="O338" s="47">
        <v>1</v>
      </c>
      <c r="P338" s="6" t="str">
        <f t="shared" si="30"/>
        <v>&lt;C1&gt;</v>
      </c>
      <c r="Q338" s="6" t="str">
        <f>IF($B338=1,IF(ISNA(VLOOKUP($P338,Teams!$F$4:$H$51,2,FALSE)),"",VLOOKUP($P338,Teams!$F$4:$H$51,2,FALSE)),IF($B338=2,IF(ISNA(VLOOKUP($P338,Teams!$O$4:$Q$51,2,FALSE)),"",VLOOKUP($P338,Teams!$O$4:$Q$51,2,FALSE)),IF(ISNA(VLOOKUP($P338,Teams!$X$4:$Z$51,2,FALSE)),"",VLOOKUP($P338,Teams!$X$4:$Z$51,2,FALSE))))</f>
        <v>212301</v>
      </c>
      <c r="R338" t="str">
        <f t="shared" si="34"/>
        <v>01/00/1900,:00,01/00/1900,:00,Week 21 - Match ,,Gym 2 - Court 3,,0,Game,,212303,,1,212301,,,0,,,1,,,,,,</v>
      </c>
    </row>
    <row r="339" spans="2:18" x14ac:dyDescent="0.2">
      <c r="B339" s="37">
        <v>2</v>
      </c>
      <c r="C339" s="9"/>
      <c r="D339" s="10"/>
      <c r="E339" s="10" t="s">
        <v>36</v>
      </c>
      <c r="F339" s="11" t="str">
        <f t="shared" si="32"/>
        <v/>
      </c>
      <c r="G339" s="11" t="str">
        <f t="shared" si="33"/>
        <v>00</v>
      </c>
      <c r="H339" s="2">
        <v>22</v>
      </c>
      <c r="I339" s="11" t="str">
        <f t="shared" si="35"/>
        <v/>
      </c>
      <c r="J339" s="2">
        <v>1</v>
      </c>
      <c r="K339" s="2">
        <v>1</v>
      </c>
      <c r="L339" s="45">
        <v>10</v>
      </c>
      <c r="M339" s="6" t="str">
        <f t="shared" si="31"/>
        <v>&lt;C10&gt;</v>
      </c>
      <c r="N339" s="6" t="str">
        <f>IF($B339=1,IF(ISNA(VLOOKUP($M339,Teams!$F$4:$H$51,2,FALSE)),"",VLOOKUP($M339,Teams!$F$4:$H$51,2,FALSE)),IF($B339=2,IF(ISNA(VLOOKUP($M339,Teams!$O$4:$Q$51,2,FALSE)),"",VLOOKUP($M339,Teams!$O$4:$Q$51,2,FALSE)),IF(ISNA(VLOOKUP($M339,Teams!$X$4:$Z$51,2,FALSE)),"",VLOOKUP($M339,Teams!$X$4:$Z$51,2,FALSE))))</f>
        <v>212310</v>
      </c>
      <c r="O339" s="47">
        <v>2</v>
      </c>
      <c r="P339" s="6" t="str">
        <f t="shared" si="30"/>
        <v>&lt;C2&gt;</v>
      </c>
      <c r="Q339" s="6" t="str">
        <f>IF($B339=1,IF(ISNA(VLOOKUP($P339,Teams!$F$4:$H$51,2,FALSE)),"",VLOOKUP($P339,Teams!$F$4:$H$51,2,FALSE)),IF($B339=2,IF(ISNA(VLOOKUP($P339,Teams!$O$4:$Q$51,2,FALSE)),"",VLOOKUP($P339,Teams!$O$4:$Q$51,2,FALSE)),IF(ISNA(VLOOKUP($P339,Teams!$X$4:$Z$51,2,FALSE)),"",VLOOKUP($P339,Teams!$X$4:$Z$51,2,FALSE))))</f>
        <v>212302</v>
      </c>
      <c r="R339" t="str">
        <f t="shared" si="34"/>
        <v>01/00/1900,:00,01/00/1900,:00,Week 22 - Match ,,Gym 1 - Court 1,,0,Game,,212310,,1,212302,,,0,,,1,,,,,,</v>
      </c>
    </row>
    <row r="340" spans="2:18" x14ac:dyDescent="0.2">
      <c r="B340" s="37">
        <v>2</v>
      </c>
      <c r="C340" s="9"/>
      <c r="D340" s="10"/>
      <c r="E340" s="10" t="s">
        <v>36</v>
      </c>
      <c r="F340" s="11" t="str">
        <f t="shared" si="32"/>
        <v/>
      </c>
      <c r="G340" s="11" t="str">
        <f t="shared" si="33"/>
        <v>00</v>
      </c>
      <c r="H340" s="2">
        <v>22</v>
      </c>
      <c r="I340" s="11" t="str">
        <f t="shared" si="35"/>
        <v/>
      </c>
      <c r="J340" s="2">
        <v>1</v>
      </c>
      <c r="K340" s="2">
        <v>2</v>
      </c>
      <c r="L340" s="45">
        <v>11</v>
      </c>
      <c r="M340" s="6" t="str">
        <f t="shared" si="31"/>
        <v>&lt;C11&gt;</v>
      </c>
      <c r="N340" s="6" t="str">
        <f>IF($B340=1,IF(ISNA(VLOOKUP($M340,Teams!$F$4:$H$51,2,FALSE)),"",VLOOKUP($M340,Teams!$F$4:$H$51,2,FALSE)),IF($B340=2,IF(ISNA(VLOOKUP($M340,Teams!$O$4:$Q$51,2,FALSE)),"",VLOOKUP($M340,Teams!$O$4:$Q$51,2,FALSE)),IF(ISNA(VLOOKUP($M340,Teams!$X$4:$Z$51,2,FALSE)),"",VLOOKUP($M340,Teams!$X$4:$Z$51,2,FALSE))))</f>
        <v>212311</v>
      </c>
      <c r="O340" s="47">
        <v>1</v>
      </c>
      <c r="P340" s="6" t="str">
        <f t="shared" si="30"/>
        <v>&lt;C1&gt;</v>
      </c>
      <c r="Q340" s="6" t="str">
        <f>IF($B340=1,IF(ISNA(VLOOKUP($P340,Teams!$F$4:$H$51,2,FALSE)),"",VLOOKUP($P340,Teams!$F$4:$H$51,2,FALSE)),IF($B340=2,IF(ISNA(VLOOKUP($P340,Teams!$O$4:$Q$51,2,FALSE)),"",VLOOKUP($P340,Teams!$O$4:$Q$51,2,FALSE)),IF(ISNA(VLOOKUP($P340,Teams!$X$4:$Z$51,2,FALSE)),"",VLOOKUP($P340,Teams!$X$4:$Z$51,2,FALSE))))</f>
        <v>212301</v>
      </c>
      <c r="R340" t="str">
        <f t="shared" si="34"/>
        <v>01/00/1900,:00,01/00/1900,:00,Week 22 - Match ,,Gym 1 - Court 2,,0,Game,,212311,,1,212301,,,0,,,1,,,,,,</v>
      </c>
    </row>
    <row r="341" spans="2:18" x14ac:dyDescent="0.2">
      <c r="B341" s="37">
        <v>2</v>
      </c>
      <c r="C341" s="9"/>
      <c r="D341" s="10"/>
      <c r="E341" s="10" t="s">
        <v>36</v>
      </c>
      <c r="F341" s="11" t="str">
        <f t="shared" si="32"/>
        <v/>
      </c>
      <c r="G341" s="11" t="str">
        <f t="shared" si="33"/>
        <v>00</v>
      </c>
      <c r="H341" s="2">
        <v>22</v>
      </c>
      <c r="I341" s="11" t="str">
        <f t="shared" si="35"/>
        <v/>
      </c>
      <c r="J341" s="2">
        <v>1</v>
      </c>
      <c r="K341" s="2">
        <v>3</v>
      </c>
      <c r="L341" s="45">
        <v>7</v>
      </c>
      <c r="M341" s="6" t="str">
        <f t="shared" si="31"/>
        <v>&lt;C7&gt;</v>
      </c>
      <c r="N341" s="6" t="str">
        <f>IF($B341=1,IF(ISNA(VLOOKUP($M341,Teams!$F$4:$H$51,2,FALSE)),"",VLOOKUP($M341,Teams!$F$4:$H$51,2,FALSE)),IF($B341=2,IF(ISNA(VLOOKUP($M341,Teams!$O$4:$Q$51,2,FALSE)),"",VLOOKUP($M341,Teams!$O$4:$Q$51,2,FALSE)),IF(ISNA(VLOOKUP($M341,Teams!$X$4:$Z$51,2,FALSE)),"",VLOOKUP($M341,Teams!$X$4:$Z$51,2,FALSE))))</f>
        <v>212307</v>
      </c>
      <c r="O341" s="47">
        <v>5</v>
      </c>
      <c r="P341" s="6" t="str">
        <f t="shared" si="30"/>
        <v>&lt;C5&gt;</v>
      </c>
      <c r="Q341" s="6" t="str">
        <f>IF($B341=1,IF(ISNA(VLOOKUP($P341,Teams!$F$4:$H$51,2,FALSE)),"",VLOOKUP($P341,Teams!$F$4:$H$51,2,FALSE)),IF($B341=2,IF(ISNA(VLOOKUP($P341,Teams!$O$4:$Q$51,2,FALSE)),"",VLOOKUP($P341,Teams!$O$4:$Q$51,2,FALSE)),IF(ISNA(VLOOKUP($P341,Teams!$X$4:$Z$51,2,FALSE)),"",VLOOKUP($P341,Teams!$X$4:$Z$51,2,FALSE))))</f>
        <v>212305</v>
      </c>
      <c r="R341" t="str">
        <f t="shared" si="34"/>
        <v>01/00/1900,:00,01/00/1900,:00,Week 22 - Match ,,Gym 1 - Court 3,,0,Game,,212307,,1,212305,,,0,,,1,,,,,,</v>
      </c>
    </row>
    <row r="342" spans="2:18" x14ac:dyDescent="0.2">
      <c r="B342" s="37">
        <v>2</v>
      </c>
      <c r="C342" s="9"/>
      <c r="D342" s="10"/>
      <c r="E342" s="10" t="s">
        <v>36</v>
      </c>
      <c r="F342" s="11" t="str">
        <f t="shared" si="32"/>
        <v/>
      </c>
      <c r="G342" s="11" t="str">
        <f t="shared" si="33"/>
        <v>00</v>
      </c>
      <c r="H342" s="2">
        <v>22</v>
      </c>
      <c r="I342" s="11" t="str">
        <f t="shared" si="35"/>
        <v/>
      </c>
      <c r="J342" s="2">
        <v>2</v>
      </c>
      <c r="K342" s="2">
        <v>1</v>
      </c>
      <c r="L342" s="45">
        <v>12</v>
      </c>
      <c r="M342" s="6" t="str">
        <f t="shared" si="31"/>
        <v>&lt;C12&gt;</v>
      </c>
      <c r="N342" s="6" t="str">
        <f>IF($B342=1,IF(ISNA(VLOOKUP($M342,Teams!$F$4:$H$51,2,FALSE)),"",VLOOKUP($M342,Teams!$F$4:$H$51,2,FALSE)),IF($B342=2,IF(ISNA(VLOOKUP($M342,Teams!$O$4:$Q$51,2,FALSE)),"",VLOOKUP($M342,Teams!$O$4:$Q$51,2,FALSE)),IF(ISNA(VLOOKUP($M342,Teams!$X$4:$Z$51,2,FALSE)),"",VLOOKUP($M342,Teams!$X$4:$Z$51,2,FALSE))))</f>
        <v>212312</v>
      </c>
      <c r="O342" s="47">
        <v>6</v>
      </c>
      <c r="P342" s="6" t="str">
        <f t="shared" si="30"/>
        <v>&lt;C6&gt;</v>
      </c>
      <c r="Q342" s="6" t="str">
        <f>IF($B342=1,IF(ISNA(VLOOKUP($P342,Teams!$F$4:$H$51,2,FALSE)),"",VLOOKUP($P342,Teams!$F$4:$H$51,2,FALSE)),IF($B342=2,IF(ISNA(VLOOKUP($P342,Teams!$O$4:$Q$51,2,FALSE)),"",VLOOKUP($P342,Teams!$O$4:$Q$51,2,FALSE)),IF(ISNA(VLOOKUP($P342,Teams!$X$4:$Z$51,2,FALSE)),"",VLOOKUP($P342,Teams!$X$4:$Z$51,2,FALSE))))</f>
        <v>212306</v>
      </c>
      <c r="R342" t="str">
        <f t="shared" si="34"/>
        <v>01/00/1900,:00,01/00/1900,:00,Week 22 - Match ,,Gym 2 - Court 1,,0,Game,,212312,,1,212306,,,0,,,1,,,,,,</v>
      </c>
    </row>
    <row r="343" spans="2:18" x14ac:dyDescent="0.2">
      <c r="B343" s="37">
        <v>2</v>
      </c>
      <c r="C343" s="9"/>
      <c r="D343" s="10"/>
      <c r="E343" s="10" t="s">
        <v>36</v>
      </c>
      <c r="F343" s="11" t="str">
        <f t="shared" si="32"/>
        <v/>
      </c>
      <c r="G343" s="11" t="str">
        <f t="shared" si="33"/>
        <v>00</v>
      </c>
      <c r="H343" s="2">
        <v>22</v>
      </c>
      <c r="I343" s="11" t="str">
        <f t="shared" si="35"/>
        <v/>
      </c>
      <c r="J343" s="2">
        <v>2</v>
      </c>
      <c r="K343" s="2">
        <v>2</v>
      </c>
      <c r="L343" s="45">
        <v>8</v>
      </c>
      <c r="M343" s="6" t="str">
        <f t="shared" si="31"/>
        <v>&lt;C8&gt;</v>
      </c>
      <c r="N343" s="6" t="str">
        <f>IF($B343=1,IF(ISNA(VLOOKUP($M343,Teams!$F$4:$H$51,2,FALSE)),"",VLOOKUP($M343,Teams!$F$4:$H$51,2,FALSE)),IF($B343=2,IF(ISNA(VLOOKUP($M343,Teams!$O$4:$Q$51,2,FALSE)),"",VLOOKUP($M343,Teams!$O$4:$Q$51,2,FALSE)),IF(ISNA(VLOOKUP($M343,Teams!$X$4:$Z$51,2,FALSE)),"",VLOOKUP($M343,Teams!$X$4:$Z$51,2,FALSE))))</f>
        <v>212308</v>
      </c>
      <c r="O343" s="47">
        <v>4</v>
      </c>
      <c r="P343" s="6" t="str">
        <f t="shared" si="30"/>
        <v>&lt;C4&gt;</v>
      </c>
      <c r="Q343" s="6" t="str">
        <f>IF($B343=1,IF(ISNA(VLOOKUP($P343,Teams!$F$4:$H$51,2,FALSE)),"",VLOOKUP($P343,Teams!$F$4:$H$51,2,FALSE)),IF($B343=2,IF(ISNA(VLOOKUP($P343,Teams!$O$4:$Q$51,2,FALSE)),"",VLOOKUP($P343,Teams!$O$4:$Q$51,2,FALSE)),IF(ISNA(VLOOKUP($P343,Teams!$X$4:$Z$51,2,FALSE)),"",VLOOKUP($P343,Teams!$X$4:$Z$51,2,FALSE))))</f>
        <v>212304</v>
      </c>
      <c r="R343" t="str">
        <f t="shared" si="34"/>
        <v>01/00/1900,:00,01/00/1900,:00,Week 22 - Match ,,Gym 2 - Court 2,,0,Game,,212308,,1,212304,,,0,,,1,,,,,,</v>
      </c>
    </row>
    <row r="344" spans="2:18" x14ac:dyDescent="0.2">
      <c r="B344" s="37">
        <v>2</v>
      </c>
      <c r="C344" s="9"/>
      <c r="D344" s="10"/>
      <c r="E344" s="10" t="s">
        <v>36</v>
      </c>
      <c r="F344" s="11" t="str">
        <f t="shared" si="32"/>
        <v/>
      </c>
      <c r="G344" s="11" t="str">
        <f t="shared" si="33"/>
        <v>00</v>
      </c>
      <c r="H344" s="2">
        <v>22</v>
      </c>
      <c r="I344" s="11" t="str">
        <f t="shared" si="35"/>
        <v/>
      </c>
      <c r="J344" s="2">
        <v>2</v>
      </c>
      <c r="K344" s="2">
        <v>3</v>
      </c>
      <c r="L344" s="45">
        <v>9</v>
      </c>
      <c r="M344" s="6" t="str">
        <f t="shared" si="31"/>
        <v>&lt;C9&gt;</v>
      </c>
      <c r="N344" s="6" t="str">
        <f>IF($B344=1,IF(ISNA(VLOOKUP($M344,Teams!$F$4:$H$51,2,FALSE)),"",VLOOKUP($M344,Teams!$F$4:$H$51,2,FALSE)),IF($B344=2,IF(ISNA(VLOOKUP($M344,Teams!$O$4:$Q$51,2,FALSE)),"",VLOOKUP($M344,Teams!$O$4:$Q$51,2,FALSE)),IF(ISNA(VLOOKUP($M344,Teams!$X$4:$Z$51,2,FALSE)),"",VLOOKUP($M344,Teams!$X$4:$Z$51,2,FALSE))))</f>
        <v>212309</v>
      </c>
      <c r="O344" s="47">
        <v>3</v>
      </c>
      <c r="P344" s="6" t="str">
        <f t="shared" si="30"/>
        <v>&lt;C3&gt;</v>
      </c>
      <c r="Q344" s="6" t="str">
        <f>IF($B344=1,IF(ISNA(VLOOKUP($P344,Teams!$F$4:$H$51,2,FALSE)),"",VLOOKUP($P344,Teams!$F$4:$H$51,2,FALSE)),IF($B344=2,IF(ISNA(VLOOKUP($P344,Teams!$O$4:$Q$51,2,FALSE)),"",VLOOKUP($P344,Teams!$O$4:$Q$51,2,FALSE)),IF(ISNA(VLOOKUP($P344,Teams!$X$4:$Z$51,2,FALSE)),"",VLOOKUP($P344,Teams!$X$4:$Z$51,2,FALSE))))</f>
        <v>212303</v>
      </c>
      <c r="R344" t="str">
        <f t="shared" si="34"/>
        <v>01/00/1900,:00,01/00/1900,:00,Week 22 - Match ,,Gym 2 - Court 3,,0,Game,,212309,,1,212303,,,0,,,1,,,,,,</v>
      </c>
    </row>
    <row r="345" spans="2:18" x14ac:dyDescent="0.2">
      <c r="B345" s="37">
        <v>2</v>
      </c>
      <c r="C345" s="9"/>
      <c r="D345" s="10"/>
      <c r="E345" s="10" t="s">
        <v>36</v>
      </c>
      <c r="F345" s="11" t="str">
        <f t="shared" si="32"/>
        <v/>
      </c>
      <c r="G345" s="11" t="str">
        <f t="shared" si="33"/>
        <v>00</v>
      </c>
      <c r="H345" s="2">
        <v>22</v>
      </c>
      <c r="I345" s="11" t="str">
        <f t="shared" si="35"/>
        <v/>
      </c>
      <c r="J345" s="2">
        <v>1</v>
      </c>
      <c r="K345" s="2">
        <v>1</v>
      </c>
      <c r="L345" s="45">
        <v>12</v>
      </c>
      <c r="M345" s="6" t="str">
        <f t="shared" si="31"/>
        <v>&lt;C12&gt;</v>
      </c>
      <c r="N345" s="6" t="str">
        <f>IF($B345=1,IF(ISNA(VLOOKUP($M345,Teams!$F$4:$H$51,2,FALSE)),"",VLOOKUP($M345,Teams!$F$4:$H$51,2,FALSE)),IF($B345=2,IF(ISNA(VLOOKUP($M345,Teams!$O$4:$Q$51,2,FALSE)),"",VLOOKUP($M345,Teams!$O$4:$Q$51,2,FALSE)),IF(ISNA(VLOOKUP($M345,Teams!$X$4:$Z$51,2,FALSE)),"",VLOOKUP($M345,Teams!$X$4:$Z$51,2,FALSE))))</f>
        <v>212312</v>
      </c>
      <c r="O345" s="47">
        <v>1</v>
      </c>
      <c r="P345" s="6" t="str">
        <f t="shared" si="30"/>
        <v>&lt;C1&gt;</v>
      </c>
      <c r="Q345" s="6" t="str">
        <f>IF($B345=1,IF(ISNA(VLOOKUP($P345,Teams!$F$4:$H$51,2,FALSE)),"",VLOOKUP($P345,Teams!$F$4:$H$51,2,FALSE)),IF($B345=2,IF(ISNA(VLOOKUP($P345,Teams!$O$4:$Q$51,2,FALSE)),"",VLOOKUP($P345,Teams!$O$4:$Q$51,2,FALSE)),IF(ISNA(VLOOKUP($P345,Teams!$X$4:$Z$51,2,FALSE)),"",VLOOKUP($P345,Teams!$X$4:$Z$51,2,FALSE))))</f>
        <v>212301</v>
      </c>
      <c r="R345" t="str">
        <f t="shared" si="34"/>
        <v>01/00/1900,:00,01/00/1900,:00,Week 22 - Match ,,Gym 1 - Court 1,,0,Game,,212312,,1,212301,,,0,,,1,,,,,,</v>
      </c>
    </row>
    <row r="346" spans="2:18" x14ac:dyDescent="0.2">
      <c r="B346" s="37">
        <v>2</v>
      </c>
      <c r="C346" s="9"/>
      <c r="D346" s="10"/>
      <c r="E346" s="10" t="s">
        <v>36</v>
      </c>
      <c r="F346" s="11" t="str">
        <f t="shared" si="32"/>
        <v/>
      </c>
      <c r="G346" s="11" t="str">
        <f t="shared" si="33"/>
        <v>00</v>
      </c>
      <c r="H346" s="2">
        <v>22</v>
      </c>
      <c r="I346" s="11" t="str">
        <f t="shared" si="35"/>
        <v/>
      </c>
      <c r="J346" s="2">
        <v>1</v>
      </c>
      <c r="K346" s="2">
        <v>2</v>
      </c>
      <c r="L346" s="45">
        <v>11</v>
      </c>
      <c r="M346" s="6" t="str">
        <f t="shared" si="31"/>
        <v>&lt;C11&gt;</v>
      </c>
      <c r="N346" s="6" t="str">
        <f>IF($B346=1,IF(ISNA(VLOOKUP($M346,Teams!$F$4:$H$51,2,FALSE)),"",VLOOKUP($M346,Teams!$F$4:$H$51,2,FALSE)),IF($B346=2,IF(ISNA(VLOOKUP($M346,Teams!$O$4:$Q$51,2,FALSE)),"",VLOOKUP($M346,Teams!$O$4:$Q$51,2,FALSE)),IF(ISNA(VLOOKUP($M346,Teams!$X$4:$Z$51,2,FALSE)),"",VLOOKUP($M346,Teams!$X$4:$Z$51,2,FALSE))))</f>
        <v>212311</v>
      </c>
      <c r="O346" s="47">
        <v>2</v>
      </c>
      <c r="P346" s="6" t="str">
        <f t="shared" si="30"/>
        <v>&lt;C2&gt;</v>
      </c>
      <c r="Q346" s="6" t="str">
        <f>IF($B346=1,IF(ISNA(VLOOKUP($P346,Teams!$F$4:$H$51,2,FALSE)),"",VLOOKUP($P346,Teams!$F$4:$H$51,2,FALSE)),IF($B346=2,IF(ISNA(VLOOKUP($P346,Teams!$O$4:$Q$51,2,FALSE)),"",VLOOKUP($P346,Teams!$O$4:$Q$51,2,FALSE)),IF(ISNA(VLOOKUP($P346,Teams!$X$4:$Z$51,2,FALSE)),"",VLOOKUP($P346,Teams!$X$4:$Z$51,2,FALSE))))</f>
        <v>212302</v>
      </c>
      <c r="R346" t="str">
        <f t="shared" si="34"/>
        <v>01/00/1900,:00,01/00/1900,:00,Week 22 - Match ,,Gym 1 - Court 2,,0,Game,,212311,,1,212302,,,0,,,1,,,,,,</v>
      </c>
    </row>
    <row r="347" spans="2:18" x14ac:dyDescent="0.2">
      <c r="B347" s="37">
        <v>2</v>
      </c>
      <c r="C347" s="9"/>
      <c r="D347" s="10"/>
      <c r="E347" s="10" t="s">
        <v>36</v>
      </c>
      <c r="F347" s="11" t="str">
        <f t="shared" si="32"/>
        <v/>
      </c>
      <c r="G347" s="11" t="str">
        <f t="shared" si="33"/>
        <v>00</v>
      </c>
      <c r="H347" s="2">
        <v>22</v>
      </c>
      <c r="I347" s="11" t="str">
        <f t="shared" si="35"/>
        <v/>
      </c>
      <c r="J347" s="2">
        <v>1</v>
      </c>
      <c r="K347" s="2">
        <v>3</v>
      </c>
      <c r="L347" s="45">
        <v>10</v>
      </c>
      <c r="M347" s="6" t="str">
        <f t="shared" si="31"/>
        <v>&lt;C10&gt;</v>
      </c>
      <c r="N347" s="6" t="str">
        <f>IF($B347=1,IF(ISNA(VLOOKUP($M347,Teams!$F$4:$H$51,2,FALSE)),"",VLOOKUP($M347,Teams!$F$4:$H$51,2,FALSE)),IF($B347=2,IF(ISNA(VLOOKUP($M347,Teams!$O$4:$Q$51,2,FALSE)),"",VLOOKUP($M347,Teams!$O$4:$Q$51,2,FALSE)),IF(ISNA(VLOOKUP($M347,Teams!$X$4:$Z$51,2,FALSE)),"",VLOOKUP($M347,Teams!$X$4:$Z$51,2,FALSE))))</f>
        <v>212310</v>
      </c>
      <c r="O347" s="47">
        <v>3</v>
      </c>
      <c r="P347" s="6" t="str">
        <f t="shared" si="30"/>
        <v>&lt;C3&gt;</v>
      </c>
      <c r="Q347" s="6" t="str">
        <f>IF($B347=1,IF(ISNA(VLOOKUP($P347,Teams!$F$4:$H$51,2,FALSE)),"",VLOOKUP($P347,Teams!$F$4:$H$51,2,FALSE)),IF($B347=2,IF(ISNA(VLOOKUP($P347,Teams!$O$4:$Q$51,2,FALSE)),"",VLOOKUP($P347,Teams!$O$4:$Q$51,2,FALSE)),IF(ISNA(VLOOKUP($P347,Teams!$X$4:$Z$51,2,FALSE)),"",VLOOKUP($P347,Teams!$X$4:$Z$51,2,FALSE))))</f>
        <v>212303</v>
      </c>
      <c r="R347" t="str">
        <f t="shared" si="34"/>
        <v>01/00/1900,:00,01/00/1900,:00,Week 22 - Match ,,Gym 1 - Court 3,,0,Game,,212310,,1,212303,,,0,,,1,,,,,,</v>
      </c>
    </row>
    <row r="348" spans="2:18" x14ac:dyDescent="0.2">
      <c r="B348" s="37">
        <v>2</v>
      </c>
      <c r="C348" s="9"/>
      <c r="D348" s="10"/>
      <c r="E348" s="10" t="s">
        <v>36</v>
      </c>
      <c r="F348" s="11" t="str">
        <f t="shared" si="32"/>
        <v/>
      </c>
      <c r="G348" s="11" t="str">
        <f t="shared" si="33"/>
        <v>00</v>
      </c>
      <c r="H348" s="2">
        <v>22</v>
      </c>
      <c r="I348" s="11" t="str">
        <f t="shared" si="35"/>
        <v/>
      </c>
      <c r="J348" s="2">
        <v>2</v>
      </c>
      <c r="K348" s="2">
        <v>1</v>
      </c>
      <c r="L348" s="45">
        <v>9</v>
      </c>
      <c r="M348" s="6" t="str">
        <f t="shared" si="31"/>
        <v>&lt;C9&gt;</v>
      </c>
      <c r="N348" s="6" t="str">
        <f>IF($B348=1,IF(ISNA(VLOOKUP($M348,Teams!$F$4:$H$51,2,FALSE)),"",VLOOKUP($M348,Teams!$F$4:$H$51,2,FALSE)),IF($B348=2,IF(ISNA(VLOOKUP($M348,Teams!$O$4:$Q$51,2,FALSE)),"",VLOOKUP($M348,Teams!$O$4:$Q$51,2,FALSE)),IF(ISNA(VLOOKUP($M348,Teams!$X$4:$Z$51,2,FALSE)),"",VLOOKUP($M348,Teams!$X$4:$Z$51,2,FALSE))))</f>
        <v>212309</v>
      </c>
      <c r="O348" s="47">
        <v>4</v>
      </c>
      <c r="P348" s="6" t="str">
        <f t="shared" si="30"/>
        <v>&lt;C4&gt;</v>
      </c>
      <c r="Q348" s="6" t="str">
        <f>IF($B348=1,IF(ISNA(VLOOKUP($P348,Teams!$F$4:$H$51,2,FALSE)),"",VLOOKUP($P348,Teams!$F$4:$H$51,2,FALSE)),IF($B348=2,IF(ISNA(VLOOKUP($P348,Teams!$O$4:$Q$51,2,FALSE)),"",VLOOKUP($P348,Teams!$O$4:$Q$51,2,FALSE)),IF(ISNA(VLOOKUP($P348,Teams!$X$4:$Z$51,2,FALSE)),"",VLOOKUP($P348,Teams!$X$4:$Z$51,2,FALSE))))</f>
        <v>212304</v>
      </c>
      <c r="R348" t="str">
        <f t="shared" si="34"/>
        <v>01/00/1900,:00,01/00/1900,:00,Week 22 - Match ,,Gym 2 - Court 1,,0,Game,,212309,,1,212304,,,0,,,1,,,,,,</v>
      </c>
    </row>
    <row r="349" spans="2:18" x14ac:dyDescent="0.2">
      <c r="B349" s="37">
        <v>2</v>
      </c>
      <c r="C349" s="9"/>
      <c r="D349" s="10"/>
      <c r="E349" s="10" t="s">
        <v>36</v>
      </c>
      <c r="F349" s="11" t="str">
        <f t="shared" si="32"/>
        <v/>
      </c>
      <c r="G349" s="11" t="str">
        <f t="shared" si="33"/>
        <v>00</v>
      </c>
      <c r="H349" s="2">
        <v>22</v>
      </c>
      <c r="I349" s="11" t="str">
        <f t="shared" si="35"/>
        <v/>
      </c>
      <c r="J349" s="2">
        <v>2</v>
      </c>
      <c r="K349" s="2">
        <v>2</v>
      </c>
      <c r="L349" s="45">
        <v>8</v>
      </c>
      <c r="M349" s="6" t="str">
        <f t="shared" si="31"/>
        <v>&lt;C8&gt;</v>
      </c>
      <c r="N349" s="6" t="str">
        <f>IF($B349=1,IF(ISNA(VLOOKUP($M349,Teams!$F$4:$H$51,2,FALSE)),"",VLOOKUP($M349,Teams!$F$4:$H$51,2,FALSE)),IF($B349=2,IF(ISNA(VLOOKUP($M349,Teams!$O$4:$Q$51,2,FALSE)),"",VLOOKUP($M349,Teams!$O$4:$Q$51,2,FALSE)),IF(ISNA(VLOOKUP($M349,Teams!$X$4:$Z$51,2,FALSE)),"",VLOOKUP($M349,Teams!$X$4:$Z$51,2,FALSE))))</f>
        <v>212308</v>
      </c>
      <c r="O349" s="47">
        <v>5</v>
      </c>
      <c r="P349" s="6" t="str">
        <f t="shared" si="30"/>
        <v>&lt;C5&gt;</v>
      </c>
      <c r="Q349" s="6" t="str">
        <f>IF($B349=1,IF(ISNA(VLOOKUP($P349,Teams!$F$4:$H$51,2,FALSE)),"",VLOOKUP($P349,Teams!$F$4:$H$51,2,FALSE)),IF($B349=2,IF(ISNA(VLOOKUP($P349,Teams!$O$4:$Q$51,2,FALSE)),"",VLOOKUP($P349,Teams!$O$4:$Q$51,2,FALSE)),IF(ISNA(VLOOKUP($P349,Teams!$X$4:$Z$51,2,FALSE)),"",VLOOKUP($P349,Teams!$X$4:$Z$51,2,FALSE))))</f>
        <v>212305</v>
      </c>
      <c r="R349" t="str">
        <f t="shared" si="34"/>
        <v>01/00/1900,:00,01/00/1900,:00,Week 22 - Match ,,Gym 2 - Court 2,,0,Game,,212308,,1,212305,,,0,,,1,,,,,,</v>
      </c>
    </row>
    <row r="350" spans="2:18" x14ac:dyDescent="0.2">
      <c r="B350" s="37">
        <v>2</v>
      </c>
      <c r="C350" s="9"/>
      <c r="D350" s="10"/>
      <c r="E350" s="10" t="s">
        <v>36</v>
      </c>
      <c r="F350" s="11" t="str">
        <f t="shared" si="32"/>
        <v/>
      </c>
      <c r="G350" s="11" t="str">
        <f t="shared" si="33"/>
        <v>00</v>
      </c>
      <c r="H350" s="2">
        <v>22</v>
      </c>
      <c r="I350" s="11" t="str">
        <f t="shared" si="35"/>
        <v/>
      </c>
      <c r="J350" s="2">
        <v>2</v>
      </c>
      <c r="K350" s="2">
        <v>3</v>
      </c>
      <c r="L350" s="45">
        <v>7</v>
      </c>
      <c r="M350" s="6" t="str">
        <f t="shared" si="31"/>
        <v>&lt;C7&gt;</v>
      </c>
      <c r="N350" s="6" t="str">
        <f>IF($B350=1,IF(ISNA(VLOOKUP($M350,Teams!$F$4:$H$51,2,FALSE)),"",VLOOKUP($M350,Teams!$F$4:$H$51,2,FALSE)),IF($B350=2,IF(ISNA(VLOOKUP($M350,Teams!$O$4:$Q$51,2,FALSE)),"",VLOOKUP($M350,Teams!$O$4:$Q$51,2,FALSE)),IF(ISNA(VLOOKUP($M350,Teams!$X$4:$Z$51,2,FALSE)),"",VLOOKUP($M350,Teams!$X$4:$Z$51,2,FALSE))))</f>
        <v>212307</v>
      </c>
      <c r="O350" s="47">
        <v>6</v>
      </c>
      <c r="P350" s="6" t="str">
        <f t="shared" si="30"/>
        <v>&lt;C6&gt;</v>
      </c>
      <c r="Q350" s="6" t="str">
        <f>IF($B350=1,IF(ISNA(VLOOKUP($P350,Teams!$F$4:$H$51,2,FALSE)),"",VLOOKUP($P350,Teams!$F$4:$H$51,2,FALSE)),IF($B350=2,IF(ISNA(VLOOKUP($P350,Teams!$O$4:$Q$51,2,FALSE)),"",VLOOKUP($P350,Teams!$O$4:$Q$51,2,FALSE)),IF(ISNA(VLOOKUP($P350,Teams!$X$4:$Z$51,2,FALSE)),"",VLOOKUP($P350,Teams!$X$4:$Z$51,2,FALSE))))</f>
        <v>212306</v>
      </c>
      <c r="R350" t="str">
        <f t="shared" si="34"/>
        <v>01/00/1900,:00,01/00/1900,:00,Week 22 - Match ,,Gym 2 - Court 3,,0,Game,,212307,,1,212306,,,0,,,1,,,,,,</v>
      </c>
    </row>
    <row r="351" spans="2:18" x14ac:dyDescent="0.2">
      <c r="B351" s="37">
        <v>2</v>
      </c>
      <c r="C351" s="9"/>
      <c r="D351" s="10"/>
      <c r="E351" s="10" t="s">
        <v>36</v>
      </c>
      <c r="F351" s="11" t="str">
        <f t="shared" si="32"/>
        <v/>
      </c>
      <c r="G351" s="11" t="str">
        <f t="shared" si="33"/>
        <v>00</v>
      </c>
      <c r="H351" s="2">
        <v>30</v>
      </c>
      <c r="I351" s="11" t="str">
        <f t="shared" si="35"/>
        <v/>
      </c>
      <c r="J351" s="2">
        <v>1</v>
      </c>
      <c r="K351" s="2">
        <v>1</v>
      </c>
      <c r="L351" s="45">
        <v>8</v>
      </c>
      <c r="M351" s="6" t="str">
        <f t="shared" si="31"/>
        <v>&lt;C8&gt;</v>
      </c>
      <c r="N351" s="6" t="str">
        <f>IF($B351=1,IF(ISNA(VLOOKUP($M351,Teams!$F$4:$H$51,2,FALSE)),"",VLOOKUP($M351,Teams!$F$4:$H$51,2,FALSE)),IF($B351=2,IF(ISNA(VLOOKUP($M351,Teams!$O$4:$Q$51,2,FALSE)),"",VLOOKUP($M351,Teams!$O$4:$Q$51,2,FALSE)),IF(ISNA(VLOOKUP($M351,Teams!$X$4:$Z$51,2,FALSE)),"",VLOOKUP($M351,Teams!$X$4:$Z$51,2,FALSE))))</f>
        <v>212308</v>
      </c>
      <c r="O351" s="47">
        <v>10</v>
      </c>
      <c r="P351" s="6" t="str">
        <f t="shared" si="30"/>
        <v>&lt;C10&gt;</v>
      </c>
      <c r="Q351" s="6" t="str">
        <f>IF($B351=1,IF(ISNA(VLOOKUP($P351,Teams!$F$4:$H$51,2,FALSE)),"",VLOOKUP($P351,Teams!$F$4:$H$51,2,FALSE)),IF($B351=2,IF(ISNA(VLOOKUP($P351,Teams!$O$4:$Q$51,2,FALSE)),"",VLOOKUP($P351,Teams!$O$4:$Q$51,2,FALSE)),IF(ISNA(VLOOKUP($P351,Teams!$X$4:$Z$51,2,FALSE)),"",VLOOKUP($P351,Teams!$X$4:$Z$51,2,FALSE))))</f>
        <v>212310</v>
      </c>
      <c r="R351" t="str">
        <f t="shared" si="34"/>
        <v>01/00/1900,:00,01/00/1900,:00,Week 30 - Match ,,Gym 1 - Court 1,,0,Game,,212308,,1,212310,,,0,,,1,,,,,,</v>
      </c>
    </row>
    <row r="352" spans="2:18" x14ac:dyDescent="0.2">
      <c r="B352" s="37">
        <v>2</v>
      </c>
      <c r="C352" s="9"/>
      <c r="D352" s="10"/>
      <c r="E352" s="10" t="s">
        <v>36</v>
      </c>
      <c r="F352" s="11" t="str">
        <f t="shared" si="32"/>
        <v/>
      </c>
      <c r="G352" s="11" t="str">
        <f t="shared" si="33"/>
        <v>00</v>
      </c>
      <c r="H352" s="2">
        <v>30</v>
      </c>
      <c r="I352" s="11" t="str">
        <f t="shared" si="35"/>
        <v/>
      </c>
      <c r="J352" s="2">
        <v>1</v>
      </c>
      <c r="K352" s="2">
        <v>2</v>
      </c>
      <c r="L352" s="45">
        <v>9</v>
      </c>
      <c r="M352" s="6" t="str">
        <f t="shared" si="31"/>
        <v>&lt;C9&gt;</v>
      </c>
      <c r="N352" s="6" t="str">
        <f>IF($B352=1,IF(ISNA(VLOOKUP($M352,Teams!$F$4:$H$51,2,FALSE)),"",VLOOKUP($M352,Teams!$F$4:$H$51,2,FALSE)),IF($B352=2,IF(ISNA(VLOOKUP($M352,Teams!$O$4:$Q$51,2,FALSE)),"",VLOOKUP($M352,Teams!$O$4:$Q$51,2,FALSE)),IF(ISNA(VLOOKUP($M352,Teams!$X$4:$Z$51,2,FALSE)),"",VLOOKUP($M352,Teams!$X$4:$Z$51,2,FALSE))))</f>
        <v>212309</v>
      </c>
      <c r="O352" s="47">
        <v>12</v>
      </c>
      <c r="P352" s="6" t="str">
        <f t="shared" si="30"/>
        <v>&lt;C12&gt;</v>
      </c>
      <c r="Q352" s="6" t="str">
        <f>IF($B352=1,IF(ISNA(VLOOKUP($P352,Teams!$F$4:$H$51,2,FALSE)),"",VLOOKUP($P352,Teams!$F$4:$H$51,2,FALSE)),IF($B352=2,IF(ISNA(VLOOKUP($P352,Teams!$O$4:$Q$51,2,FALSE)),"",VLOOKUP($P352,Teams!$O$4:$Q$51,2,FALSE)),IF(ISNA(VLOOKUP($P352,Teams!$X$4:$Z$51,2,FALSE)),"",VLOOKUP($P352,Teams!$X$4:$Z$51,2,FALSE))))</f>
        <v>212312</v>
      </c>
      <c r="R352" t="str">
        <f t="shared" si="34"/>
        <v>01/00/1900,:00,01/00/1900,:00,Week 30 - Match ,,Gym 1 - Court 2,,0,Game,,212309,,1,212312,,,0,,,1,,,,,,</v>
      </c>
    </row>
    <row r="353" spans="2:18" x14ac:dyDescent="0.2">
      <c r="B353" s="37">
        <v>2</v>
      </c>
      <c r="C353" s="9"/>
      <c r="D353" s="10"/>
      <c r="E353" s="10" t="s">
        <v>36</v>
      </c>
      <c r="F353" s="11" t="str">
        <f t="shared" si="32"/>
        <v/>
      </c>
      <c r="G353" s="11" t="str">
        <f t="shared" si="33"/>
        <v>00</v>
      </c>
      <c r="H353" s="2">
        <v>30</v>
      </c>
      <c r="I353" s="11" t="str">
        <f t="shared" si="35"/>
        <v/>
      </c>
      <c r="J353" s="2">
        <v>1</v>
      </c>
      <c r="K353" s="2">
        <v>3</v>
      </c>
      <c r="L353" s="45">
        <v>1</v>
      </c>
      <c r="M353" s="6" t="str">
        <f t="shared" si="31"/>
        <v>&lt;C1&gt;</v>
      </c>
      <c r="N353" s="6" t="str">
        <f>IF($B353=1,IF(ISNA(VLOOKUP($M353,Teams!$F$4:$H$51,2,FALSE)),"",VLOOKUP($M353,Teams!$F$4:$H$51,2,FALSE)),IF($B353=2,IF(ISNA(VLOOKUP($M353,Teams!$O$4:$Q$51,2,FALSE)),"",VLOOKUP($M353,Teams!$O$4:$Q$51,2,FALSE)),IF(ISNA(VLOOKUP($M353,Teams!$X$4:$Z$51,2,FALSE)),"",VLOOKUP($M353,Teams!$X$4:$Z$51,2,FALSE))))</f>
        <v>212301</v>
      </c>
      <c r="O353" s="47">
        <v>6</v>
      </c>
      <c r="P353" s="6" t="str">
        <f t="shared" si="30"/>
        <v>&lt;C6&gt;</v>
      </c>
      <c r="Q353" s="6" t="str">
        <f>IF($B353=1,IF(ISNA(VLOOKUP($P353,Teams!$F$4:$H$51,2,FALSE)),"",VLOOKUP($P353,Teams!$F$4:$H$51,2,FALSE)),IF($B353=2,IF(ISNA(VLOOKUP($P353,Teams!$O$4:$Q$51,2,FALSE)),"",VLOOKUP($P353,Teams!$O$4:$Q$51,2,FALSE)),IF(ISNA(VLOOKUP($P353,Teams!$X$4:$Z$51,2,FALSE)),"",VLOOKUP($P353,Teams!$X$4:$Z$51,2,FALSE))))</f>
        <v>212306</v>
      </c>
      <c r="R353" t="str">
        <f t="shared" si="34"/>
        <v>01/00/1900,:00,01/00/1900,:00,Week 30 - Match ,,Gym 1 - Court 3,,0,Game,,212301,,1,212306,,,0,,,1,,,,,,</v>
      </c>
    </row>
    <row r="354" spans="2:18" x14ac:dyDescent="0.2">
      <c r="B354" s="37">
        <v>2</v>
      </c>
      <c r="C354" s="9"/>
      <c r="D354" s="10"/>
      <c r="E354" s="10" t="s">
        <v>36</v>
      </c>
      <c r="F354" s="11" t="str">
        <f t="shared" si="32"/>
        <v/>
      </c>
      <c r="G354" s="11" t="str">
        <f t="shared" si="33"/>
        <v>00</v>
      </c>
      <c r="H354" s="2">
        <v>30</v>
      </c>
      <c r="I354" s="11" t="str">
        <f t="shared" si="35"/>
        <v/>
      </c>
      <c r="J354" s="2">
        <v>2</v>
      </c>
      <c r="K354" s="2">
        <v>1</v>
      </c>
      <c r="L354" s="45">
        <v>2</v>
      </c>
      <c r="M354" s="6" t="str">
        <f t="shared" si="31"/>
        <v>&lt;C2&gt;</v>
      </c>
      <c r="N354" s="6" t="str">
        <f>IF($B354=1,IF(ISNA(VLOOKUP($M354,Teams!$F$4:$H$51,2,FALSE)),"",VLOOKUP($M354,Teams!$F$4:$H$51,2,FALSE)),IF($B354=2,IF(ISNA(VLOOKUP($M354,Teams!$O$4:$Q$51,2,FALSE)),"",VLOOKUP($M354,Teams!$O$4:$Q$51,2,FALSE)),IF(ISNA(VLOOKUP($M354,Teams!$X$4:$Z$51,2,FALSE)),"",VLOOKUP($M354,Teams!$X$4:$Z$51,2,FALSE))))</f>
        <v>212302</v>
      </c>
      <c r="O354" s="47">
        <v>5</v>
      </c>
      <c r="P354" s="6" t="str">
        <f t="shared" si="30"/>
        <v>&lt;C5&gt;</v>
      </c>
      <c r="Q354" s="6" t="str">
        <f>IF($B354=1,IF(ISNA(VLOOKUP($P354,Teams!$F$4:$H$51,2,FALSE)),"",VLOOKUP($P354,Teams!$F$4:$H$51,2,FALSE)),IF($B354=2,IF(ISNA(VLOOKUP($P354,Teams!$O$4:$Q$51,2,FALSE)),"",VLOOKUP($P354,Teams!$O$4:$Q$51,2,FALSE)),IF(ISNA(VLOOKUP($P354,Teams!$X$4:$Z$51,2,FALSE)),"",VLOOKUP($P354,Teams!$X$4:$Z$51,2,FALSE))))</f>
        <v>212305</v>
      </c>
      <c r="R354" t="str">
        <f t="shared" si="34"/>
        <v>01/00/1900,:00,01/00/1900,:00,Week 30 - Match ,,Gym 2 - Court 1,,0,Game,,212302,,1,212305,,,0,,,1,,,,,,</v>
      </c>
    </row>
    <row r="355" spans="2:18" x14ac:dyDescent="0.2">
      <c r="B355" s="37">
        <v>2</v>
      </c>
      <c r="C355" s="9"/>
      <c r="D355" s="10"/>
      <c r="E355" s="10" t="s">
        <v>36</v>
      </c>
      <c r="F355" s="11" t="str">
        <f t="shared" si="32"/>
        <v/>
      </c>
      <c r="G355" s="11" t="str">
        <f t="shared" si="33"/>
        <v>00</v>
      </c>
      <c r="H355" s="2">
        <v>30</v>
      </c>
      <c r="I355" s="11" t="str">
        <f t="shared" si="35"/>
        <v/>
      </c>
      <c r="J355" s="2">
        <v>2</v>
      </c>
      <c r="K355" s="2">
        <v>2</v>
      </c>
      <c r="L355" s="45">
        <v>3</v>
      </c>
      <c r="M355" s="6" t="str">
        <f t="shared" si="31"/>
        <v>&lt;C3&gt;</v>
      </c>
      <c r="N355" s="6" t="str">
        <f>IF($B355=1,IF(ISNA(VLOOKUP($M355,Teams!$F$4:$H$51,2,FALSE)),"",VLOOKUP($M355,Teams!$F$4:$H$51,2,FALSE)),IF($B355=2,IF(ISNA(VLOOKUP($M355,Teams!$O$4:$Q$51,2,FALSE)),"",VLOOKUP($M355,Teams!$O$4:$Q$51,2,FALSE)),IF(ISNA(VLOOKUP($M355,Teams!$X$4:$Z$51,2,FALSE)),"",VLOOKUP($M355,Teams!$X$4:$Z$51,2,FALSE))))</f>
        <v>212303</v>
      </c>
      <c r="O355" s="47">
        <v>4</v>
      </c>
      <c r="P355" s="6" t="str">
        <f t="shared" si="30"/>
        <v>&lt;C4&gt;</v>
      </c>
      <c r="Q355" s="6" t="str">
        <f>IF($B355=1,IF(ISNA(VLOOKUP($P355,Teams!$F$4:$H$51,2,FALSE)),"",VLOOKUP($P355,Teams!$F$4:$H$51,2,FALSE)),IF($B355=2,IF(ISNA(VLOOKUP($P355,Teams!$O$4:$Q$51,2,FALSE)),"",VLOOKUP($P355,Teams!$O$4:$Q$51,2,FALSE)),IF(ISNA(VLOOKUP($P355,Teams!$X$4:$Z$51,2,FALSE)),"",VLOOKUP($P355,Teams!$X$4:$Z$51,2,FALSE))))</f>
        <v>212304</v>
      </c>
      <c r="R355" t="str">
        <f t="shared" si="34"/>
        <v>01/00/1900,:00,01/00/1900,:00,Week 30 - Match ,,Gym 2 - Court 2,,0,Game,,212303,,1,212304,,,0,,,1,,,,,,</v>
      </c>
    </row>
    <row r="356" spans="2:18" x14ac:dyDescent="0.2">
      <c r="B356" s="37">
        <v>2</v>
      </c>
      <c r="C356" s="9"/>
      <c r="D356" s="10"/>
      <c r="E356" s="10" t="s">
        <v>36</v>
      </c>
      <c r="F356" s="11" t="str">
        <f t="shared" si="32"/>
        <v/>
      </c>
      <c r="G356" s="11" t="str">
        <f t="shared" si="33"/>
        <v>00</v>
      </c>
      <c r="H356" s="2">
        <v>30</v>
      </c>
      <c r="I356" s="11" t="str">
        <f t="shared" si="35"/>
        <v/>
      </c>
      <c r="J356" s="2">
        <v>2</v>
      </c>
      <c r="K356" s="2">
        <v>3</v>
      </c>
      <c r="L356" s="45">
        <v>7</v>
      </c>
      <c r="M356" s="6" t="str">
        <f t="shared" si="31"/>
        <v>&lt;C7&gt;</v>
      </c>
      <c r="N356" s="6" t="str">
        <f>IF($B356=1,IF(ISNA(VLOOKUP($M356,Teams!$F$4:$H$51,2,FALSE)),"",VLOOKUP($M356,Teams!$F$4:$H$51,2,FALSE)),IF($B356=2,IF(ISNA(VLOOKUP($M356,Teams!$O$4:$Q$51,2,FALSE)),"",VLOOKUP($M356,Teams!$O$4:$Q$51,2,FALSE)),IF(ISNA(VLOOKUP($M356,Teams!$X$4:$Z$51,2,FALSE)),"",VLOOKUP($M356,Teams!$X$4:$Z$51,2,FALSE))))</f>
        <v>212307</v>
      </c>
      <c r="O356" s="47">
        <v>11</v>
      </c>
      <c r="P356" s="6" t="str">
        <f t="shared" si="30"/>
        <v>&lt;C11&gt;</v>
      </c>
      <c r="Q356" s="6" t="str">
        <f>IF($B356=1,IF(ISNA(VLOOKUP($P356,Teams!$F$4:$H$51,2,FALSE)),"",VLOOKUP($P356,Teams!$F$4:$H$51,2,FALSE)),IF($B356=2,IF(ISNA(VLOOKUP($P356,Teams!$O$4:$Q$51,2,FALSE)),"",VLOOKUP($P356,Teams!$O$4:$Q$51,2,FALSE)),IF(ISNA(VLOOKUP($P356,Teams!$X$4:$Z$51,2,FALSE)),"",VLOOKUP($P356,Teams!$X$4:$Z$51,2,FALSE))))</f>
        <v>212311</v>
      </c>
      <c r="R356" t="str">
        <f t="shared" si="34"/>
        <v>01/00/1900,:00,01/00/1900,:00,Week 30 - Match ,,Gym 2 - Court 3,,0,Game,,212307,,1,212311,,,0,,,1,,,,,,</v>
      </c>
    </row>
    <row r="357" spans="2:18" x14ac:dyDescent="0.2">
      <c r="B357" s="37">
        <v>2</v>
      </c>
      <c r="C357" s="9"/>
      <c r="D357" s="10"/>
      <c r="E357" s="10" t="s">
        <v>36</v>
      </c>
      <c r="F357" s="11" t="str">
        <f t="shared" si="32"/>
        <v/>
      </c>
      <c r="G357" s="11" t="str">
        <f t="shared" si="33"/>
        <v>00</v>
      </c>
      <c r="H357" s="2">
        <v>30</v>
      </c>
      <c r="I357" s="11" t="str">
        <f t="shared" si="35"/>
        <v/>
      </c>
      <c r="J357" s="2">
        <v>1</v>
      </c>
      <c r="K357" s="2">
        <v>1</v>
      </c>
      <c r="L357" s="45">
        <v>10</v>
      </c>
      <c r="M357" s="6" t="str">
        <f t="shared" si="31"/>
        <v>&lt;C10&gt;</v>
      </c>
      <c r="N357" s="6" t="str">
        <f>IF($B357=1,IF(ISNA(VLOOKUP($M357,Teams!$F$4:$H$51,2,FALSE)),"",VLOOKUP($M357,Teams!$F$4:$H$51,2,FALSE)),IF($B357=2,IF(ISNA(VLOOKUP($M357,Teams!$O$4:$Q$51,2,FALSE)),"",VLOOKUP($M357,Teams!$O$4:$Q$51,2,FALSE)),IF(ISNA(VLOOKUP($M357,Teams!$X$4:$Z$51,2,FALSE)),"",VLOOKUP($M357,Teams!$X$4:$Z$51,2,FALSE))))</f>
        <v>212310</v>
      </c>
      <c r="O357" s="47">
        <v>12</v>
      </c>
      <c r="P357" s="6" t="str">
        <f t="shared" si="30"/>
        <v>&lt;C12&gt;</v>
      </c>
      <c r="Q357" s="6" t="str">
        <f>IF($B357=1,IF(ISNA(VLOOKUP($P357,Teams!$F$4:$H$51,2,FALSE)),"",VLOOKUP($P357,Teams!$F$4:$H$51,2,FALSE)),IF($B357=2,IF(ISNA(VLOOKUP($P357,Teams!$O$4:$Q$51,2,FALSE)),"",VLOOKUP($P357,Teams!$O$4:$Q$51,2,FALSE)),IF(ISNA(VLOOKUP($P357,Teams!$X$4:$Z$51,2,FALSE)),"",VLOOKUP($P357,Teams!$X$4:$Z$51,2,FALSE))))</f>
        <v>212312</v>
      </c>
      <c r="R357" t="str">
        <f t="shared" si="34"/>
        <v>01/00/1900,:00,01/00/1900,:00,Week 30 - Match ,,Gym 1 - Court 1,,0,Game,,212310,,1,212312,,,0,,,1,,,,,,</v>
      </c>
    </row>
    <row r="358" spans="2:18" x14ac:dyDescent="0.2">
      <c r="B358" s="37">
        <v>2</v>
      </c>
      <c r="C358" s="9"/>
      <c r="D358" s="10"/>
      <c r="E358" s="10" t="s">
        <v>36</v>
      </c>
      <c r="F358" s="11" t="str">
        <f t="shared" si="32"/>
        <v/>
      </c>
      <c r="G358" s="11" t="str">
        <f t="shared" si="33"/>
        <v>00</v>
      </c>
      <c r="H358" s="2">
        <v>30</v>
      </c>
      <c r="I358" s="11" t="str">
        <f t="shared" si="35"/>
        <v/>
      </c>
      <c r="J358" s="2">
        <v>1</v>
      </c>
      <c r="K358" s="2">
        <v>2</v>
      </c>
      <c r="L358" s="45">
        <v>2</v>
      </c>
      <c r="M358" s="6" t="str">
        <f t="shared" si="31"/>
        <v>&lt;C2&gt;</v>
      </c>
      <c r="N358" s="6" t="str">
        <f>IF($B358=1,IF(ISNA(VLOOKUP($M358,Teams!$F$4:$H$51,2,FALSE)),"",VLOOKUP($M358,Teams!$F$4:$H$51,2,FALSE)),IF($B358=2,IF(ISNA(VLOOKUP($M358,Teams!$O$4:$Q$51,2,FALSE)),"",VLOOKUP($M358,Teams!$O$4:$Q$51,2,FALSE)),IF(ISNA(VLOOKUP($M358,Teams!$X$4:$Z$51,2,FALSE)),"",VLOOKUP($M358,Teams!$X$4:$Z$51,2,FALSE))))</f>
        <v>212302</v>
      </c>
      <c r="O358" s="47">
        <v>7</v>
      </c>
      <c r="P358" s="6" t="str">
        <f t="shared" si="30"/>
        <v>&lt;C7&gt;</v>
      </c>
      <c r="Q358" s="6" t="str">
        <f>IF($B358=1,IF(ISNA(VLOOKUP($P358,Teams!$F$4:$H$51,2,FALSE)),"",VLOOKUP($P358,Teams!$F$4:$H$51,2,FALSE)),IF($B358=2,IF(ISNA(VLOOKUP($P358,Teams!$O$4:$Q$51,2,FALSE)),"",VLOOKUP($P358,Teams!$O$4:$Q$51,2,FALSE)),IF(ISNA(VLOOKUP($P358,Teams!$X$4:$Z$51,2,FALSE)),"",VLOOKUP($P358,Teams!$X$4:$Z$51,2,FALSE))))</f>
        <v>212307</v>
      </c>
      <c r="R358" t="str">
        <f t="shared" si="34"/>
        <v>01/00/1900,:00,01/00/1900,:00,Week 30 - Match ,,Gym 1 - Court 2,,0,Game,,212302,,1,212307,,,0,,,1,,,,,,</v>
      </c>
    </row>
    <row r="359" spans="2:18" x14ac:dyDescent="0.2">
      <c r="B359" s="37">
        <v>2</v>
      </c>
      <c r="C359" s="9"/>
      <c r="D359" s="10"/>
      <c r="E359" s="10" t="s">
        <v>36</v>
      </c>
      <c r="F359" s="11" t="str">
        <f t="shared" si="32"/>
        <v/>
      </c>
      <c r="G359" s="11" t="str">
        <f t="shared" si="33"/>
        <v>00</v>
      </c>
      <c r="H359" s="2">
        <v>30</v>
      </c>
      <c r="I359" s="11" t="str">
        <f t="shared" si="35"/>
        <v/>
      </c>
      <c r="J359" s="2">
        <v>1</v>
      </c>
      <c r="K359" s="2">
        <v>3</v>
      </c>
      <c r="L359" s="45">
        <v>1</v>
      </c>
      <c r="M359" s="6" t="str">
        <f t="shared" si="31"/>
        <v>&lt;C1&gt;</v>
      </c>
      <c r="N359" s="6" t="str">
        <f>IF($B359=1,IF(ISNA(VLOOKUP($M359,Teams!$F$4:$H$51,2,FALSE)),"",VLOOKUP($M359,Teams!$F$4:$H$51,2,FALSE)),IF($B359=2,IF(ISNA(VLOOKUP($M359,Teams!$O$4:$Q$51,2,FALSE)),"",VLOOKUP($M359,Teams!$O$4:$Q$51,2,FALSE)),IF(ISNA(VLOOKUP($M359,Teams!$X$4:$Z$51,2,FALSE)),"",VLOOKUP($M359,Teams!$X$4:$Z$51,2,FALSE))))</f>
        <v>212301</v>
      </c>
      <c r="O359" s="47">
        <v>8</v>
      </c>
      <c r="P359" s="6" t="str">
        <f t="shared" si="30"/>
        <v>&lt;C8&gt;</v>
      </c>
      <c r="Q359" s="6" t="str">
        <f>IF($B359=1,IF(ISNA(VLOOKUP($P359,Teams!$F$4:$H$51,2,FALSE)),"",VLOOKUP($P359,Teams!$F$4:$H$51,2,FALSE)),IF($B359=2,IF(ISNA(VLOOKUP($P359,Teams!$O$4:$Q$51,2,FALSE)),"",VLOOKUP($P359,Teams!$O$4:$Q$51,2,FALSE)),IF(ISNA(VLOOKUP($P359,Teams!$X$4:$Z$51,2,FALSE)),"",VLOOKUP($P359,Teams!$X$4:$Z$51,2,FALSE))))</f>
        <v>212308</v>
      </c>
      <c r="R359" t="str">
        <f t="shared" si="34"/>
        <v>01/00/1900,:00,01/00/1900,:00,Week 30 - Match ,,Gym 1 - Court 3,,0,Game,,212301,,1,212308,,,0,,,1,,,,,,</v>
      </c>
    </row>
    <row r="360" spans="2:18" x14ac:dyDescent="0.2">
      <c r="B360" s="37">
        <v>2</v>
      </c>
      <c r="C360" s="9"/>
      <c r="D360" s="10"/>
      <c r="E360" s="10" t="s">
        <v>36</v>
      </c>
      <c r="F360" s="11" t="str">
        <f t="shared" si="32"/>
        <v/>
      </c>
      <c r="G360" s="11" t="str">
        <f t="shared" si="33"/>
        <v>00</v>
      </c>
      <c r="H360" s="2">
        <v>30</v>
      </c>
      <c r="I360" s="11" t="str">
        <f t="shared" si="35"/>
        <v/>
      </c>
      <c r="J360" s="2">
        <v>2</v>
      </c>
      <c r="K360" s="2">
        <v>1</v>
      </c>
      <c r="L360" s="45">
        <v>3</v>
      </c>
      <c r="M360" s="6" t="str">
        <f t="shared" si="31"/>
        <v>&lt;C3&gt;</v>
      </c>
      <c r="N360" s="6" t="str">
        <f>IF($B360=1,IF(ISNA(VLOOKUP($M360,Teams!$F$4:$H$51,2,FALSE)),"",VLOOKUP($M360,Teams!$F$4:$H$51,2,FALSE)),IF($B360=2,IF(ISNA(VLOOKUP($M360,Teams!$O$4:$Q$51,2,FALSE)),"",VLOOKUP($M360,Teams!$O$4:$Q$51,2,FALSE)),IF(ISNA(VLOOKUP($M360,Teams!$X$4:$Z$51,2,FALSE)),"",VLOOKUP($M360,Teams!$X$4:$Z$51,2,FALSE))))</f>
        <v>212303</v>
      </c>
      <c r="O360" s="47">
        <v>6</v>
      </c>
      <c r="P360" s="6" t="str">
        <f t="shared" si="30"/>
        <v>&lt;C6&gt;</v>
      </c>
      <c r="Q360" s="6" t="str">
        <f>IF($B360=1,IF(ISNA(VLOOKUP($P360,Teams!$F$4:$H$51,2,FALSE)),"",VLOOKUP($P360,Teams!$F$4:$H$51,2,FALSE)),IF($B360=2,IF(ISNA(VLOOKUP($P360,Teams!$O$4:$Q$51,2,FALSE)),"",VLOOKUP($P360,Teams!$O$4:$Q$51,2,FALSE)),IF(ISNA(VLOOKUP($P360,Teams!$X$4:$Z$51,2,FALSE)),"",VLOOKUP($P360,Teams!$X$4:$Z$51,2,FALSE))))</f>
        <v>212306</v>
      </c>
      <c r="R360" t="str">
        <f t="shared" si="34"/>
        <v>01/00/1900,:00,01/00/1900,:00,Week 30 - Match ,,Gym 2 - Court 1,,0,Game,,212303,,1,212306,,,0,,,1,,,,,,</v>
      </c>
    </row>
    <row r="361" spans="2:18" x14ac:dyDescent="0.2">
      <c r="B361" s="37">
        <v>2</v>
      </c>
      <c r="C361" s="9"/>
      <c r="D361" s="10"/>
      <c r="E361" s="10" t="s">
        <v>36</v>
      </c>
      <c r="F361" s="11" t="str">
        <f t="shared" si="32"/>
        <v/>
      </c>
      <c r="G361" s="11" t="str">
        <f t="shared" si="33"/>
        <v>00</v>
      </c>
      <c r="H361" s="2">
        <v>30</v>
      </c>
      <c r="I361" s="11" t="str">
        <f t="shared" si="35"/>
        <v/>
      </c>
      <c r="J361" s="2">
        <v>2</v>
      </c>
      <c r="K361" s="2">
        <v>2</v>
      </c>
      <c r="L361" s="45">
        <v>4</v>
      </c>
      <c r="M361" s="6" t="str">
        <f t="shared" si="31"/>
        <v>&lt;C4&gt;</v>
      </c>
      <c r="N361" s="6" t="str">
        <f>IF($B361=1,IF(ISNA(VLOOKUP($M361,Teams!$F$4:$H$51,2,FALSE)),"",VLOOKUP($M361,Teams!$F$4:$H$51,2,FALSE)),IF($B361=2,IF(ISNA(VLOOKUP($M361,Teams!$O$4:$Q$51,2,FALSE)),"",VLOOKUP($M361,Teams!$O$4:$Q$51,2,FALSE)),IF(ISNA(VLOOKUP($M361,Teams!$X$4:$Z$51,2,FALSE)),"",VLOOKUP($M361,Teams!$X$4:$Z$51,2,FALSE))))</f>
        <v>212304</v>
      </c>
      <c r="O361" s="47">
        <v>5</v>
      </c>
      <c r="P361" s="6" t="str">
        <f t="shared" si="30"/>
        <v>&lt;C5&gt;</v>
      </c>
      <c r="Q361" s="6" t="str">
        <f>IF($B361=1,IF(ISNA(VLOOKUP($P361,Teams!$F$4:$H$51,2,FALSE)),"",VLOOKUP($P361,Teams!$F$4:$H$51,2,FALSE)),IF($B361=2,IF(ISNA(VLOOKUP($P361,Teams!$O$4:$Q$51,2,FALSE)),"",VLOOKUP($P361,Teams!$O$4:$Q$51,2,FALSE)),IF(ISNA(VLOOKUP($P361,Teams!$X$4:$Z$51,2,FALSE)),"",VLOOKUP($P361,Teams!$X$4:$Z$51,2,FALSE))))</f>
        <v>212305</v>
      </c>
      <c r="R361" t="str">
        <f t="shared" si="34"/>
        <v>01/00/1900,:00,01/00/1900,:00,Week 30 - Match ,,Gym 2 - Court 2,,0,Game,,212304,,1,212305,,,0,,,1,,,,,,</v>
      </c>
    </row>
    <row r="362" spans="2:18" x14ac:dyDescent="0.2">
      <c r="B362" s="37">
        <v>2</v>
      </c>
      <c r="C362" s="9"/>
      <c r="D362" s="10"/>
      <c r="E362" s="10" t="s">
        <v>36</v>
      </c>
      <c r="F362" s="11" t="str">
        <f t="shared" si="32"/>
        <v/>
      </c>
      <c r="G362" s="11" t="str">
        <f t="shared" si="33"/>
        <v>00</v>
      </c>
      <c r="H362" s="2">
        <v>30</v>
      </c>
      <c r="I362" s="11" t="str">
        <f t="shared" si="35"/>
        <v/>
      </c>
      <c r="J362" s="2">
        <v>2</v>
      </c>
      <c r="K362" s="2">
        <v>3</v>
      </c>
      <c r="L362" s="45">
        <v>9</v>
      </c>
      <c r="M362" s="6" t="str">
        <f t="shared" si="31"/>
        <v>&lt;C9&gt;</v>
      </c>
      <c r="N362" s="6" t="str">
        <f>IF($B362=1,IF(ISNA(VLOOKUP($M362,Teams!$F$4:$H$51,2,FALSE)),"",VLOOKUP($M362,Teams!$F$4:$H$51,2,FALSE)),IF($B362=2,IF(ISNA(VLOOKUP($M362,Teams!$O$4:$Q$51,2,FALSE)),"",VLOOKUP($M362,Teams!$O$4:$Q$51,2,FALSE)),IF(ISNA(VLOOKUP($M362,Teams!$X$4:$Z$51,2,FALSE)),"",VLOOKUP($M362,Teams!$X$4:$Z$51,2,FALSE))))</f>
        <v>212309</v>
      </c>
      <c r="O362" s="47">
        <v>11</v>
      </c>
      <c r="P362" s="6" t="str">
        <f t="shared" si="30"/>
        <v>&lt;C11&gt;</v>
      </c>
      <c r="Q362" s="6" t="str">
        <f>IF($B362=1,IF(ISNA(VLOOKUP($P362,Teams!$F$4:$H$51,2,FALSE)),"",VLOOKUP($P362,Teams!$F$4:$H$51,2,FALSE)),IF($B362=2,IF(ISNA(VLOOKUP($P362,Teams!$O$4:$Q$51,2,FALSE)),"",VLOOKUP($P362,Teams!$O$4:$Q$51,2,FALSE)),IF(ISNA(VLOOKUP($P362,Teams!$X$4:$Z$51,2,FALSE)),"",VLOOKUP($P362,Teams!$X$4:$Z$51,2,FALSE))))</f>
        <v>212311</v>
      </c>
      <c r="R362" t="str">
        <f t="shared" si="34"/>
        <v>01/00/1900,:00,01/00/1900,:00,Week 30 - Match ,,Gym 2 - Court 3,,0,Game,,212309,,1,212311,,,0,,,1,,,,,,</v>
      </c>
    </row>
    <row r="363" spans="2:18" x14ac:dyDescent="0.2">
      <c r="B363" s="37">
        <v>2</v>
      </c>
      <c r="C363" s="9"/>
      <c r="D363" s="10"/>
      <c r="E363" s="10" t="s">
        <v>36</v>
      </c>
      <c r="F363" s="11" t="str">
        <f t="shared" si="32"/>
        <v/>
      </c>
      <c r="G363" s="11" t="str">
        <f t="shared" si="33"/>
        <v>00</v>
      </c>
      <c r="H363" s="2">
        <v>31</v>
      </c>
      <c r="I363" s="11" t="str">
        <f t="shared" si="35"/>
        <v/>
      </c>
      <c r="J363" s="2">
        <v>1</v>
      </c>
      <c r="K363" s="2">
        <v>1</v>
      </c>
      <c r="L363" s="45">
        <v>1</v>
      </c>
      <c r="M363" s="6" t="str">
        <f t="shared" si="31"/>
        <v>&lt;C1&gt;</v>
      </c>
      <c r="N363" s="6" t="str">
        <f>IF($B363=1,IF(ISNA(VLOOKUP($M363,Teams!$F$4:$H$51,2,FALSE)),"",VLOOKUP($M363,Teams!$F$4:$H$51,2,FALSE)),IF($B363=2,IF(ISNA(VLOOKUP($M363,Teams!$O$4:$Q$51,2,FALSE)),"",VLOOKUP($M363,Teams!$O$4:$Q$51,2,FALSE)),IF(ISNA(VLOOKUP($M363,Teams!$X$4:$Z$51,2,FALSE)),"",VLOOKUP($M363,Teams!$X$4:$Z$51,2,FALSE))))</f>
        <v>212301</v>
      </c>
      <c r="O363" s="47">
        <v>5</v>
      </c>
      <c r="P363" s="6" t="str">
        <f t="shared" si="30"/>
        <v>&lt;C5&gt;</v>
      </c>
      <c r="Q363" s="6" t="str">
        <f>IF($B363=1,IF(ISNA(VLOOKUP($P363,Teams!$F$4:$H$51,2,FALSE)),"",VLOOKUP($P363,Teams!$F$4:$H$51,2,FALSE)),IF($B363=2,IF(ISNA(VLOOKUP($P363,Teams!$O$4:$Q$51,2,FALSE)),"",VLOOKUP($P363,Teams!$O$4:$Q$51,2,FALSE)),IF(ISNA(VLOOKUP($P363,Teams!$X$4:$Z$51,2,FALSE)),"",VLOOKUP($P363,Teams!$X$4:$Z$51,2,FALSE))))</f>
        <v>212305</v>
      </c>
      <c r="R363" t="str">
        <f t="shared" si="34"/>
        <v>01/00/1900,:00,01/00/1900,:00,Week 31 - Match ,,Gym 1 - Court 1,,0,Game,,212301,,1,212305,,,0,,,1,,,,,,</v>
      </c>
    </row>
    <row r="364" spans="2:18" x14ac:dyDescent="0.2">
      <c r="B364" s="37">
        <v>2</v>
      </c>
      <c r="C364" s="9"/>
      <c r="D364" s="10"/>
      <c r="E364" s="10" t="s">
        <v>36</v>
      </c>
      <c r="F364" s="11" t="str">
        <f t="shared" si="32"/>
        <v/>
      </c>
      <c r="G364" s="11" t="str">
        <f t="shared" si="33"/>
        <v>00</v>
      </c>
      <c r="H364" s="2">
        <v>31</v>
      </c>
      <c r="I364" s="11" t="str">
        <f t="shared" si="35"/>
        <v/>
      </c>
      <c r="J364" s="2">
        <v>1</v>
      </c>
      <c r="K364" s="2">
        <v>2</v>
      </c>
      <c r="L364" s="45">
        <v>2</v>
      </c>
      <c r="M364" s="6" t="str">
        <f t="shared" si="31"/>
        <v>&lt;C2&gt;</v>
      </c>
      <c r="N364" s="6" t="str">
        <f>IF($B364=1,IF(ISNA(VLOOKUP($M364,Teams!$F$4:$H$51,2,FALSE)),"",VLOOKUP($M364,Teams!$F$4:$H$51,2,FALSE)),IF($B364=2,IF(ISNA(VLOOKUP($M364,Teams!$O$4:$Q$51,2,FALSE)),"",VLOOKUP($M364,Teams!$O$4:$Q$51,2,FALSE)),IF(ISNA(VLOOKUP($M364,Teams!$X$4:$Z$51,2,FALSE)),"",VLOOKUP($M364,Teams!$X$4:$Z$51,2,FALSE))))</f>
        <v>212302</v>
      </c>
      <c r="O364" s="47">
        <v>4</v>
      </c>
      <c r="P364" s="6" t="str">
        <f t="shared" si="30"/>
        <v>&lt;C4&gt;</v>
      </c>
      <c r="Q364" s="6" t="str">
        <f>IF($B364=1,IF(ISNA(VLOOKUP($P364,Teams!$F$4:$H$51,2,FALSE)),"",VLOOKUP($P364,Teams!$F$4:$H$51,2,FALSE)),IF($B364=2,IF(ISNA(VLOOKUP($P364,Teams!$O$4:$Q$51,2,FALSE)),"",VLOOKUP($P364,Teams!$O$4:$Q$51,2,FALSE)),IF(ISNA(VLOOKUP($P364,Teams!$X$4:$Z$51,2,FALSE)),"",VLOOKUP($P364,Teams!$X$4:$Z$51,2,FALSE))))</f>
        <v>212304</v>
      </c>
      <c r="R364" t="str">
        <f t="shared" si="34"/>
        <v>01/00/1900,:00,01/00/1900,:00,Week 31 - Match ,,Gym 1 - Court 2,,0,Game,,212302,,1,212304,,,0,,,1,,,,,,</v>
      </c>
    </row>
    <row r="365" spans="2:18" x14ac:dyDescent="0.2">
      <c r="B365" s="37">
        <v>2</v>
      </c>
      <c r="C365" s="9"/>
      <c r="D365" s="10"/>
      <c r="E365" s="10" t="s">
        <v>36</v>
      </c>
      <c r="F365" s="11" t="str">
        <f t="shared" si="32"/>
        <v/>
      </c>
      <c r="G365" s="11" t="str">
        <f t="shared" si="33"/>
        <v>00</v>
      </c>
      <c r="H365" s="2">
        <v>31</v>
      </c>
      <c r="I365" s="11" t="str">
        <f t="shared" si="35"/>
        <v/>
      </c>
      <c r="J365" s="2">
        <v>1</v>
      </c>
      <c r="K365" s="2">
        <v>3</v>
      </c>
      <c r="L365" s="45">
        <v>3</v>
      </c>
      <c r="M365" s="6" t="str">
        <f t="shared" si="31"/>
        <v>&lt;C3&gt;</v>
      </c>
      <c r="N365" s="6" t="str">
        <f>IF($B365=1,IF(ISNA(VLOOKUP($M365,Teams!$F$4:$H$51,2,FALSE)),"",VLOOKUP($M365,Teams!$F$4:$H$51,2,FALSE)),IF($B365=2,IF(ISNA(VLOOKUP($M365,Teams!$O$4:$Q$51,2,FALSE)),"",VLOOKUP($M365,Teams!$O$4:$Q$51,2,FALSE)),IF(ISNA(VLOOKUP($M365,Teams!$X$4:$Z$51,2,FALSE)),"",VLOOKUP($M365,Teams!$X$4:$Z$51,2,FALSE))))</f>
        <v>212303</v>
      </c>
      <c r="O365" s="47">
        <v>12</v>
      </c>
      <c r="P365" s="6" t="str">
        <f t="shared" si="30"/>
        <v>&lt;C12&gt;</v>
      </c>
      <c r="Q365" s="6" t="str">
        <f>IF($B365=1,IF(ISNA(VLOOKUP($P365,Teams!$F$4:$H$51,2,FALSE)),"",VLOOKUP($P365,Teams!$F$4:$H$51,2,FALSE)),IF($B365=2,IF(ISNA(VLOOKUP($P365,Teams!$O$4:$Q$51,2,FALSE)),"",VLOOKUP($P365,Teams!$O$4:$Q$51,2,FALSE)),IF(ISNA(VLOOKUP($P365,Teams!$X$4:$Z$51,2,FALSE)),"",VLOOKUP($P365,Teams!$X$4:$Z$51,2,FALSE))))</f>
        <v>212312</v>
      </c>
      <c r="R365" t="str">
        <f t="shared" si="34"/>
        <v>01/00/1900,:00,01/00/1900,:00,Week 31 - Match ,,Gym 1 - Court 3,,0,Game,,212303,,1,212312,,,0,,,1,,,,,,</v>
      </c>
    </row>
    <row r="366" spans="2:18" x14ac:dyDescent="0.2">
      <c r="B366" s="37">
        <v>2</v>
      </c>
      <c r="C366" s="9"/>
      <c r="D366" s="10"/>
      <c r="E366" s="10" t="s">
        <v>36</v>
      </c>
      <c r="F366" s="11" t="str">
        <f t="shared" si="32"/>
        <v/>
      </c>
      <c r="G366" s="11" t="str">
        <f t="shared" si="33"/>
        <v>00</v>
      </c>
      <c r="H366" s="2">
        <v>31</v>
      </c>
      <c r="I366" s="11" t="str">
        <f t="shared" si="35"/>
        <v/>
      </c>
      <c r="J366" s="2">
        <v>2</v>
      </c>
      <c r="K366" s="2">
        <v>1</v>
      </c>
      <c r="L366" s="45">
        <v>6</v>
      </c>
      <c r="M366" s="6" t="str">
        <f t="shared" si="31"/>
        <v>&lt;C6&gt;</v>
      </c>
      <c r="N366" s="6" t="str">
        <f>IF($B366=1,IF(ISNA(VLOOKUP($M366,Teams!$F$4:$H$51,2,FALSE)),"",VLOOKUP($M366,Teams!$F$4:$H$51,2,FALSE)),IF($B366=2,IF(ISNA(VLOOKUP($M366,Teams!$O$4:$Q$51,2,FALSE)),"",VLOOKUP($M366,Teams!$O$4:$Q$51,2,FALSE)),IF(ISNA(VLOOKUP($M366,Teams!$X$4:$Z$51,2,FALSE)),"",VLOOKUP($M366,Teams!$X$4:$Z$51,2,FALSE))))</f>
        <v>212306</v>
      </c>
      <c r="O366" s="47">
        <v>11</v>
      </c>
      <c r="P366" s="6" t="str">
        <f t="shared" si="30"/>
        <v>&lt;C11&gt;</v>
      </c>
      <c r="Q366" s="6" t="str">
        <f>IF($B366=1,IF(ISNA(VLOOKUP($P366,Teams!$F$4:$H$51,2,FALSE)),"",VLOOKUP($P366,Teams!$F$4:$H$51,2,FALSE)),IF($B366=2,IF(ISNA(VLOOKUP($P366,Teams!$O$4:$Q$51,2,FALSE)),"",VLOOKUP($P366,Teams!$O$4:$Q$51,2,FALSE)),IF(ISNA(VLOOKUP($P366,Teams!$X$4:$Z$51,2,FALSE)),"",VLOOKUP($P366,Teams!$X$4:$Z$51,2,FALSE))))</f>
        <v>212311</v>
      </c>
      <c r="R366" t="str">
        <f t="shared" si="34"/>
        <v>01/00/1900,:00,01/00/1900,:00,Week 31 - Match ,,Gym 2 - Court 1,,0,Game,,212306,,1,212311,,,0,,,1,,,,,,</v>
      </c>
    </row>
    <row r="367" spans="2:18" x14ac:dyDescent="0.2">
      <c r="B367" s="37">
        <v>2</v>
      </c>
      <c r="C367" s="9"/>
      <c r="D367" s="10"/>
      <c r="E367" s="10" t="s">
        <v>36</v>
      </c>
      <c r="F367" s="11" t="str">
        <f t="shared" si="32"/>
        <v/>
      </c>
      <c r="G367" s="11" t="str">
        <f t="shared" si="33"/>
        <v>00</v>
      </c>
      <c r="H367" s="2">
        <v>31</v>
      </c>
      <c r="I367" s="11" t="str">
        <f t="shared" si="35"/>
        <v/>
      </c>
      <c r="J367" s="2">
        <v>2</v>
      </c>
      <c r="K367" s="2">
        <v>2</v>
      </c>
      <c r="L367" s="45">
        <v>7</v>
      </c>
      <c r="M367" s="6" t="str">
        <f t="shared" si="31"/>
        <v>&lt;C7&gt;</v>
      </c>
      <c r="N367" s="6" t="str">
        <f>IF($B367=1,IF(ISNA(VLOOKUP($M367,Teams!$F$4:$H$51,2,FALSE)),"",VLOOKUP($M367,Teams!$F$4:$H$51,2,FALSE)),IF($B367=2,IF(ISNA(VLOOKUP($M367,Teams!$O$4:$Q$51,2,FALSE)),"",VLOOKUP($M367,Teams!$O$4:$Q$51,2,FALSE)),IF(ISNA(VLOOKUP($M367,Teams!$X$4:$Z$51,2,FALSE)),"",VLOOKUP($M367,Teams!$X$4:$Z$51,2,FALSE))))</f>
        <v>212307</v>
      </c>
      <c r="O367" s="47">
        <v>10</v>
      </c>
      <c r="P367" s="6" t="str">
        <f t="shared" si="30"/>
        <v>&lt;C10&gt;</v>
      </c>
      <c r="Q367" s="6" t="str">
        <f>IF($B367=1,IF(ISNA(VLOOKUP($P367,Teams!$F$4:$H$51,2,FALSE)),"",VLOOKUP($P367,Teams!$F$4:$H$51,2,FALSE)),IF($B367=2,IF(ISNA(VLOOKUP($P367,Teams!$O$4:$Q$51,2,FALSE)),"",VLOOKUP($P367,Teams!$O$4:$Q$51,2,FALSE)),IF(ISNA(VLOOKUP($P367,Teams!$X$4:$Z$51,2,FALSE)),"",VLOOKUP($P367,Teams!$X$4:$Z$51,2,FALSE))))</f>
        <v>212310</v>
      </c>
      <c r="R367" t="str">
        <f t="shared" si="34"/>
        <v>01/00/1900,:00,01/00/1900,:00,Week 31 - Match ,,Gym 2 - Court 2,,0,Game,,212307,,1,212310,,,0,,,1,,,,,,</v>
      </c>
    </row>
    <row r="368" spans="2:18" x14ac:dyDescent="0.2">
      <c r="B368" s="37">
        <v>2</v>
      </c>
      <c r="C368" s="9"/>
      <c r="D368" s="10"/>
      <c r="E368" s="10" t="s">
        <v>36</v>
      </c>
      <c r="F368" s="11" t="str">
        <f t="shared" si="32"/>
        <v/>
      </c>
      <c r="G368" s="11" t="str">
        <f t="shared" si="33"/>
        <v>00</v>
      </c>
      <c r="H368" s="2">
        <v>31</v>
      </c>
      <c r="I368" s="11" t="str">
        <f t="shared" si="35"/>
        <v/>
      </c>
      <c r="J368" s="2">
        <v>2</v>
      </c>
      <c r="K368" s="2">
        <v>3</v>
      </c>
      <c r="L368" s="45">
        <v>8</v>
      </c>
      <c r="M368" s="6" t="str">
        <f t="shared" si="31"/>
        <v>&lt;C8&gt;</v>
      </c>
      <c r="N368" s="6" t="str">
        <f>IF($B368=1,IF(ISNA(VLOOKUP($M368,Teams!$F$4:$H$51,2,FALSE)),"",VLOOKUP($M368,Teams!$F$4:$H$51,2,FALSE)),IF($B368=2,IF(ISNA(VLOOKUP($M368,Teams!$O$4:$Q$51,2,FALSE)),"",VLOOKUP($M368,Teams!$O$4:$Q$51,2,FALSE)),IF(ISNA(VLOOKUP($M368,Teams!$X$4:$Z$51,2,FALSE)),"",VLOOKUP($M368,Teams!$X$4:$Z$51,2,FALSE))))</f>
        <v>212308</v>
      </c>
      <c r="O368" s="47">
        <v>9</v>
      </c>
      <c r="P368" s="6" t="str">
        <f t="shared" si="30"/>
        <v>&lt;C9&gt;</v>
      </c>
      <c r="Q368" s="6" t="str">
        <f>IF($B368=1,IF(ISNA(VLOOKUP($P368,Teams!$F$4:$H$51,2,FALSE)),"",VLOOKUP($P368,Teams!$F$4:$H$51,2,FALSE)),IF($B368=2,IF(ISNA(VLOOKUP($P368,Teams!$O$4:$Q$51,2,FALSE)),"",VLOOKUP($P368,Teams!$O$4:$Q$51,2,FALSE)),IF(ISNA(VLOOKUP($P368,Teams!$X$4:$Z$51,2,FALSE)),"",VLOOKUP($P368,Teams!$X$4:$Z$51,2,FALSE))))</f>
        <v>212309</v>
      </c>
      <c r="R368" t="str">
        <f t="shared" si="34"/>
        <v>01/00/1900,:00,01/00/1900,:00,Week 31 - Match ,,Gym 2 - Court 3,,0,Game,,212308,,1,212309,,,0,,,1,,,,,,</v>
      </c>
    </row>
    <row r="369" spans="2:18" x14ac:dyDescent="0.2">
      <c r="B369" s="37">
        <v>2</v>
      </c>
      <c r="C369" s="9"/>
      <c r="D369" s="10"/>
      <c r="E369" s="10" t="s">
        <v>36</v>
      </c>
      <c r="F369" s="11" t="str">
        <f t="shared" si="32"/>
        <v/>
      </c>
      <c r="G369" s="11" t="str">
        <f t="shared" si="33"/>
        <v>00</v>
      </c>
      <c r="H369" s="2">
        <v>31</v>
      </c>
      <c r="I369" s="11" t="str">
        <f t="shared" si="35"/>
        <v/>
      </c>
      <c r="J369" s="2">
        <v>1</v>
      </c>
      <c r="K369" s="2">
        <v>1</v>
      </c>
      <c r="L369" s="45">
        <v>3</v>
      </c>
      <c r="M369" s="6" t="str">
        <f t="shared" si="31"/>
        <v>&lt;C3&gt;</v>
      </c>
      <c r="N369" s="6" t="str">
        <f>IF($B369=1,IF(ISNA(VLOOKUP($M369,Teams!$F$4:$H$51,2,FALSE)),"",VLOOKUP($M369,Teams!$F$4:$H$51,2,FALSE)),IF($B369=2,IF(ISNA(VLOOKUP($M369,Teams!$O$4:$Q$51,2,FALSE)),"",VLOOKUP($M369,Teams!$O$4:$Q$51,2,FALSE)),IF(ISNA(VLOOKUP($M369,Teams!$X$4:$Z$51,2,FALSE)),"",VLOOKUP($M369,Teams!$X$4:$Z$51,2,FALSE))))</f>
        <v>212303</v>
      </c>
      <c r="O369" s="47">
        <v>5</v>
      </c>
      <c r="P369" s="6" t="str">
        <f t="shared" si="30"/>
        <v>&lt;C5&gt;</v>
      </c>
      <c r="Q369" s="6" t="str">
        <f>IF($B369=1,IF(ISNA(VLOOKUP($P369,Teams!$F$4:$H$51,2,FALSE)),"",VLOOKUP($P369,Teams!$F$4:$H$51,2,FALSE)),IF($B369=2,IF(ISNA(VLOOKUP($P369,Teams!$O$4:$Q$51,2,FALSE)),"",VLOOKUP($P369,Teams!$O$4:$Q$51,2,FALSE)),IF(ISNA(VLOOKUP($P369,Teams!$X$4:$Z$51,2,FALSE)),"",VLOOKUP($P369,Teams!$X$4:$Z$51,2,FALSE))))</f>
        <v>212305</v>
      </c>
      <c r="R369" t="str">
        <f t="shared" si="34"/>
        <v>01/00/1900,:00,01/00/1900,:00,Week 31 - Match ,,Gym 1 - Court 1,,0,Game,,212303,,1,212305,,,0,,,1,,,,,,</v>
      </c>
    </row>
    <row r="370" spans="2:18" x14ac:dyDescent="0.2">
      <c r="B370" s="37">
        <v>2</v>
      </c>
      <c r="C370" s="9"/>
      <c r="D370" s="10"/>
      <c r="E370" s="10" t="s">
        <v>36</v>
      </c>
      <c r="F370" s="11" t="str">
        <f t="shared" si="32"/>
        <v/>
      </c>
      <c r="G370" s="11" t="str">
        <f t="shared" si="33"/>
        <v>00</v>
      </c>
      <c r="H370" s="2">
        <v>31</v>
      </c>
      <c r="I370" s="11" t="str">
        <f t="shared" si="35"/>
        <v/>
      </c>
      <c r="J370" s="2">
        <v>1</v>
      </c>
      <c r="K370" s="2">
        <v>2</v>
      </c>
      <c r="L370" s="45">
        <v>2</v>
      </c>
      <c r="M370" s="6" t="str">
        <f t="shared" si="31"/>
        <v>&lt;C2&gt;</v>
      </c>
      <c r="N370" s="6" t="str">
        <f>IF($B370=1,IF(ISNA(VLOOKUP($M370,Teams!$F$4:$H$51,2,FALSE)),"",VLOOKUP($M370,Teams!$F$4:$H$51,2,FALSE)),IF($B370=2,IF(ISNA(VLOOKUP($M370,Teams!$O$4:$Q$51,2,FALSE)),"",VLOOKUP($M370,Teams!$O$4:$Q$51,2,FALSE)),IF(ISNA(VLOOKUP($M370,Teams!$X$4:$Z$51,2,FALSE)),"",VLOOKUP($M370,Teams!$X$4:$Z$51,2,FALSE))))</f>
        <v>212302</v>
      </c>
      <c r="O370" s="47">
        <v>6</v>
      </c>
      <c r="P370" s="6" t="str">
        <f t="shared" si="30"/>
        <v>&lt;C6&gt;</v>
      </c>
      <c r="Q370" s="6" t="str">
        <f>IF($B370=1,IF(ISNA(VLOOKUP($P370,Teams!$F$4:$H$51,2,FALSE)),"",VLOOKUP($P370,Teams!$F$4:$H$51,2,FALSE)),IF($B370=2,IF(ISNA(VLOOKUP($P370,Teams!$O$4:$Q$51,2,FALSE)),"",VLOOKUP($P370,Teams!$O$4:$Q$51,2,FALSE)),IF(ISNA(VLOOKUP($P370,Teams!$X$4:$Z$51,2,FALSE)),"",VLOOKUP($P370,Teams!$X$4:$Z$51,2,FALSE))))</f>
        <v>212306</v>
      </c>
      <c r="R370" t="str">
        <f t="shared" si="34"/>
        <v>01/00/1900,:00,01/00/1900,:00,Week 31 - Match ,,Gym 1 - Court 2,,0,Game,,212302,,1,212306,,,0,,,1,,,,,,</v>
      </c>
    </row>
    <row r="371" spans="2:18" x14ac:dyDescent="0.2">
      <c r="B371" s="37">
        <v>2</v>
      </c>
      <c r="C371" s="9"/>
      <c r="D371" s="10"/>
      <c r="E371" s="10" t="s">
        <v>36</v>
      </c>
      <c r="F371" s="11" t="str">
        <f t="shared" si="32"/>
        <v/>
      </c>
      <c r="G371" s="11" t="str">
        <f t="shared" si="33"/>
        <v>00</v>
      </c>
      <c r="H371" s="2">
        <v>31</v>
      </c>
      <c r="I371" s="11" t="str">
        <f t="shared" si="35"/>
        <v/>
      </c>
      <c r="J371" s="2">
        <v>1</v>
      </c>
      <c r="K371" s="2">
        <v>3</v>
      </c>
      <c r="L371" s="45">
        <v>4</v>
      </c>
      <c r="M371" s="6" t="str">
        <f t="shared" si="31"/>
        <v>&lt;C4&gt;</v>
      </c>
      <c r="N371" s="6" t="str">
        <f>IF($B371=1,IF(ISNA(VLOOKUP($M371,Teams!$F$4:$H$51,2,FALSE)),"",VLOOKUP($M371,Teams!$F$4:$H$51,2,FALSE)),IF($B371=2,IF(ISNA(VLOOKUP($M371,Teams!$O$4:$Q$51,2,FALSE)),"",VLOOKUP($M371,Teams!$O$4:$Q$51,2,FALSE)),IF(ISNA(VLOOKUP($M371,Teams!$X$4:$Z$51,2,FALSE)),"",VLOOKUP($M371,Teams!$X$4:$Z$51,2,FALSE))))</f>
        <v>212304</v>
      </c>
      <c r="O371" s="47">
        <v>12</v>
      </c>
      <c r="P371" s="6" t="str">
        <f t="shared" si="30"/>
        <v>&lt;C12&gt;</v>
      </c>
      <c r="Q371" s="6" t="str">
        <f>IF($B371=1,IF(ISNA(VLOOKUP($P371,Teams!$F$4:$H$51,2,FALSE)),"",VLOOKUP($P371,Teams!$F$4:$H$51,2,FALSE)),IF($B371=2,IF(ISNA(VLOOKUP($P371,Teams!$O$4:$Q$51,2,FALSE)),"",VLOOKUP($P371,Teams!$O$4:$Q$51,2,FALSE)),IF(ISNA(VLOOKUP($P371,Teams!$X$4:$Z$51,2,FALSE)),"",VLOOKUP($P371,Teams!$X$4:$Z$51,2,FALSE))))</f>
        <v>212312</v>
      </c>
      <c r="R371" t="str">
        <f t="shared" si="34"/>
        <v>01/00/1900,:00,01/00/1900,:00,Week 31 - Match ,,Gym 1 - Court 3,,0,Game,,212304,,1,212312,,,0,,,1,,,,,,</v>
      </c>
    </row>
    <row r="372" spans="2:18" x14ac:dyDescent="0.2">
      <c r="B372" s="37">
        <v>2</v>
      </c>
      <c r="C372" s="9"/>
      <c r="D372" s="10"/>
      <c r="E372" s="10" t="s">
        <v>36</v>
      </c>
      <c r="F372" s="11" t="str">
        <f t="shared" si="32"/>
        <v/>
      </c>
      <c r="G372" s="11" t="str">
        <f t="shared" si="33"/>
        <v>00</v>
      </c>
      <c r="H372" s="2">
        <v>31</v>
      </c>
      <c r="I372" s="11" t="str">
        <f t="shared" si="35"/>
        <v/>
      </c>
      <c r="J372" s="2">
        <v>2</v>
      </c>
      <c r="K372" s="2">
        <v>1</v>
      </c>
      <c r="L372" s="45">
        <v>8</v>
      </c>
      <c r="M372" s="6" t="str">
        <f t="shared" si="31"/>
        <v>&lt;C8&gt;</v>
      </c>
      <c r="N372" s="6" t="str">
        <f>IF($B372=1,IF(ISNA(VLOOKUP($M372,Teams!$F$4:$H$51,2,FALSE)),"",VLOOKUP($M372,Teams!$F$4:$H$51,2,FALSE)),IF($B372=2,IF(ISNA(VLOOKUP($M372,Teams!$O$4:$Q$51,2,FALSE)),"",VLOOKUP($M372,Teams!$O$4:$Q$51,2,FALSE)),IF(ISNA(VLOOKUP($M372,Teams!$X$4:$Z$51,2,FALSE)),"",VLOOKUP($M372,Teams!$X$4:$Z$51,2,FALSE))))</f>
        <v>212308</v>
      </c>
      <c r="O372" s="47">
        <v>11</v>
      </c>
      <c r="P372" s="6" t="str">
        <f t="shared" si="30"/>
        <v>&lt;C11&gt;</v>
      </c>
      <c r="Q372" s="6" t="str">
        <f>IF($B372=1,IF(ISNA(VLOOKUP($P372,Teams!$F$4:$H$51,2,FALSE)),"",VLOOKUP($P372,Teams!$F$4:$H$51,2,FALSE)),IF($B372=2,IF(ISNA(VLOOKUP($P372,Teams!$O$4:$Q$51,2,FALSE)),"",VLOOKUP($P372,Teams!$O$4:$Q$51,2,FALSE)),IF(ISNA(VLOOKUP($P372,Teams!$X$4:$Z$51,2,FALSE)),"",VLOOKUP($P372,Teams!$X$4:$Z$51,2,FALSE))))</f>
        <v>212311</v>
      </c>
      <c r="R372" t="str">
        <f t="shared" si="34"/>
        <v>01/00/1900,:00,01/00/1900,:00,Week 31 - Match ,,Gym 2 - Court 1,,0,Game,,212308,,1,212311,,,0,,,1,,,,,,</v>
      </c>
    </row>
    <row r="373" spans="2:18" x14ac:dyDescent="0.2">
      <c r="B373" s="37">
        <v>2</v>
      </c>
      <c r="C373" s="9"/>
      <c r="D373" s="10"/>
      <c r="E373" s="10" t="s">
        <v>36</v>
      </c>
      <c r="F373" s="11" t="str">
        <f t="shared" si="32"/>
        <v/>
      </c>
      <c r="G373" s="11" t="str">
        <f t="shared" si="33"/>
        <v>00</v>
      </c>
      <c r="H373" s="2">
        <v>31</v>
      </c>
      <c r="I373" s="11" t="str">
        <f t="shared" si="35"/>
        <v/>
      </c>
      <c r="J373" s="2">
        <v>2</v>
      </c>
      <c r="K373" s="2">
        <v>2</v>
      </c>
      <c r="L373" s="45">
        <v>9</v>
      </c>
      <c r="M373" s="6" t="str">
        <f t="shared" si="31"/>
        <v>&lt;C9&gt;</v>
      </c>
      <c r="N373" s="6" t="str">
        <f>IF($B373=1,IF(ISNA(VLOOKUP($M373,Teams!$F$4:$H$51,2,FALSE)),"",VLOOKUP($M373,Teams!$F$4:$H$51,2,FALSE)),IF($B373=2,IF(ISNA(VLOOKUP($M373,Teams!$O$4:$Q$51,2,FALSE)),"",VLOOKUP($M373,Teams!$O$4:$Q$51,2,FALSE)),IF(ISNA(VLOOKUP($M373,Teams!$X$4:$Z$51,2,FALSE)),"",VLOOKUP($M373,Teams!$X$4:$Z$51,2,FALSE))))</f>
        <v>212309</v>
      </c>
      <c r="O373" s="47">
        <v>10</v>
      </c>
      <c r="P373" s="6" t="str">
        <f t="shared" si="30"/>
        <v>&lt;C10&gt;</v>
      </c>
      <c r="Q373" s="6" t="str">
        <f>IF($B373=1,IF(ISNA(VLOOKUP($P373,Teams!$F$4:$H$51,2,FALSE)),"",VLOOKUP($P373,Teams!$F$4:$H$51,2,FALSE)),IF($B373=2,IF(ISNA(VLOOKUP($P373,Teams!$O$4:$Q$51,2,FALSE)),"",VLOOKUP($P373,Teams!$O$4:$Q$51,2,FALSE)),IF(ISNA(VLOOKUP($P373,Teams!$X$4:$Z$51,2,FALSE)),"",VLOOKUP($P373,Teams!$X$4:$Z$51,2,FALSE))))</f>
        <v>212310</v>
      </c>
      <c r="R373" t="str">
        <f t="shared" si="34"/>
        <v>01/00/1900,:00,01/00/1900,:00,Week 31 - Match ,,Gym 2 - Court 2,,0,Game,,212309,,1,212310,,,0,,,1,,,,,,</v>
      </c>
    </row>
    <row r="374" spans="2:18" x14ac:dyDescent="0.2">
      <c r="B374" s="37">
        <v>2</v>
      </c>
      <c r="C374" s="9"/>
      <c r="D374" s="10"/>
      <c r="E374" s="10" t="s">
        <v>36</v>
      </c>
      <c r="F374" s="11" t="str">
        <f t="shared" si="32"/>
        <v/>
      </c>
      <c r="G374" s="11" t="str">
        <f t="shared" si="33"/>
        <v>00</v>
      </c>
      <c r="H374" s="2">
        <v>31</v>
      </c>
      <c r="I374" s="11" t="str">
        <f t="shared" si="35"/>
        <v/>
      </c>
      <c r="J374" s="2">
        <v>2</v>
      </c>
      <c r="K374" s="2">
        <v>3</v>
      </c>
      <c r="L374" s="45">
        <v>1</v>
      </c>
      <c r="M374" s="6" t="str">
        <f t="shared" si="31"/>
        <v>&lt;C1&gt;</v>
      </c>
      <c r="N374" s="6" t="str">
        <f>IF($B374=1,IF(ISNA(VLOOKUP($M374,Teams!$F$4:$H$51,2,FALSE)),"",VLOOKUP($M374,Teams!$F$4:$H$51,2,FALSE)),IF($B374=2,IF(ISNA(VLOOKUP($M374,Teams!$O$4:$Q$51,2,FALSE)),"",VLOOKUP($M374,Teams!$O$4:$Q$51,2,FALSE)),IF(ISNA(VLOOKUP($M374,Teams!$X$4:$Z$51,2,FALSE)),"",VLOOKUP($M374,Teams!$X$4:$Z$51,2,FALSE))))</f>
        <v>212301</v>
      </c>
      <c r="O374" s="47">
        <v>7</v>
      </c>
      <c r="P374" s="6" t="str">
        <f t="shared" si="30"/>
        <v>&lt;C7&gt;</v>
      </c>
      <c r="Q374" s="6" t="str">
        <f>IF($B374=1,IF(ISNA(VLOOKUP($P374,Teams!$F$4:$H$51,2,FALSE)),"",VLOOKUP($P374,Teams!$F$4:$H$51,2,FALSE)),IF($B374=2,IF(ISNA(VLOOKUP($P374,Teams!$O$4:$Q$51,2,FALSE)),"",VLOOKUP($P374,Teams!$O$4:$Q$51,2,FALSE)),IF(ISNA(VLOOKUP($P374,Teams!$X$4:$Z$51,2,FALSE)),"",VLOOKUP($P374,Teams!$X$4:$Z$51,2,FALSE))))</f>
        <v>212307</v>
      </c>
      <c r="R374" t="str">
        <f t="shared" si="34"/>
        <v>01/00/1900,:00,01/00/1900,:00,Week 31 - Match ,,Gym 2 - Court 3,,0,Game,,212301,,1,212307,,,0,,,1,,,,,,</v>
      </c>
    </row>
    <row r="375" spans="2:18" x14ac:dyDescent="0.2">
      <c r="B375" s="37">
        <v>2</v>
      </c>
      <c r="C375" s="9"/>
      <c r="D375" s="10"/>
      <c r="E375" s="10" t="s">
        <v>36</v>
      </c>
      <c r="F375" s="11" t="str">
        <f t="shared" si="32"/>
        <v/>
      </c>
      <c r="G375" s="11" t="str">
        <f t="shared" si="33"/>
        <v>00</v>
      </c>
      <c r="H375" s="2">
        <v>32</v>
      </c>
      <c r="I375" s="11" t="str">
        <f t="shared" si="35"/>
        <v/>
      </c>
      <c r="J375" s="2">
        <v>1</v>
      </c>
      <c r="K375" s="2">
        <v>1</v>
      </c>
      <c r="L375" s="45">
        <v>6</v>
      </c>
      <c r="M375" s="6" t="str">
        <f t="shared" si="31"/>
        <v>&lt;C6&gt;</v>
      </c>
      <c r="N375" s="6" t="str">
        <f>IF($B375=1,IF(ISNA(VLOOKUP($M375,Teams!$F$4:$H$51,2,FALSE)),"",VLOOKUP($M375,Teams!$F$4:$H$51,2,FALSE)),IF($B375=2,IF(ISNA(VLOOKUP($M375,Teams!$O$4:$Q$51,2,FALSE)),"",VLOOKUP($M375,Teams!$O$4:$Q$51,2,FALSE)),IF(ISNA(VLOOKUP($M375,Teams!$X$4:$Z$51,2,FALSE)),"",VLOOKUP($M375,Teams!$X$4:$Z$51,2,FALSE))))</f>
        <v>212306</v>
      </c>
      <c r="O375" s="47">
        <v>10</v>
      </c>
      <c r="P375" s="6" t="str">
        <f t="shared" si="30"/>
        <v>&lt;C10&gt;</v>
      </c>
      <c r="Q375" s="6" t="str">
        <f>IF($B375=1,IF(ISNA(VLOOKUP($P375,Teams!$F$4:$H$51,2,FALSE)),"",VLOOKUP($P375,Teams!$F$4:$H$51,2,FALSE)),IF($B375=2,IF(ISNA(VLOOKUP($P375,Teams!$O$4:$Q$51,2,FALSE)),"",VLOOKUP($P375,Teams!$O$4:$Q$51,2,FALSE)),IF(ISNA(VLOOKUP($P375,Teams!$X$4:$Z$51,2,FALSE)),"",VLOOKUP($P375,Teams!$X$4:$Z$51,2,FALSE))))</f>
        <v>212310</v>
      </c>
      <c r="R375" t="str">
        <f t="shared" si="34"/>
        <v>01/00/1900,:00,01/00/1900,:00,Week 32 - Match ,,Gym 1 - Court 1,,0,Game,,212306,,1,212310,,,0,,,1,,,,,,</v>
      </c>
    </row>
    <row r="376" spans="2:18" x14ac:dyDescent="0.2">
      <c r="B376" s="37">
        <v>2</v>
      </c>
      <c r="C376" s="9"/>
      <c r="D376" s="10"/>
      <c r="E376" s="10" t="s">
        <v>36</v>
      </c>
      <c r="F376" s="11" t="str">
        <f t="shared" si="32"/>
        <v/>
      </c>
      <c r="G376" s="11" t="str">
        <f t="shared" si="33"/>
        <v>00</v>
      </c>
      <c r="H376" s="2">
        <v>32</v>
      </c>
      <c r="I376" s="11" t="str">
        <f t="shared" si="35"/>
        <v/>
      </c>
      <c r="J376" s="2">
        <v>1</v>
      </c>
      <c r="K376" s="2">
        <v>2</v>
      </c>
      <c r="L376" s="45">
        <v>7</v>
      </c>
      <c r="M376" s="6" t="str">
        <f t="shared" si="31"/>
        <v>&lt;C7&gt;</v>
      </c>
      <c r="N376" s="6" t="str">
        <f>IF($B376=1,IF(ISNA(VLOOKUP($M376,Teams!$F$4:$H$51,2,FALSE)),"",VLOOKUP($M376,Teams!$F$4:$H$51,2,FALSE)),IF($B376=2,IF(ISNA(VLOOKUP($M376,Teams!$O$4:$Q$51,2,FALSE)),"",VLOOKUP($M376,Teams!$O$4:$Q$51,2,FALSE)),IF(ISNA(VLOOKUP($M376,Teams!$X$4:$Z$51,2,FALSE)),"",VLOOKUP($M376,Teams!$X$4:$Z$51,2,FALSE))))</f>
        <v>212307</v>
      </c>
      <c r="O376" s="47">
        <v>9</v>
      </c>
      <c r="P376" s="6" t="str">
        <f t="shared" si="30"/>
        <v>&lt;C9&gt;</v>
      </c>
      <c r="Q376" s="6" t="str">
        <f>IF($B376=1,IF(ISNA(VLOOKUP($P376,Teams!$F$4:$H$51,2,FALSE)),"",VLOOKUP($P376,Teams!$F$4:$H$51,2,FALSE)),IF($B376=2,IF(ISNA(VLOOKUP($P376,Teams!$O$4:$Q$51,2,FALSE)),"",VLOOKUP($P376,Teams!$O$4:$Q$51,2,FALSE)),IF(ISNA(VLOOKUP($P376,Teams!$X$4:$Z$51,2,FALSE)),"",VLOOKUP($P376,Teams!$X$4:$Z$51,2,FALSE))))</f>
        <v>212309</v>
      </c>
      <c r="R376" t="str">
        <f t="shared" si="34"/>
        <v>01/00/1900,:00,01/00/1900,:00,Week 32 - Match ,,Gym 1 - Court 2,,0,Game,,212307,,1,212309,,,0,,,1,,,,,,</v>
      </c>
    </row>
    <row r="377" spans="2:18" x14ac:dyDescent="0.2">
      <c r="B377" s="37">
        <v>2</v>
      </c>
      <c r="C377" s="9"/>
      <c r="D377" s="10"/>
      <c r="E377" s="10" t="s">
        <v>36</v>
      </c>
      <c r="F377" s="11" t="str">
        <f t="shared" si="32"/>
        <v/>
      </c>
      <c r="G377" s="11" t="str">
        <f t="shared" si="33"/>
        <v>00</v>
      </c>
      <c r="H377" s="2">
        <v>32</v>
      </c>
      <c r="I377" s="11" t="str">
        <f t="shared" si="35"/>
        <v/>
      </c>
      <c r="J377" s="2">
        <v>1</v>
      </c>
      <c r="K377" s="2">
        <v>3</v>
      </c>
      <c r="L377" s="45">
        <v>8</v>
      </c>
      <c r="M377" s="6" t="str">
        <f t="shared" si="31"/>
        <v>&lt;C8&gt;</v>
      </c>
      <c r="N377" s="6" t="str">
        <f>IF($B377=1,IF(ISNA(VLOOKUP($M377,Teams!$F$4:$H$51,2,FALSE)),"",VLOOKUP($M377,Teams!$F$4:$H$51,2,FALSE)),IF($B377=2,IF(ISNA(VLOOKUP($M377,Teams!$O$4:$Q$51,2,FALSE)),"",VLOOKUP($M377,Teams!$O$4:$Q$51,2,FALSE)),IF(ISNA(VLOOKUP($M377,Teams!$X$4:$Z$51,2,FALSE)),"",VLOOKUP($M377,Teams!$X$4:$Z$51,2,FALSE))))</f>
        <v>212308</v>
      </c>
      <c r="O377" s="47">
        <v>12</v>
      </c>
      <c r="P377" s="6" t="str">
        <f t="shared" si="30"/>
        <v>&lt;C12&gt;</v>
      </c>
      <c r="Q377" s="6" t="str">
        <f>IF($B377=1,IF(ISNA(VLOOKUP($P377,Teams!$F$4:$H$51,2,FALSE)),"",VLOOKUP($P377,Teams!$F$4:$H$51,2,FALSE)),IF($B377=2,IF(ISNA(VLOOKUP($P377,Teams!$O$4:$Q$51,2,FALSE)),"",VLOOKUP($P377,Teams!$O$4:$Q$51,2,FALSE)),IF(ISNA(VLOOKUP($P377,Teams!$X$4:$Z$51,2,FALSE)),"",VLOOKUP($P377,Teams!$X$4:$Z$51,2,FALSE))))</f>
        <v>212312</v>
      </c>
      <c r="R377" t="str">
        <f t="shared" si="34"/>
        <v>01/00/1900,:00,01/00/1900,:00,Week 32 - Match ,,Gym 1 - Court 3,,0,Game,,212308,,1,212312,,,0,,,1,,,,,,</v>
      </c>
    </row>
    <row r="378" spans="2:18" x14ac:dyDescent="0.2">
      <c r="B378" s="37">
        <v>2</v>
      </c>
      <c r="C378" s="9"/>
      <c r="D378" s="10"/>
      <c r="E378" s="10" t="s">
        <v>36</v>
      </c>
      <c r="F378" s="11" t="str">
        <f t="shared" si="32"/>
        <v/>
      </c>
      <c r="G378" s="11" t="str">
        <f t="shared" si="33"/>
        <v>00</v>
      </c>
      <c r="H378" s="2">
        <v>32</v>
      </c>
      <c r="I378" s="11" t="str">
        <f t="shared" si="35"/>
        <v/>
      </c>
      <c r="J378" s="2">
        <v>2</v>
      </c>
      <c r="K378" s="2">
        <v>1</v>
      </c>
      <c r="L378" s="45">
        <v>1</v>
      </c>
      <c r="M378" s="6" t="str">
        <f t="shared" si="31"/>
        <v>&lt;C1&gt;</v>
      </c>
      <c r="N378" s="6" t="str">
        <f>IF($B378=1,IF(ISNA(VLOOKUP($M378,Teams!$F$4:$H$51,2,FALSE)),"",VLOOKUP($M378,Teams!$F$4:$H$51,2,FALSE)),IF($B378=2,IF(ISNA(VLOOKUP($M378,Teams!$O$4:$Q$51,2,FALSE)),"",VLOOKUP($M378,Teams!$O$4:$Q$51,2,FALSE)),IF(ISNA(VLOOKUP($M378,Teams!$X$4:$Z$51,2,FALSE)),"",VLOOKUP($M378,Teams!$X$4:$Z$51,2,FALSE))))</f>
        <v>212301</v>
      </c>
      <c r="O378" s="47">
        <v>4</v>
      </c>
      <c r="P378" s="6" t="str">
        <f t="shared" si="30"/>
        <v>&lt;C4&gt;</v>
      </c>
      <c r="Q378" s="6" t="str">
        <f>IF($B378=1,IF(ISNA(VLOOKUP($P378,Teams!$F$4:$H$51,2,FALSE)),"",VLOOKUP($P378,Teams!$F$4:$H$51,2,FALSE)),IF($B378=2,IF(ISNA(VLOOKUP($P378,Teams!$O$4:$Q$51,2,FALSE)),"",VLOOKUP($P378,Teams!$O$4:$Q$51,2,FALSE)),IF(ISNA(VLOOKUP($P378,Teams!$X$4:$Z$51,2,FALSE)),"",VLOOKUP($P378,Teams!$X$4:$Z$51,2,FALSE))))</f>
        <v>212304</v>
      </c>
      <c r="R378" t="str">
        <f t="shared" si="34"/>
        <v>01/00/1900,:00,01/00/1900,:00,Week 32 - Match ,,Gym 2 - Court 1,,0,Game,,212301,,1,212304,,,0,,,1,,,,,,</v>
      </c>
    </row>
    <row r="379" spans="2:18" x14ac:dyDescent="0.2">
      <c r="B379" s="37">
        <v>2</v>
      </c>
      <c r="C379" s="9"/>
      <c r="D379" s="10"/>
      <c r="E379" s="10" t="s">
        <v>36</v>
      </c>
      <c r="F379" s="11" t="str">
        <f t="shared" si="32"/>
        <v/>
      </c>
      <c r="G379" s="11" t="str">
        <f t="shared" si="33"/>
        <v>00</v>
      </c>
      <c r="H379" s="2">
        <v>32</v>
      </c>
      <c r="I379" s="11" t="str">
        <f t="shared" si="35"/>
        <v/>
      </c>
      <c r="J379" s="2">
        <v>2</v>
      </c>
      <c r="K379" s="2">
        <v>2</v>
      </c>
      <c r="L379" s="45">
        <v>2</v>
      </c>
      <c r="M379" s="6" t="str">
        <f t="shared" si="31"/>
        <v>&lt;C2&gt;</v>
      </c>
      <c r="N379" s="6" t="str">
        <f>IF($B379=1,IF(ISNA(VLOOKUP($M379,Teams!$F$4:$H$51,2,FALSE)),"",VLOOKUP($M379,Teams!$F$4:$H$51,2,FALSE)),IF($B379=2,IF(ISNA(VLOOKUP($M379,Teams!$O$4:$Q$51,2,FALSE)),"",VLOOKUP($M379,Teams!$O$4:$Q$51,2,FALSE)),IF(ISNA(VLOOKUP($M379,Teams!$X$4:$Z$51,2,FALSE)),"",VLOOKUP($M379,Teams!$X$4:$Z$51,2,FALSE))))</f>
        <v>212302</v>
      </c>
      <c r="O379" s="47">
        <v>3</v>
      </c>
      <c r="P379" s="6" t="str">
        <f t="shared" si="30"/>
        <v>&lt;C3&gt;</v>
      </c>
      <c r="Q379" s="6" t="str">
        <f>IF($B379=1,IF(ISNA(VLOOKUP($P379,Teams!$F$4:$H$51,2,FALSE)),"",VLOOKUP($P379,Teams!$F$4:$H$51,2,FALSE)),IF($B379=2,IF(ISNA(VLOOKUP($P379,Teams!$O$4:$Q$51,2,FALSE)),"",VLOOKUP($P379,Teams!$O$4:$Q$51,2,FALSE)),IF(ISNA(VLOOKUP($P379,Teams!$X$4:$Z$51,2,FALSE)),"",VLOOKUP($P379,Teams!$X$4:$Z$51,2,FALSE))))</f>
        <v>212303</v>
      </c>
      <c r="R379" t="str">
        <f t="shared" si="34"/>
        <v>01/00/1900,:00,01/00/1900,:00,Week 32 - Match ,,Gym 2 - Court 2,,0,Game,,212302,,1,212303,,,0,,,1,,,,,,</v>
      </c>
    </row>
    <row r="380" spans="2:18" x14ac:dyDescent="0.2">
      <c r="B380" s="37">
        <v>2</v>
      </c>
      <c r="C380" s="9"/>
      <c r="D380" s="10"/>
      <c r="E380" s="10" t="s">
        <v>36</v>
      </c>
      <c r="F380" s="11" t="str">
        <f t="shared" si="32"/>
        <v/>
      </c>
      <c r="G380" s="11" t="str">
        <f t="shared" si="33"/>
        <v>00</v>
      </c>
      <c r="H380" s="2">
        <v>32</v>
      </c>
      <c r="I380" s="11" t="str">
        <f t="shared" si="35"/>
        <v/>
      </c>
      <c r="J380" s="2">
        <v>2</v>
      </c>
      <c r="K380" s="2">
        <v>3</v>
      </c>
      <c r="L380" s="45">
        <v>5</v>
      </c>
      <c r="M380" s="6" t="str">
        <f t="shared" si="31"/>
        <v>&lt;C5&gt;</v>
      </c>
      <c r="N380" s="6" t="str">
        <f>IF($B380=1,IF(ISNA(VLOOKUP($M380,Teams!$F$4:$H$51,2,FALSE)),"",VLOOKUP($M380,Teams!$F$4:$H$51,2,FALSE)),IF($B380=2,IF(ISNA(VLOOKUP($M380,Teams!$O$4:$Q$51,2,FALSE)),"",VLOOKUP($M380,Teams!$O$4:$Q$51,2,FALSE)),IF(ISNA(VLOOKUP($M380,Teams!$X$4:$Z$51,2,FALSE)),"",VLOOKUP($M380,Teams!$X$4:$Z$51,2,FALSE))))</f>
        <v>212305</v>
      </c>
      <c r="O380" s="47">
        <v>11</v>
      </c>
      <c r="P380" s="6" t="str">
        <f t="shared" si="30"/>
        <v>&lt;C11&gt;</v>
      </c>
      <c r="Q380" s="6" t="str">
        <f>IF($B380=1,IF(ISNA(VLOOKUP($P380,Teams!$F$4:$H$51,2,FALSE)),"",VLOOKUP($P380,Teams!$F$4:$H$51,2,FALSE)),IF($B380=2,IF(ISNA(VLOOKUP($P380,Teams!$O$4:$Q$51,2,FALSE)),"",VLOOKUP($P380,Teams!$O$4:$Q$51,2,FALSE)),IF(ISNA(VLOOKUP($P380,Teams!$X$4:$Z$51,2,FALSE)),"",VLOOKUP($P380,Teams!$X$4:$Z$51,2,FALSE))))</f>
        <v>212311</v>
      </c>
      <c r="R380" t="str">
        <f t="shared" si="34"/>
        <v>01/00/1900,:00,01/00/1900,:00,Week 32 - Match ,,Gym 2 - Court 3,,0,Game,,212305,,1,212311,,,0,,,1,,,,,,</v>
      </c>
    </row>
    <row r="381" spans="2:18" x14ac:dyDescent="0.2">
      <c r="B381" s="37">
        <v>2</v>
      </c>
      <c r="C381" s="9"/>
      <c r="D381" s="10"/>
      <c r="E381" s="10" t="s">
        <v>36</v>
      </c>
      <c r="F381" s="11" t="str">
        <f t="shared" si="32"/>
        <v/>
      </c>
      <c r="G381" s="11" t="str">
        <f t="shared" si="33"/>
        <v>00</v>
      </c>
      <c r="H381" s="2">
        <v>32</v>
      </c>
      <c r="I381" s="11" t="str">
        <f t="shared" si="35"/>
        <v/>
      </c>
      <c r="J381" s="2">
        <v>1</v>
      </c>
      <c r="K381" s="2">
        <v>1</v>
      </c>
      <c r="L381" s="45">
        <v>4</v>
      </c>
      <c r="M381" s="6" t="str">
        <f t="shared" si="31"/>
        <v>&lt;C4&gt;</v>
      </c>
      <c r="N381" s="6" t="str">
        <f>IF($B381=1,IF(ISNA(VLOOKUP($M381,Teams!$F$4:$H$51,2,FALSE)),"",VLOOKUP($M381,Teams!$F$4:$H$51,2,FALSE)),IF($B381=2,IF(ISNA(VLOOKUP($M381,Teams!$O$4:$Q$51,2,FALSE)),"",VLOOKUP($M381,Teams!$O$4:$Q$51,2,FALSE)),IF(ISNA(VLOOKUP($M381,Teams!$X$4:$Z$51,2,FALSE)),"",VLOOKUP($M381,Teams!$X$4:$Z$51,2,FALSE))))</f>
        <v>212304</v>
      </c>
      <c r="O381" s="47">
        <v>10</v>
      </c>
      <c r="P381" s="6" t="str">
        <f t="shared" si="30"/>
        <v>&lt;C10&gt;</v>
      </c>
      <c r="Q381" s="6" t="str">
        <f>IF($B381=1,IF(ISNA(VLOOKUP($P381,Teams!$F$4:$H$51,2,FALSE)),"",VLOOKUP($P381,Teams!$F$4:$H$51,2,FALSE)),IF($B381=2,IF(ISNA(VLOOKUP($P381,Teams!$O$4:$Q$51,2,FALSE)),"",VLOOKUP($P381,Teams!$O$4:$Q$51,2,FALSE)),IF(ISNA(VLOOKUP($P381,Teams!$X$4:$Z$51,2,FALSE)),"",VLOOKUP($P381,Teams!$X$4:$Z$51,2,FALSE))))</f>
        <v>212310</v>
      </c>
      <c r="R381" t="str">
        <f t="shared" si="34"/>
        <v>01/00/1900,:00,01/00/1900,:00,Week 32 - Match ,,Gym 1 - Court 1,,0,Game,,212304,,1,212310,,,0,,,1,,,,,,</v>
      </c>
    </row>
    <row r="382" spans="2:18" x14ac:dyDescent="0.2">
      <c r="B382" s="37">
        <v>2</v>
      </c>
      <c r="C382" s="9"/>
      <c r="D382" s="10"/>
      <c r="E382" s="10" t="s">
        <v>36</v>
      </c>
      <c r="F382" s="11" t="str">
        <f t="shared" si="32"/>
        <v/>
      </c>
      <c r="G382" s="11" t="str">
        <f t="shared" si="33"/>
        <v>00</v>
      </c>
      <c r="H382" s="2">
        <v>32</v>
      </c>
      <c r="I382" s="11" t="str">
        <f t="shared" si="35"/>
        <v/>
      </c>
      <c r="J382" s="2">
        <v>1</v>
      </c>
      <c r="K382" s="2">
        <v>2</v>
      </c>
      <c r="L382" s="45">
        <v>5</v>
      </c>
      <c r="M382" s="6" t="str">
        <f t="shared" si="31"/>
        <v>&lt;C5&gt;</v>
      </c>
      <c r="N382" s="6" t="str">
        <f>IF($B382=1,IF(ISNA(VLOOKUP($M382,Teams!$F$4:$H$51,2,FALSE)),"",VLOOKUP($M382,Teams!$F$4:$H$51,2,FALSE)),IF($B382=2,IF(ISNA(VLOOKUP($M382,Teams!$O$4:$Q$51,2,FALSE)),"",VLOOKUP($M382,Teams!$O$4:$Q$51,2,FALSE)),IF(ISNA(VLOOKUP($M382,Teams!$X$4:$Z$51,2,FALSE)),"",VLOOKUP($M382,Teams!$X$4:$Z$51,2,FALSE))))</f>
        <v>212305</v>
      </c>
      <c r="O382" s="47">
        <v>9</v>
      </c>
      <c r="P382" s="6" t="str">
        <f t="shared" si="30"/>
        <v>&lt;C9&gt;</v>
      </c>
      <c r="Q382" s="6" t="str">
        <f>IF($B382=1,IF(ISNA(VLOOKUP($P382,Teams!$F$4:$H$51,2,FALSE)),"",VLOOKUP($P382,Teams!$F$4:$H$51,2,FALSE)),IF($B382=2,IF(ISNA(VLOOKUP($P382,Teams!$O$4:$Q$51,2,FALSE)),"",VLOOKUP($P382,Teams!$O$4:$Q$51,2,FALSE)),IF(ISNA(VLOOKUP($P382,Teams!$X$4:$Z$51,2,FALSE)),"",VLOOKUP($P382,Teams!$X$4:$Z$51,2,FALSE))))</f>
        <v>212309</v>
      </c>
      <c r="R382" t="str">
        <f t="shared" si="34"/>
        <v>01/00/1900,:00,01/00/1900,:00,Week 32 - Match ,,Gym 1 - Court 2,,0,Game,,212305,,1,212309,,,0,,,1,,,,,,</v>
      </c>
    </row>
    <row r="383" spans="2:18" x14ac:dyDescent="0.2">
      <c r="B383" s="37">
        <v>2</v>
      </c>
      <c r="C383" s="9"/>
      <c r="D383" s="10"/>
      <c r="E383" s="10" t="s">
        <v>36</v>
      </c>
      <c r="F383" s="11" t="str">
        <f t="shared" si="32"/>
        <v/>
      </c>
      <c r="G383" s="11" t="str">
        <f t="shared" si="33"/>
        <v>00</v>
      </c>
      <c r="H383" s="2">
        <v>32</v>
      </c>
      <c r="I383" s="11" t="str">
        <f t="shared" si="35"/>
        <v/>
      </c>
      <c r="J383" s="2">
        <v>1</v>
      </c>
      <c r="K383" s="2">
        <v>3</v>
      </c>
      <c r="L383" s="45">
        <v>6</v>
      </c>
      <c r="M383" s="6" t="str">
        <f t="shared" si="31"/>
        <v>&lt;C6&gt;</v>
      </c>
      <c r="N383" s="6" t="str">
        <f>IF($B383=1,IF(ISNA(VLOOKUP($M383,Teams!$F$4:$H$51,2,FALSE)),"",VLOOKUP($M383,Teams!$F$4:$H$51,2,FALSE)),IF($B383=2,IF(ISNA(VLOOKUP($M383,Teams!$O$4:$Q$51,2,FALSE)),"",VLOOKUP($M383,Teams!$O$4:$Q$51,2,FALSE)),IF(ISNA(VLOOKUP($M383,Teams!$X$4:$Z$51,2,FALSE)),"",VLOOKUP($M383,Teams!$X$4:$Z$51,2,FALSE))))</f>
        <v>212306</v>
      </c>
      <c r="O383" s="47">
        <v>8</v>
      </c>
      <c r="P383" s="6" t="str">
        <f t="shared" si="30"/>
        <v>&lt;C8&gt;</v>
      </c>
      <c r="Q383" s="6" t="str">
        <f>IF($B383=1,IF(ISNA(VLOOKUP($P383,Teams!$F$4:$H$51,2,FALSE)),"",VLOOKUP($P383,Teams!$F$4:$H$51,2,FALSE)),IF($B383=2,IF(ISNA(VLOOKUP($P383,Teams!$O$4:$Q$51,2,FALSE)),"",VLOOKUP($P383,Teams!$O$4:$Q$51,2,FALSE)),IF(ISNA(VLOOKUP($P383,Teams!$X$4:$Z$51,2,FALSE)),"",VLOOKUP($P383,Teams!$X$4:$Z$51,2,FALSE))))</f>
        <v>212308</v>
      </c>
      <c r="R383" t="str">
        <f t="shared" si="34"/>
        <v>01/00/1900,:00,01/00/1900,:00,Week 32 - Match ,,Gym 1 - Court 3,,0,Game,,212306,,1,212308,,,0,,,1,,,,,,</v>
      </c>
    </row>
    <row r="384" spans="2:18" x14ac:dyDescent="0.2">
      <c r="B384" s="37">
        <v>2</v>
      </c>
      <c r="C384" s="9"/>
      <c r="D384" s="10"/>
      <c r="E384" s="10" t="s">
        <v>36</v>
      </c>
      <c r="F384" s="11" t="str">
        <f t="shared" si="32"/>
        <v/>
      </c>
      <c r="G384" s="11" t="str">
        <f t="shared" si="33"/>
        <v>00</v>
      </c>
      <c r="H384" s="2">
        <v>32</v>
      </c>
      <c r="I384" s="11" t="str">
        <f t="shared" si="35"/>
        <v/>
      </c>
      <c r="J384" s="2">
        <v>2</v>
      </c>
      <c r="K384" s="2">
        <v>1</v>
      </c>
      <c r="L384" s="45">
        <v>1</v>
      </c>
      <c r="M384" s="6" t="str">
        <f t="shared" si="31"/>
        <v>&lt;C1&gt;</v>
      </c>
      <c r="N384" s="6" t="str">
        <f>IF($B384=1,IF(ISNA(VLOOKUP($M384,Teams!$F$4:$H$51,2,FALSE)),"",VLOOKUP($M384,Teams!$F$4:$H$51,2,FALSE)),IF($B384=2,IF(ISNA(VLOOKUP($M384,Teams!$O$4:$Q$51,2,FALSE)),"",VLOOKUP($M384,Teams!$O$4:$Q$51,2,FALSE)),IF(ISNA(VLOOKUP($M384,Teams!$X$4:$Z$51,2,FALSE)),"",VLOOKUP($M384,Teams!$X$4:$Z$51,2,FALSE))))</f>
        <v>212301</v>
      </c>
      <c r="O384" s="47">
        <v>2</v>
      </c>
      <c r="P384" s="6" t="str">
        <f t="shared" ref="P384:P447" si="36">"&lt;"&amp;$A$3&amp;O384&amp;"&gt;"</f>
        <v>&lt;C2&gt;</v>
      </c>
      <c r="Q384" s="6" t="str">
        <f>IF($B384=1,IF(ISNA(VLOOKUP($P384,Teams!$F$4:$H$51,2,FALSE)),"",VLOOKUP($P384,Teams!$F$4:$H$51,2,FALSE)),IF($B384=2,IF(ISNA(VLOOKUP($P384,Teams!$O$4:$Q$51,2,FALSE)),"",VLOOKUP($P384,Teams!$O$4:$Q$51,2,FALSE)),IF(ISNA(VLOOKUP($P384,Teams!$X$4:$Z$51,2,FALSE)),"",VLOOKUP($P384,Teams!$X$4:$Z$51,2,FALSE))))</f>
        <v>212302</v>
      </c>
      <c r="R384" t="str">
        <f t="shared" si="34"/>
        <v>01/00/1900,:00,01/00/1900,:00,Week 32 - Match ,,Gym 2 - Court 1,,0,Game,,212301,,1,212302,,,0,,,1,,,,,,</v>
      </c>
    </row>
    <row r="385" spans="2:18" x14ac:dyDescent="0.2">
      <c r="B385" s="37">
        <v>2</v>
      </c>
      <c r="C385" s="9"/>
      <c r="D385" s="10"/>
      <c r="E385" s="10" t="s">
        <v>36</v>
      </c>
      <c r="F385" s="11" t="str">
        <f t="shared" si="32"/>
        <v/>
      </c>
      <c r="G385" s="11" t="str">
        <f t="shared" si="33"/>
        <v>00</v>
      </c>
      <c r="H385" s="2">
        <v>32</v>
      </c>
      <c r="I385" s="11" t="str">
        <f t="shared" si="35"/>
        <v/>
      </c>
      <c r="J385" s="2">
        <v>2</v>
      </c>
      <c r="K385" s="2">
        <v>2</v>
      </c>
      <c r="L385" s="45">
        <v>7</v>
      </c>
      <c r="M385" s="6" t="str">
        <f t="shared" si="31"/>
        <v>&lt;C7&gt;</v>
      </c>
      <c r="N385" s="6" t="str">
        <f>IF($B385=1,IF(ISNA(VLOOKUP($M385,Teams!$F$4:$H$51,2,FALSE)),"",VLOOKUP($M385,Teams!$F$4:$H$51,2,FALSE)),IF($B385=2,IF(ISNA(VLOOKUP($M385,Teams!$O$4:$Q$51,2,FALSE)),"",VLOOKUP($M385,Teams!$O$4:$Q$51,2,FALSE)),IF(ISNA(VLOOKUP($M385,Teams!$X$4:$Z$51,2,FALSE)),"",VLOOKUP($M385,Teams!$X$4:$Z$51,2,FALSE))))</f>
        <v>212307</v>
      </c>
      <c r="O385" s="47">
        <v>12</v>
      </c>
      <c r="P385" s="6" t="str">
        <f t="shared" si="36"/>
        <v>&lt;C12&gt;</v>
      </c>
      <c r="Q385" s="6" t="str">
        <f>IF($B385=1,IF(ISNA(VLOOKUP($P385,Teams!$F$4:$H$51,2,FALSE)),"",VLOOKUP($P385,Teams!$F$4:$H$51,2,FALSE)),IF($B385=2,IF(ISNA(VLOOKUP($P385,Teams!$O$4:$Q$51,2,FALSE)),"",VLOOKUP($P385,Teams!$O$4:$Q$51,2,FALSE)),IF(ISNA(VLOOKUP($P385,Teams!$X$4:$Z$51,2,FALSE)),"",VLOOKUP($P385,Teams!$X$4:$Z$51,2,FALSE))))</f>
        <v>212312</v>
      </c>
      <c r="R385" t="str">
        <f t="shared" si="34"/>
        <v>01/00/1900,:00,01/00/1900,:00,Week 32 - Match ,,Gym 2 - Court 2,,0,Game,,212307,,1,212312,,,0,,,1,,,,,,</v>
      </c>
    </row>
    <row r="386" spans="2:18" x14ac:dyDescent="0.2">
      <c r="B386" s="37">
        <v>2</v>
      </c>
      <c r="C386" s="9"/>
      <c r="D386" s="10"/>
      <c r="E386" s="10" t="s">
        <v>36</v>
      </c>
      <c r="F386" s="11" t="str">
        <f t="shared" si="32"/>
        <v/>
      </c>
      <c r="G386" s="11" t="str">
        <f t="shared" si="33"/>
        <v>00</v>
      </c>
      <c r="H386" s="2">
        <v>32</v>
      </c>
      <c r="I386" s="11" t="str">
        <f t="shared" si="35"/>
        <v/>
      </c>
      <c r="J386" s="2">
        <v>2</v>
      </c>
      <c r="K386" s="2">
        <v>3</v>
      </c>
      <c r="L386" s="45">
        <v>3</v>
      </c>
      <c r="M386" s="6" t="str">
        <f t="shared" si="31"/>
        <v>&lt;C3&gt;</v>
      </c>
      <c r="N386" s="6" t="str">
        <f>IF($B386=1,IF(ISNA(VLOOKUP($M386,Teams!$F$4:$H$51,2,FALSE)),"",VLOOKUP($M386,Teams!$F$4:$H$51,2,FALSE)),IF($B386=2,IF(ISNA(VLOOKUP($M386,Teams!$O$4:$Q$51,2,FALSE)),"",VLOOKUP($M386,Teams!$O$4:$Q$51,2,FALSE)),IF(ISNA(VLOOKUP($M386,Teams!$X$4:$Z$51,2,FALSE)),"",VLOOKUP($M386,Teams!$X$4:$Z$51,2,FALSE))))</f>
        <v>212303</v>
      </c>
      <c r="O386" s="47">
        <v>11</v>
      </c>
      <c r="P386" s="6" t="str">
        <f t="shared" si="36"/>
        <v>&lt;C11&gt;</v>
      </c>
      <c r="Q386" s="6" t="str">
        <f>IF($B386=1,IF(ISNA(VLOOKUP($P386,Teams!$F$4:$H$51,2,FALSE)),"",VLOOKUP($P386,Teams!$F$4:$H$51,2,FALSE)),IF($B386=2,IF(ISNA(VLOOKUP($P386,Teams!$O$4:$Q$51,2,FALSE)),"",VLOOKUP($P386,Teams!$O$4:$Q$51,2,FALSE)),IF(ISNA(VLOOKUP($P386,Teams!$X$4:$Z$51,2,FALSE)),"",VLOOKUP($P386,Teams!$X$4:$Z$51,2,FALSE))))</f>
        <v>212311</v>
      </c>
      <c r="R386" t="str">
        <f t="shared" si="34"/>
        <v>01/00/1900,:00,01/00/1900,:00,Week 32 - Match ,,Gym 2 - Court 3,,0,Game,,212303,,1,212311,,,0,,,1,,,,,,</v>
      </c>
    </row>
    <row r="387" spans="2:18" x14ac:dyDescent="0.2">
      <c r="B387" s="37">
        <v>2</v>
      </c>
      <c r="C387" s="9"/>
      <c r="D387" s="10"/>
      <c r="E387" s="10" t="s">
        <v>36</v>
      </c>
      <c r="F387" s="11" t="str">
        <f t="shared" si="32"/>
        <v/>
      </c>
      <c r="G387" s="11" t="str">
        <f t="shared" si="33"/>
        <v>00</v>
      </c>
      <c r="H387" s="2">
        <v>33</v>
      </c>
      <c r="I387" s="11" t="str">
        <f t="shared" si="35"/>
        <v/>
      </c>
      <c r="J387" s="2">
        <v>1</v>
      </c>
      <c r="K387" s="2">
        <v>1</v>
      </c>
      <c r="L387" s="45">
        <v>5</v>
      </c>
      <c r="M387" s="6" t="str">
        <f t="shared" si="31"/>
        <v>&lt;C5&gt;</v>
      </c>
      <c r="N387" s="6" t="str">
        <f>IF($B387=1,IF(ISNA(VLOOKUP($M387,Teams!$F$4:$H$51,2,FALSE)),"",VLOOKUP($M387,Teams!$F$4:$H$51,2,FALSE)),IF($B387=2,IF(ISNA(VLOOKUP($M387,Teams!$O$4:$Q$51,2,FALSE)),"",VLOOKUP($M387,Teams!$O$4:$Q$51,2,FALSE)),IF(ISNA(VLOOKUP($M387,Teams!$X$4:$Z$51,2,FALSE)),"",VLOOKUP($M387,Teams!$X$4:$Z$51,2,FALSE))))</f>
        <v>212305</v>
      </c>
      <c r="O387" s="47">
        <v>6</v>
      </c>
      <c r="P387" s="6" t="str">
        <f t="shared" si="36"/>
        <v>&lt;C6&gt;</v>
      </c>
      <c r="Q387" s="6" t="str">
        <f>IF($B387=1,IF(ISNA(VLOOKUP($P387,Teams!$F$4:$H$51,2,FALSE)),"",VLOOKUP($P387,Teams!$F$4:$H$51,2,FALSE)),IF($B387=2,IF(ISNA(VLOOKUP($P387,Teams!$O$4:$Q$51,2,FALSE)),"",VLOOKUP($P387,Teams!$O$4:$Q$51,2,FALSE)),IF(ISNA(VLOOKUP($P387,Teams!$X$4:$Z$51,2,FALSE)),"",VLOOKUP($P387,Teams!$X$4:$Z$51,2,FALSE))))</f>
        <v>212306</v>
      </c>
      <c r="R387" t="str">
        <f t="shared" si="34"/>
        <v>01/00/1900,:00,01/00/1900,:00,Week 33 - Match ,,Gym 1 - Court 1,,0,Game,,212305,,1,212306,,,0,,,1,,,,,,</v>
      </c>
    </row>
    <row r="388" spans="2:18" x14ac:dyDescent="0.2">
      <c r="B388" s="37">
        <v>2</v>
      </c>
      <c r="C388" s="9"/>
      <c r="D388" s="10"/>
      <c r="E388" s="10" t="s">
        <v>36</v>
      </c>
      <c r="F388" s="11" t="str">
        <f t="shared" ref="F388:F451" si="37">IF(NOT(ISBLANK(D388)),D388+1,"")</f>
        <v/>
      </c>
      <c r="G388" s="11" t="str">
        <f t="shared" ref="G388:G434" si="38">IF(ISBLANK(E388),"",E388)</f>
        <v>00</v>
      </c>
      <c r="H388" s="2">
        <v>33</v>
      </c>
      <c r="I388" s="11" t="str">
        <f t="shared" si="35"/>
        <v/>
      </c>
      <c r="J388" s="2">
        <v>1</v>
      </c>
      <c r="K388" s="2">
        <v>2</v>
      </c>
      <c r="L388" s="45">
        <v>11</v>
      </c>
      <c r="M388" s="6" t="str">
        <f t="shared" ref="M388:M451" si="39">"&lt;"&amp;$A$3&amp;L388&amp;"&gt;"</f>
        <v>&lt;C11&gt;</v>
      </c>
      <c r="N388" s="6" t="str">
        <f>IF($B388=1,IF(ISNA(VLOOKUP($M388,Teams!$F$4:$H$51,2,FALSE)),"",VLOOKUP($M388,Teams!$F$4:$H$51,2,FALSE)),IF($B388=2,IF(ISNA(VLOOKUP($M388,Teams!$O$4:$Q$51,2,FALSE)),"",VLOOKUP($M388,Teams!$O$4:$Q$51,2,FALSE)),IF(ISNA(VLOOKUP($M388,Teams!$X$4:$Z$51,2,FALSE)),"",VLOOKUP($M388,Teams!$X$4:$Z$51,2,FALSE))))</f>
        <v>212311</v>
      </c>
      <c r="O388" s="47">
        <v>12</v>
      </c>
      <c r="P388" s="6" t="str">
        <f t="shared" si="36"/>
        <v>&lt;C12&gt;</v>
      </c>
      <c r="Q388" s="6" t="str">
        <f>IF($B388=1,IF(ISNA(VLOOKUP($P388,Teams!$F$4:$H$51,2,FALSE)),"",VLOOKUP($P388,Teams!$F$4:$H$51,2,FALSE)),IF($B388=2,IF(ISNA(VLOOKUP($P388,Teams!$O$4:$Q$51,2,FALSE)),"",VLOOKUP($P388,Teams!$O$4:$Q$51,2,FALSE)),IF(ISNA(VLOOKUP($P388,Teams!$X$4:$Z$51,2,FALSE)),"",VLOOKUP($P388,Teams!$X$4:$Z$51,2,FALSE))))</f>
        <v>212312</v>
      </c>
      <c r="R388" t="str">
        <f t="shared" ref="R388:R451" si="40">TEXT(C388,"mm/dd/yyyy")&amp;","&amp;D388&amp;":"&amp;E388&amp;","&amp;TEXT(C388,"mm/dd/yyyy")&amp;","&amp;F388&amp;":"&amp;G388&amp;",Week "&amp;H388&amp;" - Match "&amp;I388&amp;",,Gym "&amp;J388&amp;" - Court "&amp;K388&amp;",,0,Game,,"&amp;N388&amp;",,1,"&amp;Q388&amp;",,,0,,"&amp;I388&amp;",1,,,,,,"</f>
        <v>01/00/1900,:00,01/00/1900,:00,Week 33 - Match ,,Gym 1 - Court 2,,0,Game,,212311,,1,212312,,,0,,,1,,,,,,</v>
      </c>
    </row>
    <row r="389" spans="2:18" x14ac:dyDescent="0.2">
      <c r="B389" s="37">
        <v>2</v>
      </c>
      <c r="C389" s="9"/>
      <c r="D389" s="10"/>
      <c r="E389" s="10" t="s">
        <v>36</v>
      </c>
      <c r="F389" s="11" t="str">
        <f t="shared" si="37"/>
        <v/>
      </c>
      <c r="G389" s="11" t="str">
        <f t="shared" si="38"/>
        <v>00</v>
      </c>
      <c r="H389" s="2">
        <v>33</v>
      </c>
      <c r="I389" s="11" t="str">
        <f t="shared" si="35"/>
        <v/>
      </c>
      <c r="J389" s="2">
        <v>1</v>
      </c>
      <c r="K389" s="2">
        <v>3</v>
      </c>
      <c r="L389" s="45">
        <v>1</v>
      </c>
      <c r="M389" s="6" t="str">
        <f t="shared" si="39"/>
        <v>&lt;C1&gt;</v>
      </c>
      <c r="N389" s="6" t="str">
        <f>IF($B389=1,IF(ISNA(VLOOKUP($M389,Teams!$F$4:$H$51,2,FALSE)),"",VLOOKUP($M389,Teams!$F$4:$H$51,2,FALSE)),IF($B389=2,IF(ISNA(VLOOKUP($M389,Teams!$O$4:$Q$51,2,FALSE)),"",VLOOKUP($M389,Teams!$O$4:$Q$51,2,FALSE)),IF(ISNA(VLOOKUP($M389,Teams!$X$4:$Z$51,2,FALSE)),"",VLOOKUP($M389,Teams!$X$4:$Z$51,2,FALSE))))</f>
        <v>212301</v>
      </c>
      <c r="O389" s="47">
        <v>10</v>
      </c>
      <c r="P389" s="6" t="str">
        <f t="shared" si="36"/>
        <v>&lt;C10&gt;</v>
      </c>
      <c r="Q389" s="6" t="str">
        <f>IF($B389=1,IF(ISNA(VLOOKUP($P389,Teams!$F$4:$H$51,2,FALSE)),"",VLOOKUP($P389,Teams!$F$4:$H$51,2,FALSE)),IF($B389=2,IF(ISNA(VLOOKUP($P389,Teams!$O$4:$Q$51,2,FALSE)),"",VLOOKUP($P389,Teams!$O$4:$Q$51,2,FALSE)),IF(ISNA(VLOOKUP($P389,Teams!$X$4:$Z$51,2,FALSE)),"",VLOOKUP($P389,Teams!$X$4:$Z$51,2,FALSE))))</f>
        <v>212310</v>
      </c>
      <c r="R389" t="str">
        <f t="shared" si="40"/>
        <v>01/00/1900,:00,01/00/1900,:00,Week 33 - Match ,,Gym 1 - Court 3,,0,Game,,212301,,1,212310,,,0,,,1,,,,,,</v>
      </c>
    </row>
    <row r="390" spans="2:18" x14ac:dyDescent="0.2">
      <c r="B390" s="37">
        <v>2</v>
      </c>
      <c r="C390" s="9"/>
      <c r="D390" s="10"/>
      <c r="E390" s="10" t="s">
        <v>36</v>
      </c>
      <c r="F390" s="11" t="str">
        <f t="shared" si="37"/>
        <v/>
      </c>
      <c r="G390" s="11" t="str">
        <f t="shared" si="38"/>
        <v>00</v>
      </c>
      <c r="H390" s="2">
        <v>33</v>
      </c>
      <c r="I390" s="11" t="str">
        <f t="shared" si="35"/>
        <v/>
      </c>
      <c r="J390" s="2">
        <v>2</v>
      </c>
      <c r="K390" s="2">
        <v>1</v>
      </c>
      <c r="L390" s="45">
        <v>2</v>
      </c>
      <c r="M390" s="6" t="str">
        <f t="shared" si="39"/>
        <v>&lt;C2&gt;</v>
      </c>
      <c r="N390" s="6" t="str">
        <f>IF($B390=1,IF(ISNA(VLOOKUP($M390,Teams!$F$4:$H$51,2,FALSE)),"",VLOOKUP($M390,Teams!$F$4:$H$51,2,FALSE)),IF($B390=2,IF(ISNA(VLOOKUP($M390,Teams!$O$4:$Q$51,2,FALSE)),"",VLOOKUP($M390,Teams!$O$4:$Q$51,2,FALSE)),IF(ISNA(VLOOKUP($M390,Teams!$X$4:$Z$51,2,FALSE)),"",VLOOKUP($M390,Teams!$X$4:$Z$51,2,FALSE))))</f>
        <v>212302</v>
      </c>
      <c r="O390" s="47">
        <v>9</v>
      </c>
      <c r="P390" s="6" t="str">
        <f t="shared" si="36"/>
        <v>&lt;C9&gt;</v>
      </c>
      <c r="Q390" s="6" t="str">
        <f>IF($B390=1,IF(ISNA(VLOOKUP($P390,Teams!$F$4:$H$51,2,FALSE)),"",VLOOKUP($P390,Teams!$F$4:$H$51,2,FALSE)),IF($B390=2,IF(ISNA(VLOOKUP($P390,Teams!$O$4:$Q$51,2,FALSE)),"",VLOOKUP($P390,Teams!$O$4:$Q$51,2,FALSE)),IF(ISNA(VLOOKUP($P390,Teams!$X$4:$Z$51,2,FALSE)),"",VLOOKUP($P390,Teams!$X$4:$Z$51,2,FALSE))))</f>
        <v>212309</v>
      </c>
      <c r="R390" t="str">
        <f t="shared" si="40"/>
        <v>01/00/1900,:00,01/00/1900,:00,Week 33 - Match ,,Gym 2 - Court 1,,0,Game,,212302,,1,212309,,,0,,,1,,,,,,</v>
      </c>
    </row>
    <row r="391" spans="2:18" x14ac:dyDescent="0.2">
      <c r="B391" s="37">
        <v>2</v>
      </c>
      <c r="C391" s="9"/>
      <c r="D391" s="10"/>
      <c r="E391" s="10" t="s">
        <v>36</v>
      </c>
      <c r="F391" s="11" t="str">
        <f t="shared" si="37"/>
        <v/>
      </c>
      <c r="G391" s="11" t="str">
        <f t="shared" si="38"/>
        <v>00</v>
      </c>
      <c r="H391" s="2">
        <v>33</v>
      </c>
      <c r="I391" s="11" t="str">
        <f t="shared" ref="I391:I434" si="41">IF(ISBLANK(D391),"",H391&amp;D391&amp;J391&amp;K391)</f>
        <v/>
      </c>
      <c r="J391" s="2">
        <v>2</v>
      </c>
      <c r="K391" s="2">
        <v>2</v>
      </c>
      <c r="L391" s="45">
        <v>3</v>
      </c>
      <c r="M391" s="6" t="str">
        <f t="shared" si="39"/>
        <v>&lt;C3&gt;</v>
      </c>
      <c r="N391" s="6" t="str">
        <f>IF($B391=1,IF(ISNA(VLOOKUP($M391,Teams!$F$4:$H$51,2,FALSE)),"",VLOOKUP($M391,Teams!$F$4:$H$51,2,FALSE)),IF($B391=2,IF(ISNA(VLOOKUP($M391,Teams!$O$4:$Q$51,2,FALSE)),"",VLOOKUP($M391,Teams!$O$4:$Q$51,2,FALSE)),IF(ISNA(VLOOKUP($M391,Teams!$X$4:$Z$51,2,FALSE)),"",VLOOKUP($M391,Teams!$X$4:$Z$51,2,FALSE))))</f>
        <v>212303</v>
      </c>
      <c r="O391" s="47">
        <v>8</v>
      </c>
      <c r="P391" s="6" t="str">
        <f t="shared" si="36"/>
        <v>&lt;C8&gt;</v>
      </c>
      <c r="Q391" s="6" t="str">
        <f>IF($B391=1,IF(ISNA(VLOOKUP($P391,Teams!$F$4:$H$51,2,FALSE)),"",VLOOKUP($P391,Teams!$F$4:$H$51,2,FALSE)),IF($B391=2,IF(ISNA(VLOOKUP($P391,Teams!$O$4:$Q$51,2,FALSE)),"",VLOOKUP($P391,Teams!$O$4:$Q$51,2,FALSE)),IF(ISNA(VLOOKUP($P391,Teams!$X$4:$Z$51,2,FALSE)),"",VLOOKUP($P391,Teams!$X$4:$Z$51,2,FALSE))))</f>
        <v>212308</v>
      </c>
      <c r="R391" t="str">
        <f t="shared" si="40"/>
        <v>01/00/1900,:00,01/00/1900,:00,Week 33 - Match ,,Gym 2 - Court 2,,0,Game,,212303,,1,212308,,,0,,,1,,,,,,</v>
      </c>
    </row>
    <row r="392" spans="2:18" x14ac:dyDescent="0.2">
      <c r="B392" s="37">
        <v>2</v>
      </c>
      <c r="C392" s="9"/>
      <c r="D392" s="10"/>
      <c r="E392" s="10" t="s">
        <v>36</v>
      </c>
      <c r="F392" s="11" t="str">
        <f t="shared" si="37"/>
        <v/>
      </c>
      <c r="G392" s="11" t="str">
        <f t="shared" si="38"/>
        <v>00</v>
      </c>
      <c r="H392" s="2">
        <v>33</v>
      </c>
      <c r="I392" s="11" t="str">
        <f t="shared" si="41"/>
        <v/>
      </c>
      <c r="J392" s="2">
        <v>2</v>
      </c>
      <c r="K392" s="2">
        <v>3</v>
      </c>
      <c r="L392" s="45">
        <v>4</v>
      </c>
      <c r="M392" s="6" t="str">
        <f t="shared" si="39"/>
        <v>&lt;C4&gt;</v>
      </c>
      <c r="N392" s="6" t="str">
        <f>IF($B392=1,IF(ISNA(VLOOKUP($M392,Teams!$F$4:$H$51,2,FALSE)),"",VLOOKUP($M392,Teams!$F$4:$H$51,2,FALSE)),IF($B392=2,IF(ISNA(VLOOKUP($M392,Teams!$O$4:$Q$51,2,FALSE)),"",VLOOKUP($M392,Teams!$O$4:$Q$51,2,FALSE)),IF(ISNA(VLOOKUP($M392,Teams!$X$4:$Z$51,2,FALSE)),"",VLOOKUP($M392,Teams!$X$4:$Z$51,2,FALSE))))</f>
        <v>212304</v>
      </c>
      <c r="O392" s="47">
        <v>7</v>
      </c>
      <c r="P392" s="6" t="str">
        <f t="shared" si="36"/>
        <v>&lt;C7&gt;</v>
      </c>
      <c r="Q392" s="6" t="str">
        <f>IF($B392=1,IF(ISNA(VLOOKUP($P392,Teams!$F$4:$H$51,2,FALSE)),"",VLOOKUP($P392,Teams!$F$4:$H$51,2,FALSE)),IF($B392=2,IF(ISNA(VLOOKUP($P392,Teams!$O$4:$Q$51,2,FALSE)),"",VLOOKUP($P392,Teams!$O$4:$Q$51,2,FALSE)),IF(ISNA(VLOOKUP($P392,Teams!$X$4:$Z$51,2,FALSE)),"",VLOOKUP($P392,Teams!$X$4:$Z$51,2,FALSE))))</f>
        <v>212307</v>
      </c>
      <c r="R392" t="str">
        <f t="shared" si="40"/>
        <v>01/00/1900,:00,01/00/1900,:00,Week 33 - Match ,,Gym 2 - Court 3,,0,Game,,212304,,1,212307,,,0,,,1,,,,,,</v>
      </c>
    </row>
    <row r="393" spans="2:18" x14ac:dyDescent="0.2">
      <c r="B393" s="37">
        <v>2</v>
      </c>
      <c r="C393" s="9"/>
      <c r="D393" s="10"/>
      <c r="E393" s="10" t="s">
        <v>36</v>
      </c>
      <c r="F393" s="11" t="str">
        <f t="shared" si="37"/>
        <v/>
      </c>
      <c r="G393" s="11" t="str">
        <f t="shared" si="38"/>
        <v>00</v>
      </c>
      <c r="H393" s="2">
        <v>33</v>
      </c>
      <c r="I393" s="11" t="str">
        <f t="shared" si="41"/>
        <v/>
      </c>
      <c r="J393" s="2">
        <v>1</v>
      </c>
      <c r="K393" s="2">
        <v>1</v>
      </c>
      <c r="L393" s="45">
        <v>4</v>
      </c>
      <c r="M393" s="6" t="str">
        <f t="shared" si="39"/>
        <v>&lt;C4&gt;</v>
      </c>
      <c r="N393" s="6" t="str">
        <f>IF($B393=1,IF(ISNA(VLOOKUP($M393,Teams!$F$4:$H$51,2,FALSE)),"",VLOOKUP($M393,Teams!$F$4:$H$51,2,FALSE)),IF($B393=2,IF(ISNA(VLOOKUP($M393,Teams!$O$4:$Q$51,2,FALSE)),"",VLOOKUP($M393,Teams!$O$4:$Q$51,2,FALSE)),IF(ISNA(VLOOKUP($M393,Teams!$X$4:$Z$51,2,FALSE)),"",VLOOKUP($M393,Teams!$X$4:$Z$51,2,FALSE))))</f>
        <v>212304</v>
      </c>
      <c r="O393" s="47">
        <v>6</v>
      </c>
      <c r="P393" s="6" t="str">
        <f t="shared" si="36"/>
        <v>&lt;C6&gt;</v>
      </c>
      <c r="Q393" s="6" t="str">
        <f>IF($B393=1,IF(ISNA(VLOOKUP($P393,Teams!$F$4:$H$51,2,FALSE)),"",VLOOKUP($P393,Teams!$F$4:$H$51,2,FALSE)),IF($B393=2,IF(ISNA(VLOOKUP($P393,Teams!$O$4:$Q$51,2,FALSE)),"",VLOOKUP($P393,Teams!$O$4:$Q$51,2,FALSE)),IF(ISNA(VLOOKUP($P393,Teams!$X$4:$Z$51,2,FALSE)),"",VLOOKUP($P393,Teams!$X$4:$Z$51,2,FALSE))))</f>
        <v>212306</v>
      </c>
      <c r="R393" t="str">
        <f t="shared" si="40"/>
        <v>01/00/1900,:00,01/00/1900,:00,Week 33 - Match ,,Gym 1 - Court 1,,0,Game,,212304,,1,212306,,,0,,,1,,,,,,</v>
      </c>
    </row>
    <row r="394" spans="2:18" x14ac:dyDescent="0.2">
      <c r="B394" s="37">
        <v>2</v>
      </c>
      <c r="C394" s="9"/>
      <c r="D394" s="10"/>
      <c r="E394" s="10" t="s">
        <v>36</v>
      </c>
      <c r="F394" s="11" t="str">
        <f t="shared" si="37"/>
        <v/>
      </c>
      <c r="G394" s="11" t="str">
        <f t="shared" si="38"/>
        <v>00</v>
      </c>
      <c r="H394" s="2">
        <v>33</v>
      </c>
      <c r="I394" s="11" t="str">
        <f t="shared" si="41"/>
        <v/>
      </c>
      <c r="J394" s="2">
        <v>1</v>
      </c>
      <c r="K394" s="2">
        <v>2</v>
      </c>
      <c r="L394" s="45">
        <v>5</v>
      </c>
      <c r="M394" s="6" t="str">
        <f t="shared" si="39"/>
        <v>&lt;C5&gt;</v>
      </c>
      <c r="N394" s="6" t="str">
        <f>IF($B394=1,IF(ISNA(VLOOKUP($M394,Teams!$F$4:$H$51,2,FALSE)),"",VLOOKUP($M394,Teams!$F$4:$H$51,2,FALSE)),IF($B394=2,IF(ISNA(VLOOKUP($M394,Teams!$O$4:$Q$51,2,FALSE)),"",VLOOKUP($M394,Teams!$O$4:$Q$51,2,FALSE)),IF(ISNA(VLOOKUP($M394,Teams!$X$4:$Z$51,2,FALSE)),"",VLOOKUP($M394,Teams!$X$4:$Z$51,2,FALSE))))</f>
        <v>212305</v>
      </c>
      <c r="O394" s="47">
        <v>12</v>
      </c>
      <c r="P394" s="6" t="str">
        <f t="shared" si="36"/>
        <v>&lt;C12&gt;</v>
      </c>
      <c r="Q394" s="6" t="str">
        <f>IF($B394=1,IF(ISNA(VLOOKUP($P394,Teams!$F$4:$H$51,2,FALSE)),"",VLOOKUP($P394,Teams!$F$4:$H$51,2,FALSE)),IF($B394=2,IF(ISNA(VLOOKUP($P394,Teams!$O$4:$Q$51,2,FALSE)),"",VLOOKUP($P394,Teams!$O$4:$Q$51,2,FALSE)),IF(ISNA(VLOOKUP($P394,Teams!$X$4:$Z$51,2,FALSE)),"",VLOOKUP($P394,Teams!$X$4:$Z$51,2,FALSE))))</f>
        <v>212312</v>
      </c>
      <c r="R394" t="str">
        <f t="shared" si="40"/>
        <v>01/00/1900,:00,01/00/1900,:00,Week 33 - Match ,,Gym 1 - Court 2,,0,Game,,212305,,1,212312,,,0,,,1,,,,,,</v>
      </c>
    </row>
    <row r="395" spans="2:18" x14ac:dyDescent="0.2">
      <c r="B395" s="37">
        <v>2</v>
      </c>
      <c r="C395" s="9"/>
      <c r="D395" s="10"/>
      <c r="E395" s="10" t="s">
        <v>36</v>
      </c>
      <c r="F395" s="11" t="str">
        <f t="shared" si="37"/>
        <v/>
      </c>
      <c r="G395" s="11" t="str">
        <f t="shared" si="38"/>
        <v>00</v>
      </c>
      <c r="H395" s="2">
        <v>33</v>
      </c>
      <c r="I395" s="11" t="str">
        <f t="shared" si="41"/>
        <v/>
      </c>
      <c r="J395" s="2">
        <v>1</v>
      </c>
      <c r="K395" s="2">
        <v>3</v>
      </c>
      <c r="L395" s="45">
        <v>10</v>
      </c>
      <c r="M395" s="6" t="str">
        <f t="shared" si="39"/>
        <v>&lt;C10&gt;</v>
      </c>
      <c r="N395" s="6" t="str">
        <f>IF($B395=1,IF(ISNA(VLOOKUP($M395,Teams!$F$4:$H$51,2,FALSE)),"",VLOOKUP($M395,Teams!$F$4:$H$51,2,FALSE)),IF($B395=2,IF(ISNA(VLOOKUP($M395,Teams!$O$4:$Q$51,2,FALSE)),"",VLOOKUP($M395,Teams!$O$4:$Q$51,2,FALSE)),IF(ISNA(VLOOKUP($M395,Teams!$X$4:$Z$51,2,FALSE)),"",VLOOKUP($M395,Teams!$X$4:$Z$51,2,FALSE))))</f>
        <v>212310</v>
      </c>
      <c r="O395" s="47">
        <v>11</v>
      </c>
      <c r="P395" s="6" t="str">
        <f t="shared" si="36"/>
        <v>&lt;C11&gt;</v>
      </c>
      <c r="Q395" s="6" t="str">
        <f>IF($B395=1,IF(ISNA(VLOOKUP($P395,Teams!$F$4:$H$51,2,FALSE)),"",VLOOKUP($P395,Teams!$F$4:$H$51,2,FALSE)),IF($B395=2,IF(ISNA(VLOOKUP($P395,Teams!$O$4:$Q$51,2,FALSE)),"",VLOOKUP($P395,Teams!$O$4:$Q$51,2,FALSE)),IF(ISNA(VLOOKUP($P395,Teams!$X$4:$Z$51,2,FALSE)),"",VLOOKUP($P395,Teams!$X$4:$Z$51,2,FALSE))))</f>
        <v>212311</v>
      </c>
      <c r="R395" t="str">
        <f t="shared" si="40"/>
        <v>01/00/1900,:00,01/00/1900,:00,Week 33 - Match ,,Gym 1 - Court 3,,0,Game,,212310,,1,212311,,,0,,,1,,,,,,</v>
      </c>
    </row>
    <row r="396" spans="2:18" x14ac:dyDescent="0.2">
      <c r="B396" s="37">
        <v>2</v>
      </c>
      <c r="C396" s="9"/>
      <c r="D396" s="10"/>
      <c r="E396" s="10" t="s">
        <v>36</v>
      </c>
      <c r="F396" s="11" t="str">
        <f t="shared" si="37"/>
        <v/>
      </c>
      <c r="G396" s="11" t="str">
        <f t="shared" si="38"/>
        <v>00</v>
      </c>
      <c r="H396" s="2">
        <v>33</v>
      </c>
      <c r="I396" s="11" t="str">
        <f t="shared" si="41"/>
        <v/>
      </c>
      <c r="J396" s="2">
        <v>2</v>
      </c>
      <c r="K396" s="2">
        <v>1</v>
      </c>
      <c r="L396" s="45">
        <v>1</v>
      </c>
      <c r="M396" s="6" t="str">
        <f t="shared" si="39"/>
        <v>&lt;C1&gt;</v>
      </c>
      <c r="N396" s="6" t="str">
        <f>IF($B396=1,IF(ISNA(VLOOKUP($M396,Teams!$F$4:$H$51,2,FALSE)),"",VLOOKUP($M396,Teams!$F$4:$H$51,2,FALSE)),IF($B396=2,IF(ISNA(VLOOKUP($M396,Teams!$O$4:$Q$51,2,FALSE)),"",VLOOKUP($M396,Teams!$O$4:$Q$51,2,FALSE)),IF(ISNA(VLOOKUP($M396,Teams!$X$4:$Z$51,2,FALSE)),"",VLOOKUP($M396,Teams!$X$4:$Z$51,2,FALSE))))</f>
        <v>212301</v>
      </c>
      <c r="O396" s="47">
        <v>9</v>
      </c>
      <c r="P396" s="6" t="str">
        <f t="shared" si="36"/>
        <v>&lt;C9&gt;</v>
      </c>
      <c r="Q396" s="6" t="str">
        <f>IF($B396=1,IF(ISNA(VLOOKUP($P396,Teams!$F$4:$H$51,2,FALSE)),"",VLOOKUP($P396,Teams!$F$4:$H$51,2,FALSE)),IF($B396=2,IF(ISNA(VLOOKUP($P396,Teams!$O$4:$Q$51,2,FALSE)),"",VLOOKUP($P396,Teams!$O$4:$Q$51,2,FALSE)),IF(ISNA(VLOOKUP($P396,Teams!$X$4:$Z$51,2,FALSE)),"",VLOOKUP($P396,Teams!$X$4:$Z$51,2,FALSE))))</f>
        <v>212309</v>
      </c>
      <c r="R396" t="str">
        <f t="shared" si="40"/>
        <v>01/00/1900,:00,01/00/1900,:00,Week 33 - Match ,,Gym 2 - Court 1,,0,Game,,212301,,1,212309,,,0,,,1,,,,,,</v>
      </c>
    </row>
    <row r="397" spans="2:18" x14ac:dyDescent="0.2">
      <c r="B397" s="37">
        <v>2</v>
      </c>
      <c r="C397" s="9"/>
      <c r="D397" s="10"/>
      <c r="E397" s="10" t="s">
        <v>36</v>
      </c>
      <c r="F397" s="11" t="str">
        <f t="shared" si="37"/>
        <v/>
      </c>
      <c r="G397" s="11" t="str">
        <f t="shared" si="38"/>
        <v>00</v>
      </c>
      <c r="H397" s="2">
        <v>33</v>
      </c>
      <c r="I397" s="11" t="str">
        <f t="shared" si="41"/>
        <v/>
      </c>
      <c r="J397" s="2">
        <v>2</v>
      </c>
      <c r="K397" s="2">
        <v>2</v>
      </c>
      <c r="L397" s="45">
        <v>2</v>
      </c>
      <c r="M397" s="6" t="str">
        <f t="shared" si="39"/>
        <v>&lt;C2&gt;</v>
      </c>
      <c r="N397" s="6" t="str">
        <f>IF($B397=1,IF(ISNA(VLOOKUP($M397,Teams!$F$4:$H$51,2,FALSE)),"",VLOOKUP($M397,Teams!$F$4:$H$51,2,FALSE)),IF($B397=2,IF(ISNA(VLOOKUP($M397,Teams!$O$4:$Q$51,2,FALSE)),"",VLOOKUP($M397,Teams!$O$4:$Q$51,2,FALSE)),IF(ISNA(VLOOKUP($M397,Teams!$X$4:$Z$51,2,FALSE)),"",VLOOKUP($M397,Teams!$X$4:$Z$51,2,FALSE))))</f>
        <v>212302</v>
      </c>
      <c r="O397" s="47">
        <v>8</v>
      </c>
      <c r="P397" s="6" t="str">
        <f t="shared" si="36"/>
        <v>&lt;C8&gt;</v>
      </c>
      <c r="Q397" s="6" t="str">
        <f>IF($B397=1,IF(ISNA(VLOOKUP($P397,Teams!$F$4:$H$51,2,FALSE)),"",VLOOKUP($P397,Teams!$F$4:$H$51,2,FALSE)),IF($B397=2,IF(ISNA(VLOOKUP($P397,Teams!$O$4:$Q$51,2,FALSE)),"",VLOOKUP($P397,Teams!$O$4:$Q$51,2,FALSE)),IF(ISNA(VLOOKUP($P397,Teams!$X$4:$Z$51,2,FALSE)),"",VLOOKUP($P397,Teams!$X$4:$Z$51,2,FALSE))))</f>
        <v>212308</v>
      </c>
      <c r="R397" t="str">
        <f t="shared" si="40"/>
        <v>01/00/1900,:00,01/00/1900,:00,Week 33 - Match ,,Gym 2 - Court 2,,0,Game,,212302,,1,212308,,,0,,,1,,,,,,</v>
      </c>
    </row>
    <row r="398" spans="2:18" x14ac:dyDescent="0.2">
      <c r="B398" s="37">
        <v>2</v>
      </c>
      <c r="C398" s="9"/>
      <c r="D398" s="10"/>
      <c r="E398" s="10" t="s">
        <v>36</v>
      </c>
      <c r="F398" s="11" t="str">
        <f t="shared" si="37"/>
        <v/>
      </c>
      <c r="G398" s="11" t="str">
        <f t="shared" si="38"/>
        <v>00</v>
      </c>
      <c r="H398" s="2">
        <v>33</v>
      </c>
      <c r="I398" s="11" t="str">
        <f t="shared" si="41"/>
        <v/>
      </c>
      <c r="J398" s="2">
        <v>2</v>
      </c>
      <c r="K398" s="2">
        <v>3</v>
      </c>
      <c r="L398" s="45">
        <v>3</v>
      </c>
      <c r="M398" s="6" t="str">
        <f t="shared" si="39"/>
        <v>&lt;C3&gt;</v>
      </c>
      <c r="N398" s="6" t="str">
        <f>IF($B398=1,IF(ISNA(VLOOKUP($M398,Teams!$F$4:$H$51,2,FALSE)),"",VLOOKUP($M398,Teams!$F$4:$H$51,2,FALSE)),IF($B398=2,IF(ISNA(VLOOKUP($M398,Teams!$O$4:$Q$51,2,FALSE)),"",VLOOKUP($M398,Teams!$O$4:$Q$51,2,FALSE)),IF(ISNA(VLOOKUP($M398,Teams!$X$4:$Z$51,2,FALSE)),"",VLOOKUP($M398,Teams!$X$4:$Z$51,2,FALSE))))</f>
        <v>212303</v>
      </c>
      <c r="O398" s="47">
        <v>7</v>
      </c>
      <c r="P398" s="6" t="str">
        <f t="shared" si="36"/>
        <v>&lt;C7&gt;</v>
      </c>
      <c r="Q398" s="6" t="str">
        <f>IF($B398=1,IF(ISNA(VLOOKUP($P398,Teams!$F$4:$H$51,2,FALSE)),"",VLOOKUP($P398,Teams!$F$4:$H$51,2,FALSE)),IF($B398=2,IF(ISNA(VLOOKUP($P398,Teams!$O$4:$Q$51,2,FALSE)),"",VLOOKUP($P398,Teams!$O$4:$Q$51,2,FALSE)),IF(ISNA(VLOOKUP($P398,Teams!$X$4:$Z$51,2,FALSE)),"",VLOOKUP($P398,Teams!$X$4:$Z$51,2,FALSE))))</f>
        <v>212307</v>
      </c>
      <c r="R398" t="str">
        <f t="shared" si="40"/>
        <v>01/00/1900,:00,01/00/1900,:00,Week 33 - Match ,,Gym 2 - Court 3,,0,Game,,212303,,1,212307,,,0,,,1,,,,,,</v>
      </c>
    </row>
    <row r="399" spans="2:18" x14ac:dyDescent="0.2">
      <c r="B399" s="37">
        <v>2</v>
      </c>
      <c r="C399" s="9"/>
      <c r="D399" s="10"/>
      <c r="E399" s="10" t="s">
        <v>36</v>
      </c>
      <c r="F399" s="11" t="str">
        <f t="shared" si="37"/>
        <v/>
      </c>
      <c r="G399" s="11" t="str">
        <f t="shared" si="38"/>
        <v>00</v>
      </c>
      <c r="H399" s="2">
        <v>34</v>
      </c>
      <c r="I399" s="11" t="str">
        <f t="shared" si="41"/>
        <v/>
      </c>
      <c r="J399" s="2">
        <v>1</v>
      </c>
      <c r="K399" s="2">
        <v>1</v>
      </c>
      <c r="L399" s="45">
        <v>2</v>
      </c>
      <c r="M399" s="6" t="str">
        <f t="shared" si="39"/>
        <v>&lt;C2&gt;</v>
      </c>
      <c r="N399" s="6" t="str">
        <f>IF($B399=1,IF(ISNA(VLOOKUP($M399,Teams!$F$4:$H$51,2,FALSE)),"",VLOOKUP($M399,Teams!$F$4:$H$51,2,FALSE)),IF($B399=2,IF(ISNA(VLOOKUP($M399,Teams!$O$4:$Q$51,2,FALSE)),"",VLOOKUP($M399,Teams!$O$4:$Q$51,2,FALSE)),IF(ISNA(VLOOKUP($M399,Teams!$X$4:$Z$51,2,FALSE)),"",VLOOKUP($M399,Teams!$X$4:$Z$51,2,FALSE))))</f>
        <v>212302</v>
      </c>
      <c r="O399" s="47">
        <v>12</v>
      </c>
      <c r="P399" s="6" t="str">
        <f t="shared" si="36"/>
        <v>&lt;C12&gt;</v>
      </c>
      <c r="Q399" s="6" t="str">
        <f>IF($B399=1,IF(ISNA(VLOOKUP($P399,Teams!$F$4:$H$51,2,FALSE)),"",VLOOKUP($P399,Teams!$F$4:$H$51,2,FALSE)),IF($B399=2,IF(ISNA(VLOOKUP($P399,Teams!$O$4:$Q$51,2,FALSE)),"",VLOOKUP($P399,Teams!$O$4:$Q$51,2,FALSE)),IF(ISNA(VLOOKUP($P399,Teams!$X$4:$Z$51,2,FALSE)),"",VLOOKUP($P399,Teams!$X$4:$Z$51,2,FALSE))))</f>
        <v>212312</v>
      </c>
      <c r="R399" t="str">
        <f t="shared" si="40"/>
        <v>01/00/1900,:00,01/00/1900,:00,Week 34 - Match ,,Gym 1 - Court 1,,0,Game,,212302,,1,212312,,,0,,,1,,,,,,</v>
      </c>
    </row>
    <row r="400" spans="2:18" x14ac:dyDescent="0.2">
      <c r="B400" s="37">
        <v>2</v>
      </c>
      <c r="C400" s="9"/>
      <c r="D400" s="10"/>
      <c r="E400" s="10" t="s">
        <v>36</v>
      </c>
      <c r="F400" s="11" t="str">
        <f t="shared" si="37"/>
        <v/>
      </c>
      <c r="G400" s="11" t="str">
        <f t="shared" si="38"/>
        <v>00</v>
      </c>
      <c r="H400" s="2">
        <v>34</v>
      </c>
      <c r="I400" s="11" t="str">
        <f t="shared" si="41"/>
        <v/>
      </c>
      <c r="J400" s="2">
        <v>1</v>
      </c>
      <c r="K400" s="2">
        <v>2</v>
      </c>
      <c r="L400" s="45">
        <v>4</v>
      </c>
      <c r="M400" s="6" t="str">
        <f t="shared" si="39"/>
        <v>&lt;C4&gt;</v>
      </c>
      <c r="N400" s="6" t="str">
        <f>IF($B400=1,IF(ISNA(VLOOKUP($M400,Teams!$F$4:$H$51,2,FALSE)),"",VLOOKUP($M400,Teams!$F$4:$H$51,2,FALSE)),IF($B400=2,IF(ISNA(VLOOKUP($M400,Teams!$O$4:$Q$51,2,FALSE)),"",VLOOKUP($M400,Teams!$O$4:$Q$51,2,FALSE)),IF(ISNA(VLOOKUP($M400,Teams!$X$4:$Z$51,2,FALSE)),"",VLOOKUP($M400,Teams!$X$4:$Z$51,2,FALSE))))</f>
        <v>212304</v>
      </c>
      <c r="O400" s="47">
        <v>11</v>
      </c>
      <c r="P400" s="6" t="str">
        <f t="shared" si="36"/>
        <v>&lt;C11&gt;</v>
      </c>
      <c r="Q400" s="6" t="str">
        <f>IF($B400=1,IF(ISNA(VLOOKUP($P400,Teams!$F$4:$H$51,2,FALSE)),"",VLOOKUP($P400,Teams!$F$4:$H$51,2,FALSE)),IF($B400=2,IF(ISNA(VLOOKUP($P400,Teams!$O$4:$Q$51,2,FALSE)),"",VLOOKUP($P400,Teams!$O$4:$Q$51,2,FALSE)),IF(ISNA(VLOOKUP($P400,Teams!$X$4:$Z$51,2,FALSE)),"",VLOOKUP($P400,Teams!$X$4:$Z$51,2,FALSE))))</f>
        <v>212311</v>
      </c>
      <c r="R400" t="str">
        <f t="shared" si="40"/>
        <v>01/00/1900,:00,01/00/1900,:00,Week 34 - Match ,,Gym 1 - Court 2,,0,Game,,212304,,1,212311,,,0,,,1,,,,,,</v>
      </c>
    </row>
    <row r="401" spans="2:18" x14ac:dyDescent="0.2">
      <c r="B401" s="37">
        <v>2</v>
      </c>
      <c r="C401" s="9"/>
      <c r="D401" s="10"/>
      <c r="E401" s="10" t="s">
        <v>36</v>
      </c>
      <c r="F401" s="11" t="str">
        <f t="shared" si="37"/>
        <v/>
      </c>
      <c r="G401" s="11" t="str">
        <f t="shared" si="38"/>
        <v>00</v>
      </c>
      <c r="H401" s="2">
        <v>34</v>
      </c>
      <c r="I401" s="11" t="str">
        <f t="shared" si="41"/>
        <v/>
      </c>
      <c r="J401" s="2">
        <v>1</v>
      </c>
      <c r="K401" s="2">
        <v>3</v>
      </c>
      <c r="L401" s="45">
        <v>5</v>
      </c>
      <c r="M401" s="6" t="str">
        <f t="shared" si="39"/>
        <v>&lt;C5&gt;</v>
      </c>
      <c r="N401" s="6" t="str">
        <f>IF($B401=1,IF(ISNA(VLOOKUP($M401,Teams!$F$4:$H$51,2,FALSE)),"",VLOOKUP($M401,Teams!$F$4:$H$51,2,FALSE)),IF($B401=2,IF(ISNA(VLOOKUP($M401,Teams!$O$4:$Q$51,2,FALSE)),"",VLOOKUP($M401,Teams!$O$4:$Q$51,2,FALSE)),IF(ISNA(VLOOKUP($M401,Teams!$X$4:$Z$51,2,FALSE)),"",VLOOKUP($M401,Teams!$X$4:$Z$51,2,FALSE))))</f>
        <v>212305</v>
      </c>
      <c r="O401" s="47">
        <v>10</v>
      </c>
      <c r="P401" s="6" t="str">
        <f t="shared" si="36"/>
        <v>&lt;C10&gt;</v>
      </c>
      <c r="Q401" s="6" t="str">
        <f>IF($B401=1,IF(ISNA(VLOOKUP($P401,Teams!$F$4:$H$51,2,FALSE)),"",VLOOKUP($P401,Teams!$F$4:$H$51,2,FALSE)),IF($B401=2,IF(ISNA(VLOOKUP($P401,Teams!$O$4:$Q$51,2,FALSE)),"",VLOOKUP($P401,Teams!$O$4:$Q$51,2,FALSE)),IF(ISNA(VLOOKUP($P401,Teams!$X$4:$Z$51,2,FALSE)),"",VLOOKUP($P401,Teams!$X$4:$Z$51,2,FALSE))))</f>
        <v>212310</v>
      </c>
      <c r="R401" t="str">
        <f t="shared" si="40"/>
        <v>01/00/1900,:00,01/00/1900,:00,Week 34 - Match ,,Gym 1 - Court 3,,0,Game,,212305,,1,212310,,,0,,,1,,,,,,</v>
      </c>
    </row>
    <row r="402" spans="2:18" x14ac:dyDescent="0.2">
      <c r="B402" s="37">
        <v>2</v>
      </c>
      <c r="C402" s="9"/>
      <c r="D402" s="10"/>
      <c r="E402" s="10" t="s">
        <v>36</v>
      </c>
      <c r="F402" s="11" t="str">
        <f t="shared" si="37"/>
        <v/>
      </c>
      <c r="G402" s="11" t="str">
        <f t="shared" si="38"/>
        <v>00</v>
      </c>
      <c r="H402" s="2">
        <v>34</v>
      </c>
      <c r="I402" s="11" t="str">
        <f t="shared" si="41"/>
        <v/>
      </c>
      <c r="J402" s="2">
        <v>2</v>
      </c>
      <c r="K402" s="2">
        <v>1</v>
      </c>
      <c r="L402" s="45">
        <v>6</v>
      </c>
      <c r="M402" s="6" t="str">
        <f t="shared" si="39"/>
        <v>&lt;C6&gt;</v>
      </c>
      <c r="N402" s="6" t="str">
        <f>IF($B402=1,IF(ISNA(VLOOKUP($M402,Teams!$F$4:$H$51,2,FALSE)),"",VLOOKUP($M402,Teams!$F$4:$H$51,2,FALSE)),IF($B402=2,IF(ISNA(VLOOKUP($M402,Teams!$O$4:$Q$51,2,FALSE)),"",VLOOKUP($M402,Teams!$O$4:$Q$51,2,FALSE)),IF(ISNA(VLOOKUP($M402,Teams!$X$4:$Z$51,2,FALSE)),"",VLOOKUP($M402,Teams!$X$4:$Z$51,2,FALSE))))</f>
        <v>212306</v>
      </c>
      <c r="O402" s="47">
        <v>9</v>
      </c>
      <c r="P402" s="6" t="str">
        <f t="shared" si="36"/>
        <v>&lt;C9&gt;</v>
      </c>
      <c r="Q402" s="6" t="str">
        <f>IF($B402=1,IF(ISNA(VLOOKUP($P402,Teams!$F$4:$H$51,2,FALSE)),"",VLOOKUP($P402,Teams!$F$4:$H$51,2,FALSE)),IF($B402=2,IF(ISNA(VLOOKUP($P402,Teams!$O$4:$Q$51,2,FALSE)),"",VLOOKUP($P402,Teams!$O$4:$Q$51,2,FALSE)),IF(ISNA(VLOOKUP($P402,Teams!$X$4:$Z$51,2,FALSE)),"",VLOOKUP($P402,Teams!$X$4:$Z$51,2,FALSE))))</f>
        <v>212309</v>
      </c>
      <c r="R402" t="str">
        <f t="shared" si="40"/>
        <v>01/00/1900,:00,01/00/1900,:00,Week 34 - Match ,,Gym 2 - Court 1,,0,Game,,212306,,1,212309,,,0,,,1,,,,,,</v>
      </c>
    </row>
    <row r="403" spans="2:18" x14ac:dyDescent="0.2">
      <c r="B403" s="37">
        <v>2</v>
      </c>
      <c r="C403" s="9"/>
      <c r="D403" s="10"/>
      <c r="E403" s="10" t="s">
        <v>36</v>
      </c>
      <c r="F403" s="11" t="str">
        <f t="shared" si="37"/>
        <v/>
      </c>
      <c r="G403" s="11" t="str">
        <f t="shared" si="38"/>
        <v>00</v>
      </c>
      <c r="H403" s="2">
        <v>34</v>
      </c>
      <c r="I403" s="11" t="str">
        <f t="shared" si="41"/>
        <v/>
      </c>
      <c r="J403" s="2">
        <v>2</v>
      </c>
      <c r="K403" s="2">
        <v>2</v>
      </c>
      <c r="L403" s="45">
        <v>7</v>
      </c>
      <c r="M403" s="6" t="str">
        <f t="shared" si="39"/>
        <v>&lt;C7&gt;</v>
      </c>
      <c r="N403" s="6" t="str">
        <f>IF($B403=1,IF(ISNA(VLOOKUP($M403,Teams!$F$4:$H$51,2,FALSE)),"",VLOOKUP($M403,Teams!$F$4:$H$51,2,FALSE)),IF($B403=2,IF(ISNA(VLOOKUP($M403,Teams!$O$4:$Q$51,2,FALSE)),"",VLOOKUP($M403,Teams!$O$4:$Q$51,2,FALSE)),IF(ISNA(VLOOKUP($M403,Teams!$X$4:$Z$51,2,FALSE)),"",VLOOKUP($M403,Teams!$X$4:$Z$51,2,FALSE))))</f>
        <v>212307</v>
      </c>
      <c r="O403" s="47">
        <v>8</v>
      </c>
      <c r="P403" s="6" t="str">
        <f t="shared" si="36"/>
        <v>&lt;C8&gt;</v>
      </c>
      <c r="Q403" s="6" t="str">
        <f>IF($B403=1,IF(ISNA(VLOOKUP($P403,Teams!$F$4:$H$51,2,FALSE)),"",VLOOKUP($P403,Teams!$F$4:$H$51,2,FALSE)),IF($B403=2,IF(ISNA(VLOOKUP($P403,Teams!$O$4:$Q$51,2,FALSE)),"",VLOOKUP($P403,Teams!$O$4:$Q$51,2,FALSE)),IF(ISNA(VLOOKUP($P403,Teams!$X$4:$Z$51,2,FALSE)),"",VLOOKUP($P403,Teams!$X$4:$Z$51,2,FALSE))))</f>
        <v>212308</v>
      </c>
      <c r="R403" t="str">
        <f t="shared" si="40"/>
        <v>01/00/1900,:00,01/00/1900,:00,Week 34 - Match ,,Gym 2 - Court 2,,0,Game,,212307,,1,212308,,,0,,,1,,,,,,</v>
      </c>
    </row>
    <row r="404" spans="2:18" x14ac:dyDescent="0.2">
      <c r="B404" s="37">
        <v>2</v>
      </c>
      <c r="C404" s="9"/>
      <c r="D404" s="10"/>
      <c r="E404" s="10" t="s">
        <v>36</v>
      </c>
      <c r="F404" s="11" t="str">
        <f t="shared" si="37"/>
        <v/>
      </c>
      <c r="G404" s="11" t="str">
        <f t="shared" si="38"/>
        <v>00</v>
      </c>
      <c r="H404" s="2">
        <v>34</v>
      </c>
      <c r="I404" s="11" t="str">
        <f t="shared" si="41"/>
        <v/>
      </c>
      <c r="J404" s="2">
        <v>2</v>
      </c>
      <c r="K404" s="2">
        <v>3</v>
      </c>
      <c r="L404" s="45">
        <v>1</v>
      </c>
      <c r="M404" s="6" t="str">
        <f t="shared" si="39"/>
        <v>&lt;C1&gt;</v>
      </c>
      <c r="N404" s="6" t="str">
        <f>IF($B404=1,IF(ISNA(VLOOKUP($M404,Teams!$F$4:$H$51,2,FALSE)),"",VLOOKUP($M404,Teams!$F$4:$H$51,2,FALSE)),IF($B404=2,IF(ISNA(VLOOKUP($M404,Teams!$O$4:$Q$51,2,FALSE)),"",VLOOKUP($M404,Teams!$O$4:$Q$51,2,FALSE)),IF(ISNA(VLOOKUP($M404,Teams!$X$4:$Z$51,2,FALSE)),"",VLOOKUP($M404,Teams!$X$4:$Z$51,2,FALSE))))</f>
        <v>212301</v>
      </c>
      <c r="O404" s="47">
        <v>3</v>
      </c>
      <c r="P404" s="6" t="str">
        <f t="shared" si="36"/>
        <v>&lt;C3&gt;</v>
      </c>
      <c r="Q404" s="6" t="str">
        <f>IF($B404=1,IF(ISNA(VLOOKUP($P404,Teams!$F$4:$H$51,2,FALSE)),"",VLOOKUP($P404,Teams!$F$4:$H$51,2,FALSE)),IF($B404=2,IF(ISNA(VLOOKUP($P404,Teams!$O$4:$Q$51,2,FALSE)),"",VLOOKUP($P404,Teams!$O$4:$Q$51,2,FALSE)),IF(ISNA(VLOOKUP($P404,Teams!$X$4:$Z$51,2,FALSE)),"",VLOOKUP($P404,Teams!$X$4:$Z$51,2,FALSE))))</f>
        <v>212303</v>
      </c>
      <c r="R404" t="str">
        <f t="shared" si="40"/>
        <v>01/00/1900,:00,01/00/1900,:00,Week 34 - Match ,,Gym 2 - Court 3,,0,Game,,212301,,1,212303,,,0,,,1,,,,,,</v>
      </c>
    </row>
    <row r="405" spans="2:18" x14ac:dyDescent="0.2">
      <c r="B405" s="37">
        <v>2</v>
      </c>
      <c r="C405" s="9"/>
      <c r="D405" s="10"/>
      <c r="E405" s="10" t="s">
        <v>36</v>
      </c>
      <c r="F405" s="11" t="str">
        <f t="shared" si="37"/>
        <v/>
      </c>
      <c r="G405" s="11" t="str">
        <f t="shared" si="38"/>
        <v>00</v>
      </c>
      <c r="H405" s="2">
        <v>34</v>
      </c>
      <c r="I405" s="11" t="str">
        <f t="shared" si="41"/>
        <v/>
      </c>
      <c r="J405" s="2">
        <v>1</v>
      </c>
      <c r="K405" s="2">
        <v>1</v>
      </c>
      <c r="L405" s="45">
        <v>2</v>
      </c>
      <c r="M405" s="6" t="str">
        <f t="shared" si="39"/>
        <v>&lt;C2&gt;</v>
      </c>
      <c r="N405" s="6" t="str">
        <f>IF($B405=1,IF(ISNA(VLOOKUP($M405,Teams!$F$4:$H$51,2,FALSE)),"",VLOOKUP($M405,Teams!$F$4:$H$51,2,FALSE)),IF($B405=2,IF(ISNA(VLOOKUP($M405,Teams!$O$4:$Q$51,2,FALSE)),"",VLOOKUP($M405,Teams!$O$4:$Q$51,2,FALSE)),IF(ISNA(VLOOKUP($M405,Teams!$X$4:$Z$51,2,FALSE)),"",VLOOKUP($M405,Teams!$X$4:$Z$51,2,FALSE))))</f>
        <v>212302</v>
      </c>
      <c r="O405" s="47">
        <v>10</v>
      </c>
      <c r="P405" s="6" t="str">
        <f t="shared" si="36"/>
        <v>&lt;C10&gt;</v>
      </c>
      <c r="Q405" s="6" t="str">
        <f>IF($B405=1,IF(ISNA(VLOOKUP($P405,Teams!$F$4:$H$51,2,FALSE)),"",VLOOKUP($P405,Teams!$F$4:$H$51,2,FALSE)),IF($B405=2,IF(ISNA(VLOOKUP($P405,Teams!$O$4:$Q$51,2,FALSE)),"",VLOOKUP($P405,Teams!$O$4:$Q$51,2,FALSE)),IF(ISNA(VLOOKUP($P405,Teams!$X$4:$Z$51,2,FALSE)),"",VLOOKUP($P405,Teams!$X$4:$Z$51,2,FALSE))))</f>
        <v>212310</v>
      </c>
      <c r="R405" t="str">
        <f t="shared" si="40"/>
        <v>01/00/1900,:00,01/00/1900,:00,Week 34 - Match ,,Gym 1 - Court 1,,0,Game,,212302,,1,212310,,,0,,,1,,,,,,</v>
      </c>
    </row>
    <row r="406" spans="2:18" x14ac:dyDescent="0.2">
      <c r="B406" s="37">
        <v>2</v>
      </c>
      <c r="C406" s="9"/>
      <c r="D406" s="10"/>
      <c r="E406" s="10" t="s">
        <v>36</v>
      </c>
      <c r="F406" s="11" t="str">
        <f t="shared" si="37"/>
        <v/>
      </c>
      <c r="G406" s="11" t="str">
        <f t="shared" si="38"/>
        <v>00</v>
      </c>
      <c r="H406" s="2">
        <v>34</v>
      </c>
      <c r="I406" s="11" t="str">
        <f t="shared" si="41"/>
        <v/>
      </c>
      <c r="J406" s="2">
        <v>1</v>
      </c>
      <c r="K406" s="2">
        <v>2</v>
      </c>
      <c r="L406" s="45">
        <v>1</v>
      </c>
      <c r="M406" s="6" t="str">
        <f t="shared" si="39"/>
        <v>&lt;C1&gt;</v>
      </c>
      <c r="N406" s="6" t="str">
        <f>IF($B406=1,IF(ISNA(VLOOKUP($M406,Teams!$F$4:$H$51,2,FALSE)),"",VLOOKUP($M406,Teams!$F$4:$H$51,2,FALSE)),IF($B406=2,IF(ISNA(VLOOKUP($M406,Teams!$O$4:$Q$51,2,FALSE)),"",VLOOKUP($M406,Teams!$O$4:$Q$51,2,FALSE)),IF(ISNA(VLOOKUP($M406,Teams!$X$4:$Z$51,2,FALSE)),"",VLOOKUP($M406,Teams!$X$4:$Z$51,2,FALSE))))</f>
        <v>212301</v>
      </c>
      <c r="O406" s="47">
        <v>11</v>
      </c>
      <c r="P406" s="6" t="str">
        <f t="shared" si="36"/>
        <v>&lt;C11&gt;</v>
      </c>
      <c r="Q406" s="6" t="str">
        <f>IF($B406=1,IF(ISNA(VLOOKUP($P406,Teams!$F$4:$H$51,2,FALSE)),"",VLOOKUP($P406,Teams!$F$4:$H$51,2,FALSE)),IF($B406=2,IF(ISNA(VLOOKUP($P406,Teams!$O$4:$Q$51,2,FALSE)),"",VLOOKUP($P406,Teams!$O$4:$Q$51,2,FALSE)),IF(ISNA(VLOOKUP($P406,Teams!$X$4:$Z$51,2,FALSE)),"",VLOOKUP($P406,Teams!$X$4:$Z$51,2,FALSE))))</f>
        <v>212311</v>
      </c>
      <c r="R406" t="str">
        <f t="shared" si="40"/>
        <v>01/00/1900,:00,01/00/1900,:00,Week 34 - Match ,,Gym 1 - Court 2,,0,Game,,212301,,1,212311,,,0,,,1,,,,,,</v>
      </c>
    </row>
    <row r="407" spans="2:18" x14ac:dyDescent="0.2">
      <c r="B407" s="37">
        <v>2</v>
      </c>
      <c r="C407" s="9"/>
      <c r="D407" s="10"/>
      <c r="E407" s="10" t="s">
        <v>36</v>
      </c>
      <c r="F407" s="11" t="str">
        <f t="shared" si="37"/>
        <v/>
      </c>
      <c r="G407" s="11" t="str">
        <f t="shared" si="38"/>
        <v>00</v>
      </c>
      <c r="H407" s="2">
        <v>34</v>
      </c>
      <c r="I407" s="11" t="str">
        <f t="shared" si="41"/>
        <v/>
      </c>
      <c r="J407" s="2">
        <v>1</v>
      </c>
      <c r="K407" s="2">
        <v>3</v>
      </c>
      <c r="L407" s="45">
        <v>5</v>
      </c>
      <c r="M407" s="6" t="str">
        <f t="shared" si="39"/>
        <v>&lt;C5&gt;</v>
      </c>
      <c r="N407" s="6" t="str">
        <f>IF($B407=1,IF(ISNA(VLOOKUP($M407,Teams!$F$4:$H$51,2,FALSE)),"",VLOOKUP($M407,Teams!$F$4:$H$51,2,FALSE)),IF($B407=2,IF(ISNA(VLOOKUP($M407,Teams!$O$4:$Q$51,2,FALSE)),"",VLOOKUP($M407,Teams!$O$4:$Q$51,2,FALSE)),IF(ISNA(VLOOKUP($M407,Teams!$X$4:$Z$51,2,FALSE)),"",VLOOKUP($M407,Teams!$X$4:$Z$51,2,FALSE))))</f>
        <v>212305</v>
      </c>
      <c r="O407" s="47">
        <v>7</v>
      </c>
      <c r="P407" s="6" t="str">
        <f t="shared" si="36"/>
        <v>&lt;C7&gt;</v>
      </c>
      <c r="Q407" s="6" t="str">
        <f>IF($B407=1,IF(ISNA(VLOOKUP($P407,Teams!$F$4:$H$51,2,FALSE)),"",VLOOKUP($P407,Teams!$F$4:$H$51,2,FALSE)),IF($B407=2,IF(ISNA(VLOOKUP($P407,Teams!$O$4:$Q$51,2,FALSE)),"",VLOOKUP($P407,Teams!$O$4:$Q$51,2,FALSE)),IF(ISNA(VLOOKUP($P407,Teams!$X$4:$Z$51,2,FALSE)),"",VLOOKUP($P407,Teams!$X$4:$Z$51,2,FALSE))))</f>
        <v>212307</v>
      </c>
      <c r="R407" t="str">
        <f t="shared" si="40"/>
        <v>01/00/1900,:00,01/00/1900,:00,Week 34 - Match ,,Gym 1 - Court 3,,0,Game,,212305,,1,212307,,,0,,,1,,,,,,</v>
      </c>
    </row>
    <row r="408" spans="2:18" x14ac:dyDescent="0.2">
      <c r="B408" s="37">
        <v>2</v>
      </c>
      <c r="C408" s="9"/>
      <c r="D408" s="10"/>
      <c r="E408" s="10" t="s">
        <v>36</v>
      </c>
      <c r="F408" s="11" t="str">
        <f t="shared" si="37"/>
        <v/>
      </c>
      <c r="G408" s="11" t="str">
        <f t="shared" si="38"/>
        <v>00</v>
      </c>
      <c r="H408" s="2">
        <v>34</v>
      </c>
      <c r="I408" s="11" t="str">
        <f t="shared" si="41"/>
        <v/>
      </c>
      <c r="J408" s="2">
        <v>2</v>
      </c>
      <c r="K408" s="2">
        <v>1</v>
      </c>
      <c r="L408" s="45">
        <v>6</v>
      </c>
      <c r="M408" s="6" t="str">
        <f t="shared" si="39"/>
        <v>&lt;C6&gt;</v>
      </c>
      <c r="N408" s="6" t="str">
        <f>IF($B408=1,IF(ISNA(VLOOKUP($M408,Teams!$F$4:$H$51,2,FALSE)),"",VLOOKUP($M408,Teams!$F$4:$H$51,2,FALSE)),IF($B408=2,IF(ISNA(VLOOKUP($M408,Teams!$O$4:$Q$51,2,FALSE)),"",VLOOKUP($M408,Teams!$O$4:$Q$51,2,FALSE)),IF(ISNA(VLOOKUP($M408,Teams!$X$4:$Z$51,2,FALSE)),"",VLOOKUP($M408,Teams!$X$4:$Z$51,2,FALSE))))</f>
        <v>212306</v>
      </c>
      <c r="O408" s="47">
        <v>12</v>
      </c>
      <c r="P408" s="6" t="str">
        <f t="shared" si="36"/>
        <v>&lt;C12&gt;</v>
      </c>
      <c r="Q408" s="6" t="str">
        <f>IF($B408=1,IF(ISNA(VLOOKUP($P408,Teams!$F$4:$H$51,2,FALSE)),"",VLOOKUP($P408,Teams!$F$4:$H$51,2,FALSE)),IF($B408=2,IF(ISNA(VLOOKUP($P408,Teams!$O$4:$Q$51,2,FALSE)),"",VLOOKUP($P408,Teams!$O$4:$Q$51,2,FALSE)),IF(ISNA(VLOOKUP($P408,Teams!$X$4:$Z$51,2,FALSE)),"",VLOOKUP($P408,Teams!$X$4:$Z$51,2,FALSE))))</f>
        <v>212312</v>
      </c>
      <c r="R408" t="str">
        <f t="shared" si="40"/>
        <v>01/00/1900,:00,01/00/1900,:00,Week 34 - Match ,,Gym 2 - Court 1,,0,Game,,212306,,1,212312,,,0,,,1,,,,,,</v>
      </c>
    </row>
    <row r="409" spans="2:18" x14ac:dyDescent="0.2">
      <c r="B409" s="37">
        <v>2</v>
      </c>
      <c r="C409" s="9"/>
      <c r="D409" s="10"/>
      <c r="E409" s="10" t="s">
        <v>36</v>
      </c>
      <c r="F409" s="11" t="str">
        <f t="shared" si="37"/>
        <v/>
      </c>
      <c r="G409" s="11" t="str">
        <f t="shared" si="38"/>
        <v>00</v>
      </c>
      <c r="H409" s="2">
        <v>34</v>
      </c>
      <c r="I409" s="11" t="str">
        <f t="shared" si="41"/>
        <v/>
      </c>
      <c r="J409" s="2">
        <v>2</v>
      </c>
      <c r="K409" s="2">
        <v>2</v>
      </c>
      <c r="L409" s="45">
        <v>4</v>
      </c>
      <c r="M409" s="6" t="str">
        <f t="shared" si="39"/>
        <v>&lt;C4&gt;</v>
      </c>
      <c r="N409" s="6" t="str">
        <f>IF($B409=1,IF(ISNA(VLOOKUP($M409,Teams!$F$4:$H$51,2,FALSE)),"",VLOOKUP($M409,Teams!$F$4:$H$51,2,FALSE)),IF($B409=2,IF(ISNA(VLOOKUP($M409,Teams!$O$4:$Q$51,2,FALSE)),"",VLOOKUP($M409,Teams!$O$4:$Q$51,2,FALSE)),IF(ISNA(VLOOKUP($M409,Teams!$X$4:$Z$51,2,FALSE)),"",VLOOKUP($M409,Teams!$X$4:$Z$51,2,FALSE))))</f>
        <v>212304</v>
      </c>
      <c r="O409" s="47">
        <v>8</v>
      </c>
      <c r="P409" s="6" t="str">
        <f t="shared" si="36"/>
        <v>&lt;C8&gt;</v>
      </c>
      <c r="Q409" s="6" t="str">
        <f>IF($B409=1,IF(ISNA(VLOOKUP($P409,Teams!$F$4:$H$51,2,FALSE)),"",VLOOKUP($P409,Teams!$F$4:$H$51,2,FALSE)),IF($B409=2,IF(ISNA(VLOOKUP($P409,Teams!$O$4:$Q$51,2,FALSE)),"",VLOOKUP($P409,Teams!$O$4:$Q$51,2,FALSE)),IF(ISNA(VLOOKUP($P409,Teams!$X$4:$Z$51,2,FALSE)),"",VLOOKUP($P409,Teams!$X$4:$Z$51,2,FALSE))))</f>
        <v>212308</v>
      </c>
      <c r="R409" t="str">
        <f t="shared" si="40"/>
        <v>01/00/1900,:00,01/00/1900,:00,Week 34 - Match ,,Gym 2 - Court 2,,0,Game,,212304,,1,212308,,,0,,,1,,,,,,</v>
      </c>
    </row>
    <row r="410" spans="2:18" x14ac:dyDescent="0.2">
      <c r="B410" s="37">
        <v>2</v>
      </c>
      <c r="C410" s="9"/>
      <c r="D410" s="10"/>
      <c r="E410" s="10" t="s">
        <v>36</v>
      </c>
      <c r="F410" s="11" t="str">
        <f t="shared" si="37"/>
        <v/>
      </c>
      <c r="G410" s="11" t="str">
        <f t="shared" si="38"/>
        <v>00</v>
      </c>
      <c r="H410" s="2">
        <v>34</v>
      </c>
      <c r="I410" s="11" t="str">
        <f t="shared" si="41"/>
        <v/>
      </c>
      <c r="J410" s="2">
        <v>2</v>
      </c>
      <c r="K410" s="2">
        <v>3</v>
      </c>
      <c r="L410" s="45">
        <v>3</v>
      </c>
      <c r="M410" s="6" t="str">
        <f t="shared" si="39"/>
        <v>&lt;C3&gt;</v>
      </c>
      <c r="N410" s="6" t="str">
        <f>IF($B410=1,IF(ISNA(VLOOKUP($M410,Teams!$F$4:$H$51,2,FALSE)),"",VLOOKUP($M410,Teams!$F$4:$H$51,2,FALSE)),IF($B410=2,IF(ISNA(VLOOKUP($M410,Teams!$O$4:$Q$51,2,FALSE)),"",VLOOKUP($M410,Teams!$O$4:$Q$51,2,FALSE)),IF(ISNA(VLOOKUP($M410,Teams!$X$4:$Z$51,2,FALSE)),"",VLOOKUP($M410,Teams!$X$4:$Z$51,2,FALSE))))</f>
        <v>212303</v>
      </c>
      <c r="O410" s="47">
        <v>9</v>
      </c>
      <c r="P410" s="6" t="str">
        <f t="shared" si="36"/>
        <v>&lt;C9&gt;</v>
      </c>
      <c r="Q410" s="6" t="str">
        <f>IF($B410=1,IF(ISNA(VLOOKUP($P410,Teams!$F$4:$H$51,2,FALSE)),"",VLOOKUP($P410,Teams!$F$4:$H$51,2,FALSE)),IF($B410=2,IF(ISNA(VLOOKUP($P410,Teams!$O$4:$Q$51,2,FALSE)),"",VLOOKUP($P410,Teams!$O$4:$Q$51,2,FALSE)),IF(ISNA(VLOOKUP($P410,Teams!$X$4:$Z$51,2,FALSE)),"",VLOOKUP($P410,Teams!$X$4:$Z$51,2,FALSE))))</f>
        <v>212309</v>
      </c>
      <c r="R410" t="str">
        <f t="shared" si="40"/>
        <v>01/00/1900,:00,01/00/1900,:00,Week 34 - Match ,,Gym 2 - Court 3,,0,Game,,212303,,1,212309,,,0,,,1,,,,,,</v>
      </c>
    </row>
    <row r="411" spans="2:18" x14ac:dyDescent="0.2">
      <c r="B411" s="37">
        <v>2</v>
      </c>
      <c r="C411" s="9"/>
      <c r="D411" s="10"/>
      <c r="E411" s="10" t="s">
        <v>36</v>
      </c>
      <c r="F411" s="11" t="str">
        <f t="shared" si="37"/>
        <v/>
      </c>
      <c r="G411" s="11" t="str">
        <f t="shared" si="38"/>
        <v>00</v>
      </c>
      <c r="H411" s="2">
        <v>35</v>
      </c>
      <c r="I411" s="11" t="str">
        <f t="shared" si="41"/>
        <v/>
      </c>
      <c r="J411" s="2">
        <v>1</v>
      </c>
      <c r="K411" s="2">
        <v>1</v>
      </c>
      <c r="L411" s="45">
        <v>1</v>
      </c>
      <c r="M411" s="6" t="str">
        <f t="shared" si="39"/>
        <v>&lt;C1&gt;</v>
      </c>
      <c r="N411" s="6" t="str">
        <f>IF($B411=1,IF(ISNA(VLOOKUP($M411,Teams!$F$4:$H$51,2,FALSE)),"",VLOOKUP($M411,Teams!$F$4:$H$51,2,FALSE)),IF($B411=2,IF(ISNA(VLOOKUP($M411,Teams!$O$4:$Q$51,2,FALSE)),"",VLOOKUP($M411,Teams!$O$4:$Q$51,2,FALSE)),IF(ISNA(VLOOKUP($M411,Teams!$X$4:$Z$51,2,FALSE)),"",VLOOKUP($M411,Teams!$X$4:$Z$51,2,FALSE))))</f>
        <v>212301</v>
      </c>
      <c r="O411" s="47">
        <v>12</v>
      </c>
      <c r="P411" s="6" t="str">
        <f t="shared" si="36"/>
        <v>&lt;C12&gt;</v>
      </c>
      <c r="Q411" s="6" t="str">
        <f>IF($B411=1,IF(ISNA(VLOOKUP($P411,Teams!$F$4:$H$51,2,FALSE)),"",VLOOKUP($P411,Teams!$F$4:$H$51,2,FALSE)),IF($B411=2,IF(ISNA(VLOOKUP($P411,Teams!$O$4:$Q$51,2,FALSE)),"",VLOOKUP($P411,Teams!$O$4:$Q$51,2,FALSE)),IF(ISNA(VLOOKUP($P411,Teams!$X$4:$Z$51,2,FALSE)),"",VLOOKUP($P411,Teams!$X$4:$Z$51,2,FALSE))))</f>
        <v>212312</v>
      </c>
      <c r="R411" t="str">
        <f t="shared" si="40"/>
        <v>01/00/1900,:00,01/00/1900,:00,Week 35 - Match ,,Gym 1 - Court 1,,0,Game,,212301,,1,212312,,,0,,,1,,,,,,</v>
      </c>
    </row>
    <row r="412" spans="2:18" x14ac:dyDescent="0.2">
      <c r="B412" s="37">
        <v>2</v>
      </c>
      <c r="C412" s="9"/>
      <c r="D412" s="10"/>
      <c r="E412" s="10" t="s">
        <v>36</v>
      </c>
      <c r="F412" s="11" t="str">
        <f t="shared" si="37"/>
        <v/>
      </c>
      <c r="G412" s="11" t="str">
        <f t="shared" si="38"/>
        <v>00</v>
      </c>
      <c r="H412" s="2">
        <v>35</v>
      </c>
      <c r="I412" s="11" t="str">
        <f t="shared" si="41"/>
        <v/>
      </c>
      <c r="J412" s="2">
        <v>1</v>
      </c>
      <c r="K412" s="2">
        <v>2</v>
      </c>
      <c r="L412" s="45">
        <v>2</v>
      </c>
      <c r="M412" s="6" t="str">
        <f t="shared" si="39"/>
        <v>&lt;C2&gt;</v>
      </c>
      <c r="N412" s="6" t="str">
        <f>IF($B412=1,IF(ISNA(VLOOKUP($M412,Teams!$F$4:$H$51,2,FALSE)),"",VLOOKUP($M412,Teams!$F$4:$H$51,2,FALSE)),IF($B412=2,IF(ISNA(VLOOKUP($M412,Teams!$O$4:$Q$51,2,FALSE)),"",VLOOKUP($M412,Teams!$O$4:$Q$51,2,FALSE)),IF(ISNA(VLOOKUP($M412,Teams!$X$4:$Z$51,2,FALSE)),"",VLOOKUP($M412,Teams!$X$4:$Z$51,2,FALSE))))</f>
        <v>212302</v>
      </c>
      <c r="O412" s="47">
        <v>11</v>
      </c>
      <c r="P412" s="6" t="str">
        <f t="shared" si="36"/>
        <v>&lt;C11&gt;</v>
      </c>
      <c r="Q412" s="6" t="str">
        <f>IF($B412=1,IF(ISNA(VLOOKUP($P412,Teams!$F$4:$H$51,2,FALSE)),"",VLOOKUP($P412,Teams!$F$4:$H$51,2,FALSE)),IF($B412=2,IF(ISNA(VLOOKUP($P412,Teams!$O$4:$Q$51,2,FALSE)),"",VLOOKUP($P412,Teams!$O$4:$Q$51,2,FALSE)),IF(ISNA(VLOOKUP($P412,Teams!$X$4:$Z$51,2,FALSE)),"",VLOOKUP($P412,Teams!$X$4:$Z$51,2,FALSE))))</f>
        <v>212311</v>
      </c>
      <c r="R412" t="str">
        <f t="shared" si="40"/>
        <v>01/00/1900,:00,01/00/1900,:00,Week 35 - Match ,,Gym 1 - Court 2,,0,Game,,212302,,1,212311,,,0,,,1,,,,,,</v>
      </c>
    </row>
    <row r="413" spans="2:18" x14ac:dyDescent="0.2">
      <c r="B413" s="37">
        <v>2</v>
      </c>
      <c r="C413" s="9"/>
      <c r="D413" s="10"/>
      <c r="E413" s="10" t="s">
        <v>36</v>
      </c>
      <c r="F413" s="11" t="str">
        <f t="shared" si="37"/>
        <v/>
      </c>
      <c r="G413" s="11" t="str">
        <f t="shared" si="38"/>
        <v>00</v>
      </c>
      <c r="H413" s="2">
        <v>35</v>
      </c>
      <c r="I413" s="11" t="str">
        <f t="shared" si="41"/>
        <v/>
      </c>
      <c r="J413" s="2">
        <v>1</v>
      </c>
      <c r="K413" s="2">
        <v>3</v>
      </c>
      <c r="L413" s="45">
        <v>3</v>
      </c>
      <c r="M413" s="6" t="str">
        <f t="shared" si="39"/>
        <v>&lt;C3&gt;</v>
      </c>
      <c r="N413" s="6" t="str">
        <f>IF($B413=1,IF(ISNA(VLOOKUP($M413,Teams!$F$4:$H$51,2,FALSE)),"",VLOOKUP($M413,Teams!$F$4:$H$51,2,FALSE)),IF($B413=2,IF(ISNA(VLOOKUP($M413,Teams!$O$4:$Q$51,2,FALSE)),"",VLOOKUP($M413,Teams!$O$4:$Q$51,2,FALSE)),IF(ISNA(VLOOKUP($M413,Teams!$X$4:$Z$51,2,FALSE)),"",VLOOKUP($M413,Teams!$X$4:$Z$51,2,FALSE))))</f>
        <v>212303</v>
      </c>
      <c r="O413" s="47">
        <v>10</v>
      </c>
      <c r="P413" s="6" t="str">
        <f t="shared" si="36"/>
        <v>&lt;C10&gt;</v>
      </c>
      <c r="Q413" s="6" t="str">
        <f>IF($B413=1,IF(ISNA(VLOOKUP($P413,Teams!$F$4:$H$51,2,FALSE)),"",VLOOKUP($P413,Teams!$F$4:$H$51,2,FALSE)),IF($B413=2,IF(ISNA(VLOOKUP($P413,Teams!$O$4:$Q$51,2,FALSE)),"",VLOOKUP($P413,Teams!$O$4:$Q$51,2,FALSE)),IF(ISNA(VLOOKUP($P413,Teams!$X$4:$Z$51,2,FALSE)),"",VLOOKUP($P413,Teams!$X$4:$Z$51,2,FALSE))))</f>
        <v>212310</v>
      </c>
      <c r="R413" t="str">
        <f t="shared" si="40"/>
        <v>01/00/1900,:00,01/00/1900,:00,Week 35 - Match ,,Gym 1 - Court 3,,0,Game,,212303,,1,212310,,,0,,,1,,,,,,</v>
      </c>
    </row>
    <row r="414" spans="2:18" x14ac:dyDescent="0.2">
      <c r="B414" s="37">
        <v>2</v>
      </c>
      <c r="C414" s="9"/>
      <c r="D414" s="10"/>
      <c r="E414" s="10" t="s">
        <v>36</v>
      </c>
      <c r="F414" s="11" t="str">
        <f t="shared" si="37"/>
        <v/>
      </c>
      <c r="G414" s="11" t="str">
        <f t="shared" si="38"/>
        <v>00</v>
      </c>
      <c r="H414" s="2">
        <v>35</v>
      </c>
      <c r="I414" s="11" t="str">
        <f t="shared" si="41"/>
        <v/>
      </c>
      <c r="J414" s="2">
        <v>2</v>
      </c>
      <c r="K414" s="2">
        <v>1</v>
      </c>
      <c r="L414" s="45">
        <v>4</v>
      </c>
      <c r="M414" s="6" t="str">
        <f t="shared" si="39"/>
        <v>&lt;C4&gt;</v>
      </c>
      <c r="N414" s="6" t="str">
        <f>IF($B414=1,IF(ISNA(VLOOKUP($M414,Teams!$F$4:$H$51,2,FALSE)),"",VLOOKUP($M414,Teams!$F$4:$H$51,2,FALSE)),IF($B414=2,IF(ISNA(VLOOKUP($M414,Teams!$O$4:$Q$51,2,FALSE)),"",VLOOKUP($M414,Teams!$O$4:$Q$51,2,FALSE)),IF(ISNA(VLOOKUP($M414,Teams!$X$4:$Z$51,2,FALSE)),"",VLOOKUP($M414,Teams!$X$4:$Z$51,2,FALSE))))</f>
        <v>212304</v>
      </c>
      <c r="O414" s="47">
        <v>9</v>
      </c>
      <c r="P414" s="6" t="str">
        <f t="shared" si="36"/>
        <v>&lt;C9&gt;</v>
      </c>
      <c r="Q414" s="6" t="str">
        <f>IF($B414=1,IF(ISNA(VLOOKUP($P414,Teams!$F$4:$H$51,2,FALSE)),"",VLOOKUP($P414,Teams!$F$4:$H$51,2,FALSE)),IF($B414=2,IF(ISNA(VLOOKUP($P414,Teams!$O$4:$Q$51,2,FALSE)),"",VLOOKUP($P414,Teams!$O$4:$Q$51,2,FALSE)),IF(ISNA(VLOOKUP($P414,Teams!$X$4:$Z$51,2,FALSE)),"",VLOOKUP($P414,Teams!$X$4:$Z$51,2,FALSE))))</f>
        <v>212309</v>
      </c>
      <c r="R414" t="str">
        <f t="shared" si="40"/>
        <v>01/00/1900,:00,01/00/1900,:00,Week 35 - Match ,,Gym 2 - Court 1,,0,Game,,212304,,1,212309,,,0,,,1,,,,,,</v>
      </c>
    </row>
    <row r="415" spans="2:18" x14ac:dyDescent="0.2">
      <c r="B415" s="37">
        <v>2</v>
      </c>
      <c r="C415" s="9"/>
      <c r="D415" s="10"/>
      <c r="E415" s="10" t="s">
        <v>36</v>
      </c>
      <c r="F415" s="11" t="str">
        <f t="shared" si="37"/>
        <v/>
      </c>
      <c r="G415" s="11" t="str">
        <f t="shared" si="38"/>
        <v>00</v>
      </c>
      <c r="H415" s="2">
        <v>35</v>
      </c>
      <c r="I415" s="11" t="str">
        <f t="shared" si="41"/>
        <v/>
      </c>
      <c r="J415" s="2">
        <v>2</v>
      </c>
      <c r="K415" s="2">
        <v>2</v>
      </c>
      <c r="L415" s="45">
        <v>5</v>
      </c>
      <c r="M415" s="6" t="str">
        <f t="shared" si="39"/>
        <v>&lt;C5&gt;</v>
      </c>
      <c r="N415" s="6" t="str">
        <f>IF($B415=1,IF(ISNA(VLOOKUP($M415,Teams!$F$4:$H$51,2,FALSE)),"",VLOOKUP($M415,Teams!$F$4:$H$51,2,FALSE)),IF($B415=2,IF(ISNA(VLOOKUP($M415,Teams!$O$4:$Q$51,2,FALSE)),"",VLOOKUP($M415,Teams!$O$4:$Q$51,2,FALSE)),IF(ISNA(VLOOKUP($M415,Teams!$X$4:$Z$51,2,FALSE)),"",VLOOKUP($M415,Teams!$X$4:$Z$51,2,FALSE))))</f>
        <v>212305</v>
      </c>
      <c r="O415" s="47">
        <v>8</v>
      </c>
      <c r="P415" s="6" t="str">
        <f t="shared" si="36"/>
        <v>&lt;C8&gt;</v>
      </c>
      <c r="Q415" s="6" t="str">
        <f>IF($B415=1,IF(ISNA(VLOOKUP($P415,Teams!$F$4:$H$51,2,FALSE)),"",VLOOKUP($P415,Teams!$F$4:$H$51,2,FALSE)),IF($B415=2,IF(ISNA(VLOOKUP($P415,Teams!$O$4:$Q$51,2,FALSE)),"",VLOOKUP($P415,Teams!$O$4:$Q$51,2,FALSE)),IF(ISNA(VLOOKUP($P415,Teams!$X$4:$Z$51,2,FALSE)),"",VLOOKUP($P415,Teams!$X$4:$Z$51,2,FALSE))))</f>
        <v>212308</v>
      </c>
      <c r="R415" t="str">
        <f t="shared" si="40"/>
        <v>01/00/1900,:00,01/00/1900,:00,Week 35 - Match ,,Gym 2 - Court 2,,0,Game,,212305,,1,212308,,,0,,,1,,,,,,</v>
      </c>
    </row>
    <row r="416" spans="2:18" x14ac:dyDescent="0.2">
      <c r="B416" s="37">
        <v>2</v>
      </c>
      <c r="C416" s="9"/>
      <c r="D416" s="10"/>
      <c r="E416" s="10" t="s">
        <v>36</v>
      </c>
      <c r="F416" s="11" t="str">
        <f t="shared" si="37"/>
        <v/>
      </c>
      <c r="G416" s="11" t="str">
        <f t="shared" si="38"/>
        <v>00</v>
      </c>
      <c r="H416" s="2">
        <v>35</v>
      </c>
      <c r="I416" s="11" t="str">
        <f t="shared" si="41"/>
        <v/>
      </c>
      <c r="J416" s="2">
        <v>2</v>
      </c>
      <c r="K416" s="2">
        <v>3</v>
      </c>
      <c r="L416" s="45">
        <v>6</v>
      </c>
      <c r="M416" s="6" t="str">
        <f t="shared" si="39"/>
        <v>&lt;C6&gt;</v>
      </c>
      <c r="N416" s="6" t="str">
        <f>IF($B416=1,IF(ISNA(VLOOKUP($M416,Teams!$F$4:$H$51,2,FALSE)),"",VLOOKUP($M416,Teams!$F$4:$H$51,2,FALSE)),IF($B416=2,IF(ISNA(VLOOKUP($M416,Teams!$O$4:$Q$51,2,FALSE)),"",VLOOKUP($M416,Teams!$O$4:$Q$51,2,FALSE)),IF(ISNA(VLOOKUP($M416,Teams!$X$4:$Z$51,2,FALSE)),"",VLOOKUP($M416,Teams!$X$4:$Z$51,2,FALSE))))</f>
        <v>212306</v>
      </c>
      <c r="O416" s="47">
        <v>7</v>
      </c>
      <c r="P416" s="6" t="str">
        <f t="shared" si="36"/>
        <v>&lt;C7&gt;</v>
      </c>
      <c r="Q416" s="6" t="str">
        <f>IF($B416=1,IF(ISNA(VLOOKUP($P416,Teams!$F$4:$H$51,2,FALSE)),"",VLOOKUP($P416,Teams!$F$4:$H$51,2,FALSE)),IF($B416=2,IF(ISNA(VLOOKUP($P416,Teams!$O$4:$Q$51,2,FALSE)),"",VLOOKUP($P416,Teams!$O$4:$Q$51,2,FALSE)),IF(ISNA(VLOOKUP($P416,Teams!$X$4:$Z$51,2,FALSE)),"",VLOOKUP($P416,Teams!$X$4:$Z$51,2,FALSE))))</f>
        <v>212307</v>
      </c>
      <c r="R416" t="str">
        <f t="shared" si="40"/>
        <v>01/00/1900,:00,01/00/1900,:00,Week 35 - Match ,,Gym 2 - Court 3,,0,Game,,212306,,1,212307,,,0,,,1,,,,,,</v>
      </c>
    </row>
    <row r="417" spans="2:18" x14ac:dyDescent="0.2">
      <c r="B417" s="37">
        <v>2</v>
      </c>
      <c r="C417" s="9"/>
      <c r="D417" s="10"/>
      <c r="E417" s="10" t="s">
        <v>36</v>
      </c>
      <c r="F417" s="11" t="str">
        <f t="shared" si="37"/>
        <v/>
      </c>
      <c r="G417" s="11" t="str">
        <f t="shared" si="38"/>
        <v>00</v>
      </c>
      <c r="H417" s="2">
        <v>35</v>
      </c>
      <c r="I417" s="11" t="str">
        <f t="shared" si="41"/>
        <v/>
      </c>
      <c r="J417" s="2">
        <v>1</v>
      </c>
      <c r="K417" s="2">
        <v>1</v>
      </c>
      <c r="L417" s="45">
        <v>10</v>
      </c>
      <c r="M417" s="6" t="str">
        <f t="shared" si="39"/>
        <v>&lt;C10&gt;</v>
      </c>
      <c r="N417" s="6" t="str">
        <f>IF($B417=1,IF(ISNA(VLOOKUP($M417,Teams!$F$4:$H$51,2,FALSE)),"",VLOOKUP($M417,Teams!$F$4:$H$51,2,FALSE)),IF($B417=2,IF(ISNA(VLOOKUP($M417,Teams!$O$4:$Q$51,2,FALSE)),"",VLOOKUP($M417,Teams!$O$4:$Q$51,2,FALSE)),IF(ISNA(VLOOKUP($M417,Teams!$X$4:$Z$51,2,FALSE)),"",VLOOKUP($M417,Teams!$X$4:$Z$51,2,FALSE))))</f>
        <v>212310</v>
      </c>
      <c r="O417" s="47">
        <v>8</v>
      </c>
      <c r="P417" s="6" t="str">
        <f t="shared" si="36"/>
        <v>&lt;C8&gt;</v>
      </c>
      <c r="Q417" s="6" t="str">
        <f>IF($B417=1,IF(ISNA(VLOOKUP($P417,Teams!$F$4:$H$51,2,FALSE)),"",VLOOKUP($P417,Teams!$F$4:$H$51,2,FALSE)),IF($B417=2,IF(ISNA(VLOOKUP($P417,Teams!$O$4:$Q$51,2,FALSE)),"",VLOOKUP($P417,Teams!$O$4:$Q$51,2,FALSE)),IF(ISNA(VLOOKUP($P417,Teams!$X$4:$Z$51,2,FALSE)),"",VLOOKUP($P417,Teams!$X$4:$Z$51,2,FALSE))))</f>
        <v>212308</v>
      </c>
      <c r="R417" t="str">
        <f t="shared" si="40"/>
        <v>01/00/1900,:00,01/00/1900,:00,Week 35 - Match ,,Gym 1 - Court 1,,0,Game,,212310,,1,212308,,,0,,,1,,,,,,</v>
      </c>
    </row>
    <row r="418" spans="2:18" x14ac:dyDescent="0.2">
      <c r="B418" s="37">
        <v>2</v>
      </c>
      <c r="C418" s="9"/>
      <c r="D418" s="10"/>
      <c r="E418" s="10" t="s">
        <v>36</v>
      </c>
      <c r="F418" s="11" t="str">
        <f t="shared" si="37"/>
        <v/>
      </c>
      <c r="G418" s="11" t="str">
        <f t="shared" si="38"/>
        <v>00</v>
      </c>
      <c r="H418" s="2">
        <v>35</v>
      </c>
      <c r="I418" s="11" t="str">
        <f t="shared" si="41"/>
        <v/>
      </c>
      <c r="J418" s="2">
        <v>1</v>
      </c>
      <c r="K418" s="2">
        <v>2</v>
      </c>
      <c r="L418" s="45">
        <v>12</v>
      </c>
      <c r="M418" s="6" t="str">
        <f t="shared" si="39"/>
        <v>&lt;C12&gt;</v>
      </c>
      <c r="N418" s="6" t="str">
        <f>IF($B418=1,IF(ISNA(VLOOKUP($M418,Teams!$F$4:$H$51,2,FALSE)),"",VLOOKUP($M418,Teams!$F$4:$H$51,2,FALSE)),IF($B418=2,IF(ISNA(VLOOKUP($M418,Teams!$O$4:$Q$51,2,FALSE)),"",VLOOKUP($M418,Teams!$O$4:$Q$51,2,FALSE)),IF(ISNA(VLOOKUP($M418,Teams!$X$4:$Z$51,2,FALSE)),"",VLOOKUP($M418,Teams!$X$4:$Z$51,2,FALSE))))</f>
        <v>212312</v>
      </c>
      <c r="O418" s="47">
        <v>9</v>
      </c>
      <c r="P418" s="6" t="str">
        <f t="shared" si="36"/>
        <v>&lt;C9&gt;</v>
      </c>
      <c r="Q418" s="6" t="str">
        <f>IF($B418=1,IF(ISNA(VLOOKUP($P418,Teams!$F$4:$H$51,2,FALSE)),"",VLOOKUP($P418,Teams!$F$4:$H$51,2,FALSE)),IF($B418=2,IF(ISNA(VLOOKUP($P418,Teams!$O$4:$Q$51,2,FALSE)),"",VLOOKUP($P418,Teams!$O$4:$Q$51,2,FALSE)),IF(ISNA(VLOOKUP($P418,Teams!$X$4:$Z$51,2,FALSE)),"",VLOOKUP($P418,Teams!$X$4:$Z$51,2,FALSE))))</f>
        <v>212309</v>
      </c>
      <c r="R418" t="str">
        <f t="shared" si="40"/>
        <v>01/00/1900,:00,01/00/1900,:00,Week 35 - Match ,,Gym 1 - Court 2,,0,Game,,212312,,1,212309,,,0,,,1,,,,,,</v>
      </c>
    </row>
    <row r="419" spans="2:18" x14ac:dyDescent="0.2">
      <c r="B419" s="37">
        <v>2</v>
      </c>
      <c r="C419" s="9"/>
      <c r="D419" s="10"/>
      <c r="E419" s="10" t="s">
        <v>36</v>
      </c>
      <c r="F419" s="11" t="str">
        <f t="shared" si="37"/>
        <v/>
      </c>
      <c r="G419" s="11" t="str">
        <f t="shared" si="38"/>
        <v>00</v>
      </c>
      <c r="H419" s="2">
        <v>35</v>
      </c>
      <c r="I419" s="11" t="str">
        <f t="shared" si="41"/>
        <v/>
      </c>
      <c r="J419" s="2">
        <v>1</v>
      </c>
      <c r="K419" s="2">
        <v>3</v>
      </c>
      <c r="L419" s="45">
        <v>6</v>
      </c>
      <c r="M419" s="6" t="str">
        <f t="shared" si="39"/>
        <v>&lt;C6&gt;</v>
      </c>
      <c r="N419" s="6" t="str">
        <f>IF($B419=1,IF(ISNA(VLOOKUP($M419,Teams!$F$4:$H$51,2,FALSE)),"",VLOOKUP($M419,Teams!$F$4:$H$51,2,FALSE)),IF($B419=2,IF(ISNA(VLOOKUP($M419,Teams!$O$4:$Q$51,2,FALSE)),"",VLOOKUP($M419,Teams!$O$4:$Q$51,2,FALSE)),IF(ISNA(VLOOKUP($M419,Teams!$X$4:$Z$51,2,FALSE)),"",VLOOKUP($M419,Teams!$X$4:$Z$51,2,FALSE))))</f>
        <v>212306</v>
      </c>
      <c r="O419" s="47">
        <v>1</v>
      </c>
      <c r="P419" s="6" t="str">
        <f t="shared" si="36"/>
        <v>&lt;C1&gt;</v>
      </c>
      <c r="Q419" s="6" t="str">
        <f>IF($B419=1,IF(ISNA(VLOOKUP($P419,Teams!$F$4:$H$51,2,FALSE)),"",VLOOKUP($P419,Teams!$F$4:$H$51,2,FALSE)),IF($B419=2,IF(ISNA(VLOOKUP($P419,Teams!$O$4:$Q$51,2,FALSE)),"",VLOOKUP($P419,Teams!$O$4:$Q$51,2,FALSE)),IF(ISNA(VLOOKUP($P419,Teams!$X$4:$Z$51,2,FALSE)),"",VLOOKUP($P419,Teams!$X$4:$Z$51,2,FALSE))))</f>
        <v>212301</v>
      </c>
      <c r="R419" t="str">
        <f t="shared" si="40"/>
        <v>01/00/1900,:00,01/00/1900,:00,Week 35 - Match ,,Gym 1 - Court 3,,0,Game,,212306,,1,212301,,,0,,,1,,,,,,</v>
      </c>
    </row>
    <row r="420" spans="2:18" x14ac:dyDescent="0.2">
      <c r="B420" s="37">
        <v>2</v>
      </c>
      <c r="C420" s="9"/>
      <c r="D420" s="10"/>
      <c r="E420" s="10" t="s">
        <v>36</v>
      </c>
      <c r="F420" s="11" t="str">
        <f t="shared" si="37"/>
        <v/>
      </c>
      <c r="G420" s="11" t="str">
        <f t="shared" si="38"/>
        <v>00</v>
      </c>
      <c r="H420" s="2">
        <v>35</v>
      </c>
      <c r="I420" s="11" t="str">
        <f t="shared" si="41"/>
        <v/>
      </c>
      <c r="J420" s="2">
        <v>2</v>
      </c>
      <c r="K420" s="2">
        <v>1</v>
      </c>
      <c r="L420" s="45">
        <v>5</v>
      </c>
      <c r="M420" s="6" t="str">
        <f t="shared" si="39"/>
        <v>&lt;C5&gt;</v>
      </c>
      <c r="N420" s="6" t="str">
        <f>IF($B420=1,IF(ISNA(VLOOKUP($M420,Teams!$F$4:$H$51,2,FALSE)),"",VLOOKUP($M420,Teams!$F$4:$H$51,2,FALSE)),IF($B420=2,IF(ISNA(VLOOKUP($M420,Teams!$O$4:$Q$51,2,FALSE)),"",VLOOKUP($M420,Teams!$O$4:$Q$51,2,FALSE)),IF(ISNA(VLOOKUP($M420,Teams!$X$4:$Z$51,2,FALSE)),"",VLOOKUP($M420,Teams!$X$4:$Z$51,2,FALSE))))</f>
        <v>212305</v>
      </c>
      <c r="O420" s="47">
        <v>2</v>
      </c>
      <c r="P420" s="6" t="str">
        <f t="shared" si="36"/>
        <v>&lt;C2&gt;</v>
      </c>
      <c r="Q420" s="6" t="str">
        <f>IF($B420=1,IF(ISNA(VLOOKUP($P420,Teams!$F$4:$H$51,2,FALSE)),"",VLOOKUP($P420,Teams!$F$4:$H$51,2,FALSE)),IF($B420=2,IF(ISNA(VLOOKUP($P420,Teams!$O$4:$Q$51,2,FALSE)),"",VLOOKUP($P420,Teams!$O$4:$Q$51,2,FALSE)),IF(ISNA(VLOOKUP($P420,Teams!$X$4:$Z$51,2,FALSE)),"",VLOOKUP($P420,Teams!$X$4:$Z$51,2,FALSE))))</f>
        <v>212302</v>
      </c>
      <c r="R420" t="str">
        <f t="shared" si="40"/>
        <v>01/00/1900,:00,01/00/1900,:00,Week 35 - Match ,,Gym 2 - Court 1,,0,Game,,212305,,1,212302,,,0,,,1,,,,,,</v>
      </c>
    </row>
    <row r="421" spans="2:18" x14ac:dyDescent="0.2">
      <c r="B421" s="37">
        <v>2</v>
      </c>
      <c r="C421" s="9"/>
      <c r="D421" s="10"/>
      <c r="E421" s="10" t="s">
        <v>36</v>
      </c>
      <c r="F421" s="11" t="str">
        <f t="shared" si="37"/>
        <v/>
      </c>
      <c r="G421" s="11" t="str">
        <f t="shared" si="38"/>
        <v>00</v>
      </c>
      <c r="H421" s="2">
        <v>35</v>
      </c>
      <c r="I421" s="11" t="str">
        <f t="shared" si="41"/>
        <v/>
      </c>
      <c r="J421" s="2">
        <v>2</v>
      </c>
      <c r="K421" s="2">
        <v>2</v>
      </c>
      <c r="L421" s="45">
        <v>4</v>
      </c>
      <c r="M421" s="6" t="str">
        <f t="shared" si="39"/>
        <v>&lt;C4&gt;</v>
      </c>
      <c r="N421" s="6" t="str">
        <f>IF($B421=1,IF(ISNA(VLOOKUP($M421,Teams!$F$4:$H$51,2,FALSE)),"",VLOOKUP($M421,Teams!$F$4:$H$51,2,FALSE)),IF($B421=2,IF(ISNA(VLOOKUP($M421,Teams!$O$4:$Q$51,2,FALSE)),"",VLOOKUP($M421,Teams!$O$4:$Q$51,2,FALSE)),IF(ISNA(VLOOKUP($M421,Teams!$X$4:$Z$51,2,FALSE)),"",VLOOKUP($M421,Teams!$X$4:$Z$51,2,FALSE))))</f>
        <v>212304</v>
      </c>
      <c r="O421" s="47">
        <v>3</v>
      </c>
      <c r="P421" s="6" t="str">
        <f t="shared" si="36"/>
        <v>&lt;C3&gt;</v>
      </c>
      <c r="Q421" s="6" t="str">
        <f>IF($B421=1,IF(ISNA(VLOOKUP($P421,Teams!$F$4:$H$51,2,FALSE)),"",VLOOKUP($P421,Teams!$F$4:$H$51,2,FALSE)),IF($B421=2,IF(ISNA(VLOOKUP($P421,Teams!$O$4:$Q$51,2,FALSE)),"",VLOOKUP($P421,Teams!$O$4:$Q$51,2,FALSE)),IF(ISNA(VLOOKUP($P421,Teams!$X$4:$Z$51,2,FALSE)),"",VLOOKUP($P421,Teams!$X$4:$Z$51,2,FALSE))))</f>
        <v>212303</v>
      </c>
      <c r="R421" t="str">
        <f t="shared" si="40"/>
        <v>01/00/1900,:00,01/00/1900,:00,Week 35 - Match ,,Gym 2 - Court 2,,0,Game,,212304,,1,212303,,,0,,,1,,,,,,</v>
      </c>
    </row>
    <row r="422" spans="2:18" x14ac:dyDescent="0.2">
      <c r="B422" s="37">
        <v>2</v>
      </c>
      <c r="C422" s="9"/>
      <c r="D422" s="10"/>
      <c r="E422" s="10" t="s">
        <v>36</v>
      </c>
      <c r="F422" s="11" t="str">
        <f t="shared" si="37"/>
        <v/>
      </c>
      <c r="G422" s="11" t="str">
        <f t="shared" si="38"/>
        <v>00</v>
      </c>
      <c r="H422" s="2">
        <v>35</v>
      </c>
      <c r="I422" s="11" t="str">
        <f t="shared" si="41"/>
        <v/>
      </c>
      <c r="J422" s="2">
        <v>2</v>
      </c>
      <c r="K422" s="2">
        <v>3</v>
      </c>
      <c r="L422" s="45">
        <v>11</v>
      </c>
      <c r="M422" s="6" t="str">
        <f t="shared" si="39"/>
        <v>&lt;C11&gt;</v>
      </c>
      <c r="N422" s="6" t="str">
        <f>IF($B422=1,IF(ISNA(VLOOKUP($M422,Teams!$F$4:$H$51,2,FALSE)),"",VLOOKUP($M422,Teams!$F$4:$H$51,2,FALSE)),IF($B422=2,IF(ISNA(VLOOKUP($M422,Teams!$O$4:$Q$51,2,FALSE)),"",VLOOKUP($M422,Teams!$O$4:$Q$51,2,FALSE)),IF(ISNA(VLOOKUP($M422,Teams!$X$4:$Z$51,2,FALSE)),"",VLOOKUP($M422,Teams!$X$4:$Z$51,2,FALSE))))</f>
        <v>212311</v>
      </c>
      <c r="O422" s="47">
        <v>7</v>
      </c>
      <c r="P422" s="6" t="str">
        <f t="shared" si="36"/>
        <v>&lt;C7&gt;</v>
      </c>
      <c r="Q422" s="6" t="str">
        <f>IF($B422=1,IF(ISNA(VLOOKUP($P422,Teams!$F$4:$H$51,2,FALSE)),"",VLOOKUP($P422,Teams!$F$4:$H$51,2,FALSE)),IF($B422=2,IF(ISNA(VLOOKUP($P422,Teams!$O$4:$Q$51,2,FALSE)),"",VLOOKUP($P422,Teams!$O$4:$Q$51,2,FALSE)),IF(ISNA(VLOOKUP($P422,Teams!$X$4:$Z$51,2,FALSE)),"",VLOOKUP($P422,Teams!$X$4:$Z$51,2,FALSE))))</f>
        <v>212307</v>
      </c>
      <c r="R422" t="str">
        <f t="shared" si="40"/>
        <v>01/00/1900,:00,01/00/1900,:00,Week 35 - Match ,,Gym 2 - Court 3,,0,Game,,212311,,1,212307,,,0,,,1,,,,,,</v>
      </c>
    </row>
    <row r="423" spans="2:18" x14ac:dyDescent="0.2">
      <c r="B423" s="37">
        <v>2</v>
      </c>
      <c r="C423" s="9"/>
      <c r="D423" s="10"/>
      <c r="E423" s="10" t="s">
        <v>36</v>
      </c>
      <c r="F423" s="11" t="str">
        <f t="shared" si="37"/>
        <v/>
      </c>
      <c r="G423" s="11" t="str">
        <f t="shared" si="38"/>
        <v>00</v>
      </c>
      <c r="H423" s="2">
        <v>36</v>
      </c>
      <c r="I423" s="11" t="str">
        <f t="shared" si="41"/>
        <v/>
      </c>
      <c r="J423" s="2">
        <v>1</v>
      </c>
      <c r="K423" s="2">
        <v>1</v>
      </c>
      <c r="L423" s="45">
        <v>12</v>
      </c>
      <c r="M423" s="6" t="str">
        <f t="shared" si="39"/>
        <v>&lt;C12&gt;</v>
      </c>
      <c r="N423" s="6" t="str">
        <f>IF($B423=1,IF(ISNA(VLOOKUP($M423,Teams!$F$4:$H$51,2,FALSE)),"",VLOOKUP($M423,Teams!$F$4:$H$51,2,FALSE)),IF($B423=2,IF(ISNA(VLOOKUP($M423,Teams!$O$4:$Q$51,2,FALSE)),"",VLOOKUP($M423,Teams!$O$4:$Q$51,2,FALSE)),IF(ISNA(VLOOKUP($M423,Teams!$X$4:$Z$51,2,FALSE)),"",VLOOKUP($M423,Teams!$X$4:$Z$51,2,FALSE))))</f>
        <v>212312</v>
      </c>
      <c r="O423" s="47">
        <v>10</v>
      </c>
      <c r="P423" s="6" t="str">
        <f t="shared" si="36"/>
        <v>&lt;C10&gt;</v>
      </c>
      <c r="Q423" s="6" t="str">
        <f>IF($B423=1,IF(ISNA(VLOOKUP($P423,Teams!$F$4:$H$51,2,FALSE)),"",VLOOKUP($P423,Teams!$F$4:$H$51,2,FALSE)),IF($B423=2,IF(ISNA(VLOOKUP($P423,Teams!$O$4:$Q$51,2,FALSE)),"",VLOOKUP($P423,Teams!$O$4:$Q$51,2,FALSE)),IF(ISNA(VLOOKUP($P423,Teams!$X$4:$Z$51,2,FALSE)),"",VLOOKUP($P423,Teams!$X$4:$Z$51,2,FALSE))))</f>
        <v>212310</v>
      </c>
      <c r="R423" t="str">
        <f t="shared" si="40"/>
        <v>01/00/1900,:00,01/00/1900,:00,Week 36 - Match ,,Gym 1 - Court 1,,0,Game,,212312,,1,212310,,,0,,,1,,,,,,</v>
      </c>
    </row>
    <row r="424" spans="2:18" x14ac:dyDescent="0.2">
      <c r="B424" s="37">
        <v>2</v>
      </c>
      <c r="C424" s="9"/>
      <c r="D424" s="10"/>
      <c r="E424" s="10" t="s">
        <v>36</v>
      </c>
      <c r="F424" s="11" t="str">
        <f t="shared" si="37"/>
        <v/>
      </c>
      <c r="G424" s="11" t="str">
        <f t="shared" si="38"/>
        <v>00</v>
      </c>
      <c r="H424" s="2">
        <v>36</v>
      </c>
      <c r="I424" s="11" t="str">
        <f t="shared" si="41"/>
        <v/>
      </c>
      <c r="J424" s="2">
        <v>1</v>
      </c>
      <c r="K424" s="2">
        <v>2</v>
      </c>
      <c r="L424" s="45">
        <v>7</v>
      </c>
      <c r="M424" s="6" t="str">
        <f t="shared" si="39"/>
        <v>&lt;C7&gt;</v>
      </c>
      <c r="N424" s="6" t="str">
        <f>IF($B424=1,IF(ISNA(VLOOKUP($M424,Teams!$F$4:$H$51,2,FALSE)),"",VLOOKUP($M424,Teams!$F$4:$H$51,2,FALSE)),IF($B424=2,IF(ISNA(VLOOKUP($M424,Teams!$O$4:$Q$51,2,FALSE)),"",VLOOKUP($M424,Teams!$O$4:$Q$51,2,FALSE)),IF(ISNA(VLOOKUP($M424,Teams!$X$4:$Z$51,2,FALSE)),"",VLOOKUP($M424,Teams!$X$4:$Z$51,2,FALSE))))</f>
        <v>212307</v>
      </c>
      <c r="O424" s="47">
        <v>2</v>
      </c>
      <c r="P424" s="6" t="str">
        <f t="shared" si="36"/>
        <v>&lt;C2&gt;</v>
      </c>
      <c r="Q424" s="6" t="str">
        <f>IF($B424=1,IF(ISNA(VLOOKUP($P424,Teams!$F$4:$H$51,2,FALSE)),"",VLOOKUP($P424,Teams!$F$4:$H$51,2,FALSE)),IF($B424=2,IF(ISNA(VLOOKUP($P424,Teams!$O$4:$Q$51,2,FALSE)),"",VLOOKUP($P424,Teams!$O$4:$Q$51,2,FALSE)),IF(ISNA(VLOOKUP($P424,Teams!$X$4:$Z$51,2,FALSE)),"",VLOOKUP($P424,Teams!$X$4:$Z$51,2,FALSE))))</f>
        <v>212302</v>
      </c>
      <c r="R424" t="str">
        <f t="shared" si="40"/>
        <v>01/00/1900,:00,01/00/1900,:00,Week 36 - Match ,,Gym 1 - Court 2,,0,Game,,212307,,1,212302,,,0,,,1,,,,,,</v>
      </c>
    </row>
    <row r="425" spans="2:18" x14ac:dyDescent="0.2">
      <c r="B425" s="37">
        <v>2</v>
      </c>
      <c r="C425" s="9"/>
      <c r="D425" s="10"/>
      <c r="E425" s="10" t="s">
        <v>36</v>
      </c>
      <c r="F425" s="11" t="str">
        <f t="shared" si="37"/>
        <v/>
      </c>
      <c r="G425" s="11" t="str">
        <f t="shared" si="38"/>
        <v>00</v>
      </c>
      <c r="H425" s="2">
        <v>36</v>
      </c>
      <c r="I425" s="11" t="str">
        <f t="shared" si="41"/>
        <v/>
      </c>
      <c r="J425" s="2">
        <v>1</v>
      </c>
      <c r="K425" s="2">
        <v>3</v>
      </c>
      <c r="L425" s="45">
        <v>8</v>
      </c>
      <c r="M425" s="6" t="str">
        <f t="shared" si="39"/>
        <v>&lt;C8&gt;</v>
      </c>
      <c r="N425" s="6" t="str">
        <f>IF($B425=1,IF(ISNA(VLOOKUP($M425,Teams!$F$4:$H$51,2,FALSE)),"",VLOOKUP($M425,Teams!$F$4:$H$51,2,FALSE)),IF($B425=2,IF(ISNA(VLOOKUP($M425,Teams!$O$4:$Q$51,2,FALSE)),"",VLOOKUP($M425,Teams!$O$4:$Q$51,2,FALSE)),IF(ISNA(VLOOKUP($M425,Teams!$X$4:$Z$51,2,FALSE)),"",VLOOKUP($M425,Teams!$X$4:$Z$51,2,FALSE))))</f>
        <v>212308</v>
      </c>
      <c r="O425" s="47">
        <v>1</v>
      </c>
      <c r="P425" s="6" t="str">
        <f t="shared" si="36"/>
        <v>&lt;C1&gt;</v>
      </c>
      <c r="Q425" s="6" t="str">
        <f>IF($B425=1,IF(ISNA(VLOOKUP($P425,Teams!$F$4:$H$51,2,FALSE)),"",VLOOKUP($P425,Teams!$F$4:$H$51,2,FALSE)),IF($B425=2,IF(ISNA(VLOOKUP($P425,Teams!$O$4:$Q$51,2,FALSE)),"",VLOOKUP($P425,Teams!$O$4:$Q$51,2,FALSE)),IF(ISNA(VLOOKUP($P425,Teams!$X$4:$Z$51,2,FALSE)),"",VLOOKUP($P425,Teams!$X$4:$Z$51,2,FALSE))))</f>
        <v>212301</v>
      </c>
      <c r="R425" t="str">
        <f t="shared" si="40"/>
        <v>01/00/1900,:00,01/00/1900,:00,Week 36 - Match ,,Gym 1 - Court 3,,0,Game,,212308,,1,212301,,,0,,,1,,,,,,</v>
      </c>
    </row>
    <row r="426" spans="2:18" x14ac:dyDescent="0.2">
      <c r="B426" s="37">
        <v>2</v>
      </c>
      <c r="C426" s="9"/>
      <c r="D426" s="10"/>
      <c r="E426" s="10" t="s">
        <v>36</v>
      </c>
      <c r="F426" s="11" t="str">
        <f t="shared" si="37"/>
        <v/>
      </c>
      <c r="G426" s="11" t="str">
        <f t="shared" si="38"/>
        <v>00</v>
      </c>
      <c r="H426" s="2">
        <v>36</v>
      </c>
      <c r="I426" s="11" t="str">
        <f t="shared" si="41"/>
        <v/>
      </c>
      <c r="J426" s="2">
        <v>2</v>
      </c>
      <c r="K426" s="2">
        <v>1</v>
      </c>
      <c r="L426" s="45">
        <v>6</v>
      </c>
      <c r="M426" s="6" t="str">
        <f t="shared" si="39"/>
        <v>&lt;C6&gt;</v>
      </c>
      <c r="N426" s="6" t="str">
        <f>IF($B426=1,IF(ISNA(VLOOKUP($M426,Teams!$F$4:$H$51,2,FALSE)),"",VLOOKUP($M426,Teams!$F$4:$H$51,2,FALSE)),IF($B426=2,IF(ISNA(VLOOKUP($M426,Teams!$O$4:$Q$51,2,FALSE)),"",VLOOKUP($M426,Teams!$O$4:$Q$51,2,FALSE)),IF(ISNA(VLOOKUP($M426,Teams!$X$4:$Z$51,2,FALSE)),"",VLOOKUP($M426,Teams!$X$4:$Z$51,2,FALSE))))</f>
        <v>212306</v>
      </c>
      <c r="O426" s="47">
        <v>3</v>
      </c>
      <c r="P426" s="6" t="str">
        <f t="shared" si="36"/>
        <v>&lt;C3&gt;</v>
      </c>
      <c r="Q426" s="6" t="str">
        <f>IF($B426=1,IF(ISNA(VLOOKUP($P426,Teams!$F$4:$H$51,2,FALSE)),"",VLOOKUP($P426,Teams!$F$4:$H$51,2,FALSE)),IF($B426=2,IF(ISNA(VLOOKUP($P426,Teams!$O$4:$Q$51,2,FALSE)),"",VLOOKUP($P426,Teams!$O$4:$Q$51,2,FALSE)),IF(ISNA(VLOOKUP($P426,Teams!$X$4:$Z$51,2,FALSE)),"",VLOOKUP($P426,Teams!$X$4:$Z$51,2,FALSE))))</f>
        <v>212303</v>
      </c>
      <c r="R426" t="str">
        <f t="shared" si="40"/>
        <v>01/00/1900,:00,01/00/1900,:00,Week 36 - Match ,,Gym 2 - Court 1,,0,Game,,212306,,1,212303,,,0,,,1,,,,,,</v>
      </c>
    </row>
    <row r="427" spans="2:18" x14ac:dyDescent="0.2">
      <c r="B427" s="37">
        <v>2</v>
      </c>
      <c r="C427" s="9"/>
      <c r="D427" s="10"/>
      <c r="E427" s="10" t="s">
        <v>36</v>
      </c>
      <c r="F427" s="11" t="str">
        <f t="shared" si="37"/>
        <v/>
      </c>
      <c r="G427" s="11" t="str">
        <f t="shared" si="38"/>
        <v>00</v>
      </c>
      <c r="H427" s="2">
        <v>36</v>
      </c>
      <c r="I427" s="11" t="str">
        <f t="shared" si="41"/>
        <v/>
      </c>
      <c r="J427" s="2">
        <v>2</v>
      </c>
      <c r="K427" s="2">
        <v>2</v>
      </c>
      <c r="L427" s="45">
        <v>5</v>
      </c>
      <c r="M427" s="6" t="str">
        <f t="shared" si="39"/>
        <v>&lt;C5&gt;</v>
      </c>
      <c r="N427" s="6" t="str">
        <f>IF($B427=1,IF(ISNA(VLOOKUP($M427,Teams!$F$4:$H$51,2,FALSE)),"",VLOOKUP($M427,Teams!$F$4:$H$51,2,FALSE)),IF($B427=2,IF(ISNA(VLOOKUP($M427,Teams!$O$4:$Q$51,2,FALSE)),"",VLOOKUP($M427,Teams!$O$4:$Q$51,2,FALSE)),IF(ISNA(VLOOKUP($M427,Teams!$X$4:$Z$51,2,FALSE)),"",VLOOKUP($M427,Teams!$X$4:$Z$51,2,FALSE))))</f>
        <v>212305</v>
      </c>
      <c r="O427" s="47">
        <v>4</v>
      </c>
      <c r="P427" s="6" t="str">
        <f t="shared" si="36"/>
        <v>&lt;C4&gt;</v>
      </c>
      <c r="Q427" s="6" t="str">
        <f>IF($B427=1,IF(ISNA(VLOOKUP($P427,Teams!$F$4:$H$51,2,FALSE)),"",VLOOKUP($P427,Teams!$F$4:$H$51,2,FALSE)),IF($B427=2,IF(ISNA(VLOOKUP($P427,Teams!$O$4:$Q$51,2,FALSE)),"",VLOOKUP($P427,Teams!$O$4:$Q$51,2,FALSE)),IF(ISNA(VLOOKUP($P427,Teams!$X$4:$Z$51,2,FALSE)),"",VLOOKUP($P427,Teams!$X$4:$Z$51,2,FALSE))))</f>
        <v>212304</v>
      </c>
      <c r="R427" t="str">
        <f t="shared" si="40"/>
        <v>01/00/1900,:00,01/00/1900,:00,Week 36 - Match ,,Gym 2 - Court 2,,0,Game,,212305,,1,212304,,,0,,,1,,,,,,</v>
      </c>
    </row>
    <row r="428" spans="2:18" x14ac:dyDescent="0.2">
      <c r="B428" s="37">
        <v>2</v>
      </c>
      <c r="C428" s="9"/>
      <c r="D428" s="10"/>
      <c r="E428" s="10" t="s">
        <v>36</v>
      </c>
      <c r="F428" s="11" t="str">
        <f t="shared" si="37"/>
        <v/>
      </c>
      <c r="G428" s="11" t="str">
        <f t="shared" si="38"/>
        <v>00</v>
      </c>
      <c r="H428" s="2">
        <v>36</v>
      </c>
      <c r="I428" s="11" t="str">
        <f t="shared" si="41"/>
        <v/>
      </c>
      <c r="J428" s="2">
        <v>2</v>
      </c>
      <c r="K428" s="2">
        <v>3</v>
      </c>
      <c r="L428" s="45">
        <v>11</v>
      </c>
      <c r="M428" s="6" t="str">
        <f t="shared" si="39"/>
        <v>&lt;C11&gt;</v>
      </c>
      <c r="N428" s="6" t="str">
        <f>IF($B428=1,IF(ISNA(VLOOKUP($M428,Teams!$F$4:$H$51,2,FALSE)),"",VLOOKUP($M428,Teams!$F$4:$H$51,2,FALSE)),IF($B428=2,IF(ISNA(VLOOKUP($M428,Teams!$O$4:$Q$51,2,FALSE)),"",VLOOKUP($M428,Teams!$O$4:$Q$51,2,FALSE)),IF(ISNA(VLOOKUP($M428,Teams!$X$4:$Z$51,2,FALSE)),"",VLOOKUP($M428,Teams!$X$4:$Z$51,2,FALSE))))</f>
        <v>212311</v>
      </c>
      <c r="O428" s="47">
        <v>9</v>
      </c>
      <c r="P428" s="6" t="str">
        <f t="shared" si="36"/>
        <v>&lt;C9&gt;</v>
      </c>
      <c r="Q428" s="6" t="str">
        <f>IF($B428=1,IF(ISNA(VLOOKUP($P428,Teams!$F$4:$H$51,2,FALSE)),"",VLOOKUP($P428,Teams!$F$4:$H$51,2,FALSE)),IF($B428=2,IF(ISNA(VLOOKUP($P428,Teams!$O$4:$Q$51,2,FALSE)),"",VLOOKUP($P428,Teams!$O$4:$Q$51,2,FALSE)),IF(ISNA(VLOOKUP($P428,Teams!$X$4:$Z$51,2,FALSE)),"",VLOOKUP($P428,Teams!$X$4:$Z$51,2,FALSE))))</f>
        <v>212309</v>
      </c>
      <c r="R428" t="str">
        <f t="shared" si="40"/>
        <v>01/00/1900,:00,01/00/1900,:00,Week 36 - Match ,,Gym 2 - Court 3,,0,Game,,212311,,1,212309,,,0,,,1,,,,,,</v>
      </c>
    </row>
    <row r="429" spans="2:18" x14ac:dyDescent="0.2">
      <c r="B429" s="37">
        <v>2</v>
      </c>
      <c r="C429" s="9"/>
      <c r="D429" s="10"/>
      <c r="E429" s="10" t="s">
        <v>36</v>
      </c>
      <c r="F429" s="11" t="str">
        <f t="shared" si="37"/>
        <v/>
      </c>
      <c r="G429" s="11" t="str">
        <f t="shared" si="38"/>
        <v>00</v>
      </c>
      <c r="H429" s="2">
        <v>36</v>
      </c>
      <c r="I429" s="11" t="str">
        <f t="shared" si="41"/>
        <v/>
      </c>
      <c r="J429" s="2">
        <v>1</v>
      </c>
      <c r="K429" s="2">
        <v>1</v>
      </c>
      <c r="L429" s="45">
        <v>5</v>
      </c>
      <c r="M429" s="6" t="str">
        <f t="shared" si="39"/>
        <v>&lt;C5&gt;</v>
      </c>
      <c r="N429" s="6" t="str">
        <f>IF($B429=1,IF(ISNA(VLOOKUP($M429,Teams!$F$4:$H$51,2,FALSE)),"",VLOOKUP($M429,Teams!$F$4:$H$51,2,FALSE)),IF($B429=2,IF(ISNA(VLOOKUP($M429,Teams!$O$4:$Q$51,2,FALSE)),"",VLOOKUP($M429,Teams!$O$4:$Q$51,2,FALSE)),IF(ISNA(VLOOKUP($M429,Teams!$X$4:$Z$51,2,FALSE)),"",VLOOKUP($M429,Teams!$X$4:$Z$51,2,FALSE))))</f>
        <v>212305</v>
      </c>
      <c r="O429" s="47">
        <v>1</v>
      </c>
      <c r="P429" s="6" t="str">
        <f t="shared" si="36"/>
        <v>&lt;C1&gt;</v>
      </c>
      <c r="Q429" s="6" t="str">
        <f>IF($B429=1,IF(ISNA(VLOOKUP($P429,Teams!$F$4:$H$51,2,FALSE)),"",VLOOKUP($P429,Teams!$F$4:$H$51,2,FALSE)),IF($B429=2,IF(ISNA(VLOOKUP($P429,Teams!$O$4:$Q$51,2,FALSE)),"",VLOOKUP($P429,Teams!$O$4:$Q$51,2,FALSE)),IF(ISNA(VLOOKUP($P429,Teams!$X$4:$Z$51,2,FALSE)),"",VLOOKUP($P429,Teams!$X$4:$Z$51,2,FALSE))))</f>
        <v>212301</v>
      </c>
      <c r="R429" t="str">
        <f t="shared" si="40"/>
        <v>01/00/1900,:00,01/00/1900,:00,Week 36 - Match ,,Gym 1 - Court 1,,0,Game,,212305,,1,212301,,,0,,,1,,,,,,</v>
      </c>
    </row>
    <row r="430" spans="2:18" x14ac:dyDescent="0.2">
      <c r="B430" s="37">
        <v>2</v>
      </c>
      <c r="C430" s="9"/>
      <c r="D430" s="10"/>
      <c r="E430" s="10" t="s">
        <v>36</v>
      </c>
      <c r="F430" s="11" t="str">
        <f t="shared" si="37"/>
        <v/>
      </c>
      <c r="G430" s="11" t="str">
        <f t="shared" si="38"/>
        <v>00</v>
      </c>
      <c r="H430" s="2">
        <v>36</v>
      </c>
      <c r="I430" s="11" t="str">
        <f t="shared" si="41"/>
        <v/>
      </c>
      <c r="J430" s="2">
        <v>1</v>
      </c>
      <c r="K430" s="2">
        <v>2</v>
      </c>
      <c r="L430" s="45">
        <v>4</v>
      </c>
      <c r="M430" s="6" t="str">
        <f t="shared" si="39"/>
        <v>&lt;C4&gt;</v>
      </c>
      <c r="N430" s="6" t="str">
        <f>IF($B430=1,IF(ISNA(VLOOKUP($M430,Teams!$F$4:$H$51,2,FALSE)),"",VLOOKUP($M430,Teams!$F$4:$H$51,2,FALSE)),IF($B430=2,IF(ISNA(VLOOKUP($M430,Teams!$O$4:$Q$51,2,FALSE)),"",VLOOKUP($M430,Teams!$O$4:$Q$51,2,FALSE)),IF(ISNA(VLOOKUP($M430,Teams!$X$4:$Z$51,2,FALSE)),"",VLOOKUP($M430,Teams!$X$4:$Z$51,2,FALSE))))</f>
        <v>212304</v>
      </c>
      <c r="O430" s="47">
        <v>2</v>
      </c>
      <c r="P430" s="6" t="str">
        <f t="shared" si="36"/>
        <v>&lt;C2&gt;</v>
      </c>
      <c r="Q430" s="6" t="str">
        <f>IF($B430=1,IF(ISNA(VLOOKUP($P430,Teams!$F$4:$H$51,2,FALSE)),"",VLOOKUP($P430,Teams!$F$4:$H$51,2,FALSE)),IF($B430=2,IF(ISNA(VLOOKUP($P430,Teams!$O$4:$Q$51,2,FALSE)),"",VLOOKUP($P430,Teams!$O$4:$Q$51,2,FALSE)),IF(ISNA(VLOOKUP($P430,Teams!$X$4:$Z$51,2,FALSE)),"",VLOOKUP($P430,Teams!$X$4:$Z$51,2,FALSE))))</f>
        <v>212302</v>
      </c>
      <c r="R430" t="str">
        <f t="shared" si="40"/>
        <v>01/00/1900,:00,01/00/1900,:00,Week 36 - Match ,,Gym 1 - Court 2,,0,Game,,212304,,1,212302,,,0,,,1,,,,,,</v>
      </c>
    </row>
    <row r="431" spans="2:18" x14ac:dyDescent="0.2">
      <c r="B431" s="37">
        <v>2</v>
      </c>
      <c r="C431" s="9"/>
      <c r="D431" s="10"/>
      <c r="E431" s="10" t="s">
        <v>36</v>
      </c>
      <c r="F431" s="11" t="str">
        <f t="shared" si="37"/>
        <v/>
      </c>
      <c r="G431" s="11" t="str">
        <f t="shared" si="38"/>
        <v>00</v>
      </c>
      <c r="H431" s="2">
        <v>36</v>
      </c>
      <c r="I431" s="11" t="str">
        <f t="shared" si="41"/>
        <v/>
      </c>
      <c r="J431" s="2">
        <v>1</v>
      </c>
      <c r="K431" s="2">
        <v>3</v>
      </c>
      <c r="L431" s="45">
        <v>12</v>
      </c>
      <c r="M431" s="6" t="str">
        <f t="shared" si="39"/>
        <v>&lt;C12&gt;</v>
      </c>
      <c r="N431" s="6" t="str">
        <f>IF($B431=1,IF(ISNA(VLOOKUP($M431,Teams!$F$4:$H$51,2,FALSE)),"",VLOOKUP($M431,Teams!$F$4:$H$51,2,FALSE)),IF($B431=2,IF(ISNA(VLOOKUP($M431,Teams!$O$4:$Q$51,2,FALSE)),"",VLOOKUP($M431,Teams!$O$4:$Q$51,2,FALSE)),IF(ISNA(VLOOKUP($M431,Teams!$X$4:$Z$51,2,FALSE)),"",VLOOKUP($M431,Teams!$X$4:$Z$51,2,FALSE))))</f>
        <v>212312</v>
      </c>
      <c r="O431" s="47">
        <v>3</v>
      </c>
      <c r="P431" s="6" t="str">
        <f t="shared" si="36"/>
        <v>&lt;C3&gt;</v>
      </c>
      <c r="Q431" s="6" t="str">
        <f>IF($B431=1,IF(ISNA(VLOOKUP($P431,Teams!$F$4:$H$51,2,FALSE)),"",VLOOKUP($P431,Teams!$F$4:$H$51,2,FALSE)),IF($B431=2,IF(ISNA(VLOOKUP($P431,Teams!$O$4:$Q$51,2,FALSE)),"",VLOOKUP($P431,Teams!$O$4:$Q$51,2,FALSE)),IF(ISNA(VLOOKUP($P431,Teams!$X$4:$Z$51,2,FALSE)),"",VLOOKUP($P431,Teams!$X$4:$Z$51,2,FALSE))))</f>
        <v>212303</v>
      </c>
      <c r="R431" t="str">
        <f t="shared" si="40"/>
        <v>01/00/1900,:00,01/00/1900,:00,Week 36 - Match ,,Gym 1 - Court 3,,0,Game,,212312,,1,212303,,,0,,,1,,,,,,</v>
      </c>
    </row>
    <row r="432" spans="2:18" x14ac:dyDescent="0.2">
      <c r="B432" s="37">
        <v>2</v>
      </c>
      <c r="C432" s="9"/>
      <c r="D432" s="10"/>
      <c r="E432" s="10" t="s">
        <v>36</v>
      </c>
      <c r="F432" s="11" t="str">
        <f t="shared" si="37"/>
        <v/>
      </c>
      <c r="G432" s="11" t="str">
        <f t="shared" si="38"/>
        <v>00</v>
      </c>
      <c r="H432" s="2">
        <v>36</v>
      </c>
      <c r="I432" s="11" t="str">
        <f t="shared" si="41"/>
        <v/>
      </c>
      <c r="J432" s="2">
        <v>2</v>
      </c>
      <c r="K432" s="2">
        <v>1</v>
      </c>
      <c r="L432" s="45">
        <v>11</v>
      </c>
      <c r="M432" s="6" t="str">
        <f t="shared" si="39"/>
        <v>&lt;C11&gt;</v>
      </c>
      <c r="N432" s="6" t="str">
        <f>IF($B432=1,IF(ISNA(VLOOKUP($M432,Teams!$F$4:$H$51,2,FALSE)),"",VLOOKUP($M432,Teams!$F$4:$H$51,2,FALSE)),IF($B432=2,IF(ISNA(VLOOKUP($M432,Teams!$O$4:$Q$51,2,FALSE)),"",VLOOKUP($M432,Teams!$O$4:$Q$51,2,FALSE)),IF(ISNA(VLOOKUP($M432,Teams!$X$4:$Z$51,2,FALSE)),"",VLOOKUP($M432,Teams!$X$4:$Z$51,2,FALSE))))</f>
        <v>212311</v>
      </c>
      <c r="O432" s="47">
        <v>6</v>
      </c>
      <c r="P432" s="6" t="str">
        <f t="shared" si="36"/>
        <v>&lt;C6&gt;</v>
      </c>
      <c r="Q432" s="6" t="str">
        <f>IF($B432=1,IF(ISNA(VLOOKUP($P432,Teams!$F$4:$H$51,2,FALSE)),"",VLOOKUP($P432,Teams!$F$4:$H$51,2,FALSE)),IF($B432=2,IF(ISNA(VLOOKUP($P432,Teams!$O$4:$Q$51,2,FALSE)),"",VLOOKUP($P432,Teams!$O$4:$Q$51,2,FALSE)),IF(ISNA(VLOOKUP($P432,Teams!$X$4:$Z$51,2,FALSE)),"",VLOOKUP($P432,Teams!$X$4:$Z$51,2,FALSE))))</f>
        <v>212306</v>
      </c>
      <c r="R432" t="str">
        <f t="shared" si="40"/>
        <v>01/00/1900,:00,01/00/1900,:00,Week 36 - Match ,,Gym 2 - Court 1,,0,Game,,212311,,1,212306,,,0,,,1,,,,,,</v>
      </c>
    </row>
    <row r="433" spans="1:18" x14ac:dyDescent="0.2">
      <c r="B433" s="37">
        <v>2</v>
      </c>
      <c r="C433" s="9"/>
      <c r="D433" s="10"/>
      <c r="E433" s="10" t="s">
        <v>36</v>
      </c>
      <c r="F433" s="11" t="str">
        <f t="shared" si="37"/>
        <v/>
      </c>
      <c r="G433" s="11" t="str">
        <f t="shared" si="38"/>
        <v>00</v>
      </c>
      <c r="H433" s="2">
        <v>36</v>
      </c>
      <c r="I433" s="11" t="str">
        <f t="shared" si="41"/>
        <v/>
      </c>
      <c r="J433" s="2">
        <v>2</v>
      </c>
      <c r="K433" s="2">
        <v>2</v>
      </c>
      <c r="L433" s="45">
        <v>10</v>
      </c>
      <c r="M433" s="6" t="str">
        <f t="shared" si="39"/>
        <v>&lt;C10&gt;</v>
      </c>
      <c r="N433" s="6" t="str">
        <f>IF($B433=1,IF(ISNA(VLOOKUP($M433,Teams!$F$4:$H$51,2,FALSE)),"",VLOOKUP($M433,Teams!$F$4:$H$51,2,FALSE)),IF($B433=2,IF(ISNA(VLOOKUP($M433,Teams!$O$4:$Q$51,2,FALSE)),"",VLOOKUP($M433,Teams!$O$4:$Q$51,2,FALSE)),IF(ISNA(VLOOKUP($M433,Teams!$X$4:$Z$51,2,FALSE)),"",VLOOKUP($M433,Teams!$X$4:$Z$51,2,FALSE))))</f>
        <v>212310</v>
      </c>
      <c r="O433" s="47">
        <v>7</v>
      </c>
      <c r="P433" s="6" t="str">
        <f t="shared" si="36"/>
        <v>&lt;C7&gt;</v>
      </c>
      <c r="Q433" s="6" t="str">
        <f>IF($B433=1,IF(ISNA(VLOOKUP($P433,Teams!$F$4:$H$51,2,FALSE)),"",VLOOKUP($P433,Teams!$F$4:$H$51,2,FALSE)),IF($B433=2,IF(ISNA(VLOOKUP($P433,Teams!$O$4:$Q$51,2,FALSE)),"",VLOOKUP($P433,Teams!$O$4:$Q$51,2,FALSE)),IF(ISNA(VLOOKUP($P433,Teams!$X$4:$Z$51,2,FALSE)),"",VLOOKUP($P433,Teams!$X$4:$Z$51,2,FALSE))))</f>
        <v>212307</v>
      </c>
      <c r="R433" t="str">
        <f t="shared" si="40"/>
        <v>01/00/1900,:00,01/00/1900,:00,Week 36 - Match ,,Gym 2 - Court 2,,0,Game,,212310,,1,212307,,,0,,,1,,,,,,</v>
      </c>
    </row>
    <row r="434" spans="1:18" x14ac:dyDescent="0.2">
      <c r="B434" s="37">
        <v>2</v>
      </c>
      <c r="C434" s="9"/>
      <c r="D434" s="10"/>
      <c r="E434" s="10" t="s">
        <v>36</v>
      </c>
      <c r="F434" s="11" t="str">
        <f t="shared" si="37"/>
        <v/>
      </c>
      <c r="G434" s="11" t="str">
        <f t="shared" si="38"/>
        <v>00</v>
      </c>
      <c r="H434" s="2">
        <v>36</v>
      </c>
      <c r="I434" s="11" t="str">
        <f t="shared" si="41"/>
        <v/>
      </c>
      <c r="J434" s="2">
        <v>2</v>
      </c>
      <c r="K434" s="2">
        <v>3</v>
      </c>
      <c r="L434" s="45">
        <v>9</v>
      </c>
      <c r="M434" s="6" t="str">
        <f t="shared" si="39"/>
        <v>&lt;C9&gt;</v>
      </c>
      <c r="N434" s="6" t="str">
        <f>IF($B434=1,IF(ISNA(VLOOKUP($M434,Teams!$F$4:$H$51,2,FALSE)),"",VLOOKUP($M434,Teams!$F$4:$H$51,2,FALSE)),IF($B434=2,IF(ISNA(VLOOKUP($M434,Teams!$O$4:$Q$51,2,FALSE)),"",VLOOKUP($M434,Teams!$O$4:$Q$51,2,FALSE)),IF(ISNA(VLOOKUP($M434,Teams!$X$4:$Z$51,2,FALSE)),"",VLOOKUP($M434,Teams!$X$4:$Z$51,2,FALSE))))</f>
        <v>212309</v>
      </c>
      <c r="O434" s="47">
        <v>8</v>
      </c>
      <c r="P434" s="6" t="str">
        <f t="shared" si="36"/>
        <v>&lt;C8&gt;</v>
      </c>
      <c r="Q434" s="6" t="str">
        <f>IF($B434=1,IF(ISNA(VLOOKUP($P434,Teams!$F$4:$H$51,2,FALSE)),"",VLOOKUP($P434,Teams!$F$4:$H$51,2,FALSE)),IF($B434=2,IF(ISNA(VLOOKUP($P434,Teams!$O$4:$Q$51,2,FALSE)),"",VLOOKUP($P434,Teams!$O$4:$Q$51,2,FALSE)),IF(ISNA(VLOOKUP($P434,Teams!$X$4:$Z$51,2,FALSE)),"",VLOOKUP($P434,Teams!$X$4:$Z$51,2,FALSE))))</f>
        <v>212308</v>
      </c>
      <c r="R434" t="str">
        <f t="shared" si="40"/>
        <v>01/00/1900,:00,01/00/1900,:00,Week 36 - Match ,,Gym 2 - Court 3,,0,Game,,212309,,1,212308,,,0,,,1,,,,,,</v>
      </c>
    </row>
    <row r="435" spans="1:18" x14ac:dyDescent="0.2">
      <c r="A435" s="43"/>
      <c r="B435" s="1">
        <v>3</v>
      </c>
      <c r="C435" s="9">
        <v>44647</v>
      </c>
      <c r="D435" s="10">
        <v>8</v>
      </c>
      <c r="E435" s="10" t="s">
        <v>36</v>
      </c>
      <c r="F435" s="127">
        <f t="shared" si="37"/>
        <v>9</v>
      </c>
      <c r="G435" s="10" t="s">
        <v>36</v>
      </c>
      <c r="H435" s="2">
        <v>24</v>
      </c>
      <c r="I435" s="11" t="str">
        <f>IF(ISBLANK(D435),"",H435&amp;D435&amp;E435&amp;J435&amp;K435)</f>
        <v>2480011</v>
      </c>
      <c r="J435" s="2">
        <v>1</v>
      </c>
      <c r="K435" s="2">
        <v>1</v>
      </c>
      <c r="L435" s="6">
        <v>2</v>
      </c>
      <c r="M435" s="6" t="str">
        <f t="shared" si="39"/>
        <v>&lt;C2&gt;</v>
      </c>
      <c r="N435" s="6" t="str">
        <f>IF($B435=1,IF(ISNA(VLOOKUP($M435,Teams!$F$4:$H$51,2,FALSE)),"",VLOOKUP($M435,Teams!$F$4:$H$51,2,FALSE)),IF($B435=2,IF(ISNA(VLOOKUP($M435,Teams!$O$4:$Q$51,2,FALSE)),"",VLOOKUP($M435,Teams!$O$4:$Q$51,2,FALSE)),IF(ISNA(VLOOKUP($M435,Teams!$X$4:$Z$51,2,FALSE)),"",VLOOKUP($M435,Teams!$X$4:$Z$51,2,FALSE))))</f>
        <v>213302</v>
      </c>
      <c r="O435" s="6">
        <v>1</v>
      </c>
      <c r="P435" s="6" t="str">
        <f t="shared" si="36"/>
        <v>&lt;C1&gt;</v>
      </c>
      <c r="Q435" s="6" t="str">
        <f>IF($B435=1,IF(ISNA(VLOOKUP($P435,Teams!$F$4:$H$51,2,FALSE)),"",VLOOKUP($P435,Teams!$F$4:$H$51,2,FALSE)),IF($B435=2,IF(ISNA(VLOOKUP($P435,Teams!$O$4:$Q$51,2,FALSE)),"",VLOOKUP($P435,Teams!$O$4:$Q$51,2,FALSE)),IF(ISNA(VLOOKUP($P435,Teams!$X$4:$Z$51,2,FALSE)),"",VLOOKUP($P435,Teams!$X$4:$Z$51,2,FALSE))))</f>
        <v>213301</v>
      </c>
      <c r="R435" t="str">
        <f t="shared" si="40"/>
        <v>03/27/2022,8:00,03/27/2022,9:00,Week 24 - Match 2480011,,Gym 1 - Court 1,,0,Game,,213302,,1,213301,,,0,,2480011,1,,,,,,</v>
      </c>
    </row>
    <row r="436" spans="1:18" x14ac:dyDescent="0.2">
      <c r="B436" s="1">
        <v>3</v>
      </c>
      <c r="C436" s="9">
        <v>44647</v>
      </c>
      <c r="D436" s="10">
        <v>8</v>
      </c>
      <c r="E436" s="10" t="s">
        <v>36</v>
      </c>
      <c r="F436" s="127">
        <f t="shared" si="37"/>
        <v>9</v>
      </c>
      <c r="G436" s="10" t="s">
        <v>36</v>
      </c>
      <c r="H436" s="2">
        <v>24</v>
      </c>
      <c r="I436" s="11" t="str">
        <f t="shared" ref="I436:I482" si="42">IF(ISBLANK(D436),"",H436&amp;D436&amp;E436&amp;J436&amp;K436)</f>
        <v>2480012</v>
      </c>
      <c r="J436" s="2">
        <v>1</v>
      </c>
      <c r="K436" s="2">
        <v>2</v>
      </c>
      <c r="L436" s="6">
        <v>3</v>
      </c>
      <c r="M436" s="6" t="str">
        <f t="shared" si="39"/>
        <v>&lt;C3&gt;</v>
      </c>
      <c r="N436" s="6" t="str">
        <f>IF($B436=1,IF(ISNA(VLOOKUP($M436,Teams!$F$4:$H$51,2,FALSE)),"",VLOOKUP($M436,Teams!$F$4:$H$51,2,FALSE)),IF($B436=2,IF(ISNA(VLOOKUP($M436,Teams!$O$4:$Q$51,2,FALSE)),"",VLOOKUP($M436,Teams!$O$4:$Q$51,2,FALSE)),IF(ISNA(VLOOKUP($M436,Teams!$X$4:$Z$51,2,FALSE)),"",VLOOKUP($M436,Teams!$X$4:$Z$51,2,FALSE))))</f>
        <v>213303</v>
      </c>
      <c r="O436" s="6">
        <v>6</v>
      </c>
      <c r="P436" s="6" t="str">
        <f t="shared" si="36"/>
        <v>&lt;C6&gt;</v>
      </c>
      <c r="Q436" s="6" t="str">
        <f>IF($B436=1,IF(ISNA(VLOOKUP($P436,Teams!$F$4:$H$51,2,FALSE)),"",VLOOKUP($P436,Teams!$F$4:$H$51,2,FALSE)),IF($B436=2,IF(ISNA(VLOOKUP($P436,Teams!$O$4:$Q$51,2,FALSE)),"",VLOOKUP($P436,Teams!$O$4:$Q$51,2,FALSE)),IF(ISNA(VLOOKUP($P436,Teams!$X$4:$Z$51,2,FALSE)),"",VLOOKUP($P436,Teams!$X$4:$Z$51,2,FALSE))))</f>
        <v>213306</v>
      </c>
      <c r="R436" t="str">
        <f t="shared" si="40"/>
        <v>03/27/2022,8:00,03/27/2022,9:00,Week 24 - Match 2480012,,Gym 1 - Court 2,,0,Game,,213303,,1,213306,,,0,,2480012,1,,,,,,</v>
      </c>
    </row>
    <row r="437" spans="1:18" x14ac:dyDescent="0.2">
      <c r="B437" s="1">
        <v>3</v>
      </c>
      <c r="C437" s="9">
        <v>44647</v>
      </c>
      <c r="D437" s="10">
        <v>8</v>
      </c>
      <c r="E437" s="10" t="s">
        <v>36</v>
      </c>
      <c r="F437" s="127">
        <f t="shared" si="37"/>
        <v>9</v>
      </c>
      <c r="G437" s="10" t="s">
        <v>36</v>
      </c>
      <c r="H437" s="2">
        <v>24</v>
      </c>
      <c r="I437" s="11" t="str">
        <f t="shared" si="42"/>
        <v>2480013</v>
      </c>
      <c r="J437" s="2">
        <v>1</v>
      </c>
      <c r="K437" s="2">
        <v>3</v>
      </c>
      <c r="L437" s="6">
        <v>4</v>
      </c>
      <c r="M437" s="6" t="str">
        <f t="shared" si="39"/>
        <v>&lt;C4&gt;</v>
      </c>
      <c r="N437" s="6" t="str">
        <f>IF($B437=1,IF(ISNA(VLOOKUP($M437,Teams!$F$4:$H$51,2,FALSE)),"",VLOOKUP($M437,Teams!$F$4:$H$51,2,FALSE)),IF($B437=2,IF(ISNA(VLOOKUP($M437,Teams!$O$4:$Q$51,2,FALSE)),"",VLOOKUP($M437,Teams!$O$4:$Q$51,2,FALSE)),IF(ISNA(VLOOKUP($M437,Teams!$X$4:$Z$51,2,FALSE)),"",VLOOKUP($M437,Teams!$X$4:$Z$51,2,FALSE))))</f>
        <v>213304</v>
      </c>
      <c r="O437" s="6">
        <v>5</v>
      </c>
      <c r="P437" s="6" t="str">
        <f t="shared" si="36"/>
        <v>&lt;C5&gt;</v>
      </c>
      <c r="Q437" s="6" t="str">
        <f>IF($B437=1,IF(ISNA(VLOOKUP($P437,Teams!$F$4:$H$51,2,FALSE)),"",VLOOKUP($P437,Teams!$F$4:$H$51,2,FALSE)),IF($B437=2,IF(ISNA(VLOOKUP($P437,Teams!$O$4:$Q$51,2,FALSE)),"",VLOOKUP($P437,Teams!$O$4:$Q$51,2,FALSE)),IF(ISNA(VLOOKUP($P437,Teams!$X$4:$Z$51,2,FALSE)),"",VLOOKUP($P437,Teams!$X$4:$Z$51,2,FALSE))))</f>
        <v>213305</v>
      </c>
      <c r="R437" t="str">
        <f t="shared" si="40"/>
        <v>03/27/2022,8:00,03/27/2022,9:00,Week 24 - Match 2480013,,Gym 1 - Court 3,,0,Game,,213304,,1,213305,,,0,,2480013,1,,,,,,</v>
      </c>
    </row>
    <row r="438" spans="1:18" x14ac:dyDescent="0.2">
      <c r="B438" s="1">
        <v>3</v>
      </c>
      <c r="C438" s="9">
        <v>44647</v>
      </c>
      <c r="D438" s="10">
        <v>8</v>
      </c>
      <c r="E438" s="10" t="s">
        <v>36</v>
      </c>
      <c r="F438" s="127">
        <f t="shared" si="37"/>
        <v>9</v>
      </c>
      <c r="G438" s="10" t="s">
        <v>36</v>
      </c>
      <c r="H438" s="2">
        <v>24</v>
      </c>
      <c r="I438" s="11" t="str">
        <f t="shared" si="42"/>
        <v>2480021</v>
      </c>
      <c r="J438" s="2">
        <v>2</v>
      </c>
      <c r="K438" s="2">
        <v>1</v>
      </c>
      <c r="L438" s="6">
        <v>8</v>
      </c>
      <c r="M438" s="6" t="str">
        <f t="shared" si="39"/>
        <v>&lt;C8&gt;</v>
      </c>
      <c r="N438" s="6" t="str">
        <f>IF($B438=1,IF(ISNA(VLOOKUP($M438,Teams!$F$4:$H$51,2,FALSE)),"",VLOOKUP($M438,Teams!$F$4:$H$51,2,FALSE)),IF($B438=2,IF(ISNA(VLOOKUP($M438,Teams!$O$4:$Q$51,2,FALSE)),"",VLOOKUP($M438,Teams!$O$4:$Q$51,2,FALSE)),IF(ISNA(VLOOKUP($M438,Teams!$X$4:$Z$51,2,FALSE)),"",VLOOKUP($M438,Teams!$X$4:$Z$51,2,FALSE))))</f>
        <v>213308</v>
      </c>
      <c r="O438" s="6">
        <v>7</v>
      </c>
      <c r="P438" s="6" t="str">
        <f t="shared" si="36"/>
        <v>&lt;C7&gt;</v>
      </c>
      <c r="Q438" s="6" t="str">
        <f>IF($B438=1,IF(ISNA(VLOOKUP($P438,Teams!$F$4:$H$51,2,FALSE)),"",VLOOKUP($P438,Teams!$F$4:$H$51,2,FALSE)),IF($B438=2,IF(ISNA(VLOOKUP($P438,Teams!$O$4:$Q$51,2,FALSE)),"",VLOOKUP($P438,Teams!$O$4:$Q$51,2,FALSE)),IF(ISNA(VLOOKUP($P438,Teams!$X$4:$Z$51,2,FALSE)),"",VLOOKUP($P438,Teams!$X$4:$Z$51,2,FALSE))))</f>
        <v>213307</v>
      </c>
      <c r="R438" t="str">
        <f t="shared" si="40"/>
        <v>03/27/2022,8:00,03/27/2022,9:00,Week 24 - Match 2480021,,Gym 2 - Court 1,,0,Game,,213308,,1,213307,,,0,,2480021,1,,,,,,</v>
      </c>
    </row>
    <row r="439" spans="1:18" x14ac:dyDescent="0.2">
      <c r="B439" s="1">
        <v>3</v>
      </c>
      <c r="C439" s="9">
        <v>44647</v>
      </c>
      <c r="D439" s="10">
        <v>8</v>
      </c>
      <c r="E439" s="10" t="s">
        <v>36</v>
      </c>
      <c r="F439" s="127">
        <f t="shared" si="37"/>
        <v>9</v>
      </c>
      <c r="G439" s="10" t="s">
        <v>36</v>
      </c>
      <c r="H439" s="2">
        <v>24</v>
      </c>
      <c r="I439" s="11" t="str">
        <f t="shared" si="42"/>
        <v>2480022</v>
      </c>
      <c r="J439" s="2">
        <v>2</v>
      </c>
      <c r="K439" s="2">
        <v>2</v>
      </c>
      <c r="L439" s="6">
        <v>9</v>
      </c>
      <c r="M439" s="6" t="str">
        <f t="shared" si="39"/>
        <v>&lt;C9&gt;</v>
      </c>
      <c r="N439" s="6" t="str">
        <f>IF($B439=1,IF(ISNA(VLOOKUP($M439,Teams!$F$4:$H$51,2,FALSE)),"",VLOOKUP($M439,Teams!$F$4:$H$51,2,FALSE)),IF($B439=2,IF(ISNA(VLOOKUP($M439,Teams!$O$4:$Q$51,2,FALSE)),"",VLOOKUP($M439,Teams!$O$4:$Q$51,2,FALSE)),IF(ISNA(VLOOKUP($M439,Teams!$X$4:$Z$51,2,FALSE)),"",VLOOKUP($M439,Teams!$X$4:$Z$51,2,FALSE))))</f>
        <v>213309</v>
      </c>
      <c r="O439" s="6">
        <v>12</v>
      </c>
      <c r="P439" s="6" t="str">
        <f t="shared" si="36"/>
        <v>&lt;C12&gt;</v>
      </c>
      <c r="Q439" s="6" t="str">
        <f>IF($B439=1,IF(ISNA(VLOOKUP($P439,Teams!$F$4:$H$51,2,FALSE)),"",VLOOKUP($P439,Teams!$F$4:$H$51,2,FALSE)),IF($B439=2,IF(ISNA(VLOOKUP($P439,Teams!$O$4:$Q$51,2,FALSE)),"",VLOOKUP($P439,Teams!$O$4:$Q$51,2,FALSE)),IF(ISNA(VLOOKUP($P439,Teams!$X$4:$Z$51,2,FALSE)),"",VLOOKUP($P439,Teams!$X$4:$Z$51,2,FALSE))))</f>
        <v>213312</v>
      </c>
      <c r="R439" t="str">
        <f t="shared" si="40"/>
        <v>03/27/2022,8:00,03/27/2022,9:00,Week 24 - Match 2480022,,Gym 2 - Court 2,,0,Game,,213309,,1,213312,,,0,,2480022,1,,,,,,</v>
      </c>
    </row>
    <row r="440" spans="1:18" x14ac:dyDescent="0.2">
      <c r="B440" s="1">
        <v>3</v>
      </c>
      <c r="C440" s="9">
        <v>44647</v>
      </c>
      <c r="D440" s="10">
        <v>8</v>
      </c>
      <c r="E440" s="10" t="s">
        <v>36</v>
      </c>
      <c r="F440" s="127">
        <f t="shared" si="37"/>
        <v>9</v>
      </c>
      <c r="G440" s="10" t="s">
        <v>36</v>
      </c>
      <c r="H440" s="2">
        <v>24</v>
      </c>
      <c r="I440" s="11" t="str">
        <f t="shared" si="42"/>
        <v>2480023</v>
      </c>
      <c r="J440" s="2">
        <v>2</v>
      </c>
      <c r="K440" s="2">
        <v>3</v>
      </c>
      <c r="L440" s="6">
        <v>10</v>
      </c>
      <c r="M440" s="6" t="str">
        <f t="shared" si="39"/>
        <v>&lt;C10&gt;</v>
      </c>
      <c r="N440" s="6" t="str">
        <f>IF($B440=1,IF(ISNA(VLOOKUP($M440,Teams!$F$4:$H$51,2,FALSE)),"",VLOOKUP($M440,Teams!$F$4:$H$51,2,FALSE)),IF($B440=2,IF(ISNA(VLOOKUP($M440,Teams!$O$4:$Q$51,2,FALSE)),"",VLOOKUP($M440,Teams!$O$4:$Q$51,2,FALSE)),IF(ISNA(VLOOKUP($M440,Teams!$X$4:$Z$51,2,FALSE)),"",VLOOKUP($M440,Teams!$X$4:$Z$51,2,FALSE))))</f>
        <v>213310</v>
      </c>
      <c r="O440" s="6">
        <v>11</v>
      </c>
      <c r="P440" s="6" t="str">
        <f t="shared" si="36"/>
        <v>&lt;C11&gt;</v>
      </c>
      <c r="Q440" s="6" t="str">
        <f>IF($B440=1,IF(ISNA(VLOOKUP($P440,Teams!$F$4:$H$51,2,FALSE)),"",VLOOKUP($P440,Teams!$F$4:$H$51,2,FALSE)),IF($B440=2,IF(ISNA(VLOOKUP($P440,Teams!$O$4:$Q$51,2,FALSE)),"",VLOOKUP($P440,Teams!$O$4:$Q$51,2,FALSE)),IF(ISNA(VLOOKUP($P440,Teams!$X$4:$Z$51,2,FALSE)),"",VLOOKUP($P440,Teams!$X$4:$Z$51,2,FALSE))))</f>
        <v>213311</v>
      </c>
      <c r="R440" t="str">
        <f t="shared" si="40"/>
        <v>03/27/2022,8:00,03/27/2022,9:00,Week 24 - Match 2480023,,Gym 2 - Court 3,,0,Game,,213310,,1,213311,,,0,,2480023,1,,,,,,</v>
      </c>
    </row>
    <row r="441" spans="1:18" x14ac:dyDescent="0.2">
      <c r="B441" s="1">
        <v>3</v>
      </c>
      <c r="C441" s="9">
        <v>44647</v>
      </c>
      <c r="D441" s="10">
        <v>9</v>
      </c>
      <c r="E441" s="10" t="s">
        <v>36</v>
      </c>
      <c r="F441" s="127">
        <f t="shared" si="37"/>
        <v>10</v>
      </c>
      <c r="G441" s="10" t="s">
        <v>36</v>
      </c>
      <c r="H441" s="2">
        <v>24</v>
      </c>
      <c r="I441" s="11" t="str">
        <f t="shared" si="42"/>
        <v>2490011</v>
      </c>
      <c r="J441" s="2">
        <v>1</v>
      </c>
      <c r="K441" s="2">
        <v>1</v>
      </c>
      <c r="L441" s="6">
        <v>3</v>
      </c>
      <c r="M441" s="6" t="str">
        <f t="shared" si="39"/>
        <v>&lt;C3&gt;</v>
      </c>
      <c r="N441" s="6" t="str">
        <f>IF($B441=1,IF(ISNA(VLOOKUP($M441,Teams!$F$4:$H$51,2,FALSE)),"",VLOOKUP($M441,Teams!$F$4:$H$51,2,FALSE)),IF($B441=2,IF(ISNA(VLOOKUP($M441,Teams!$O$4:$Q$51,2,FALSE)),"",VLOOKUP($M441,Teams!$O$4:$Q$51,2,FALSE)),IF(ISNA(VLOOKUP($M441,Teams!$X$4:$Z$51,2,FALSE)),"",VLOOKUP($M441,Teams!$X$4:$Z$51,2,FALSE))))</f>
        <v>213303</v>
      </c>
      <c r="O441" s="6">
        <v>4</v>
      </c>
      <c r="P441" s="6" t="str">
        <f t="shared" si="36"/>
        <v>&lt;C4&gt;</v>
      </c>
      <c r="Q441" s="6" t="str">
        <f>IF($B441=1,IF(ISNA(VLOOKUP($P441,Teams!$F$4:$H$51,2,FALSE)),"",VLOOKUP($P441,Teams!$F$4:$H$51,2,FALSE)),IF($B441=2,IF(ISNA(VLOOKUP($P441,Teams!$O$4:$Q$51,2,FALSE)),"",VLOOKUP($P441,Teams!$O$4:$Q$51,2,FALSE)),IF(ISNA(VLOOKUP($P441,Teams!$X$4:$Z$51,2,FALSE)),"",VLOOKUP($P441,Teams!$X$4:$Z$51,2,FALSE))))</f>
        <v>213304</v>
      </c>
      <c r="R441" t="str">
        <f t="shared" si="40"/>
        <v>03/27/2022,9:00,03/27/2022,10:00,Week 24 - Match 2490011,,Gym 1 - Court 1,,0,Game,,213303,,1,213304,,,0,,2490011,1,,,,,,</v>
      </c>
    </row>
    <row r="442" spans="1:18" x14ac:dyDescent="0.2">
      <c r="B442" s="1">
        <v>3</v>
      </c>
      <c r="C442" s="9">
        <v>44647</v>
      </c>
      <c r="D442" s="10">
        <v>9</v>
      </c>
      <c r="E442" s="10" t="s">
        <v>36</v>
      </c>
      <c r="F442" s="127">
        <f t="shared" si="37"/>
        <v>10</v>
      </c>
      <c r="G442" s="10" t="s">
        <v>36</v>
      </c>
      <c r="H442" s="2">
        <v>24</v>
      </c>
      <c r="I442" s="11" t="str">
        <f t="shared" si="42"/>
        <v>2490012</v>
      </c>
      <c r="J442" s="2">
        <v>1</v>
      </c>
      <c r="K442" s="2">
        <v>2</v>
      </c>
      <c r="L442" s="6">
        <v>6</v>
      </c>
      <c r="M442" s="6" t="str">
        <f t="shared" si="39"/>
        <v>&lt;C6&gt;</v>
      </c>
      <c r="N442" s="6" t="str">
        <f>IF($B442=1,IF(ISNA(VLOOKUP($M442,Teams!$F$4:$H$51,2,FALSE)),"",VLOOKUP($M442,Teams!$F$4:$H$51,2,FALSE)),IF($B442=2,IF(ISNA(VLOOKUP($M442,Teams!$O$4:$Q$51,2,FALSE)),"",VLOOKUP($M442,Teams!$O$4:$Q$51,2,FALSE)),IF(ISNA(VLOOKUP($M442,Teams!$X$4:$Z$51,2,FALSE)),"",VLOOKUP($M442,Teams!$X$4:$Z$51,2,FALSE))))</f>
        <v>213306</v>
      </c>
      <c r="O442" s="6">
        <v>1</v>
      </c>
      <c r="P442" s="6" t="str">
        <f t="shared" si="36"/>
        <v>&lt;C1&gt;</v>
      </c>
      <c r="Q442" s="6" t="str">
        <f>IF($B442=1,IF(ISNA(VLOOKUP($P442,Teams!$F$4:$H$51,2,FALSE)),"",VLOOKUP($P442,Teams!$F$4:$H$51,2,FALSE)),IF($B442=2,IF(ISNA(VLOOKUP($P442,Teams!$O$4:$Q$51,2,FALSE)),"",VLOOKUP($P442,Teams!$O$4:$Q$51,2,FALSE)),IF(ISNA(VLOOKUP($P442,Teams!$X$4:$Z$51,2,FALSE)),"",VLOOKUP($P442,Teams!$X$4:$Z$51,2,FALSE))))</f>
        <v>213301</v>
      </c>
      <c r="R442" t="str">
        <f t="shared" si="40"/>
        <v>03/27/2022,9:00,03/27/2022,10:00,Week 24 - Match 2490012,,Gym 1 - Court 2,,0,Game,,213306,,1,213301,,,0,,2490012,1,,,,,,</v>
      </c>
    </row>
    <row r="443" spans="1:18" x14ac:dyDescent="0.2">
      <c r="B443" s="1">
        <v>3</v>
      </c>
      <c r="C443" s="9">
        <v>44647</v>
      </c>
      <c r="D443" s="10">
        <v>9</v>
      </c>
      <c r="E443" s="10" t="s">
        <v>36</v>
      </c>
      <c r="F443" s="127">
        <f t="shared" si="37"/>
        <v>10</v>
      </c>
      <c r="G443" s="10" t="s">
        <v>36</v>
      </c>
      <c r="H443" s="2">
        <v>24</v>
      </c>
      <c r="I443" s="11" t="str">
        <f t="shared" si="42"/>
        <v>2490013</v>
      </c>
      <c r="J443" s="2">
        <v>1</v>
      </c>
      <c r="K443" s="2">
        <v>3</v>
      </c>
      <c r="L443" s="6">
        <v>2</v>
      </c>
      <c r="M443" s="6" t="str">
        <f t="shared" si="39"/>
        <v>&lt;C2&gt;</v>
      </c>
      <c r="N443" s="6" t="str">
        <f>IF($B443=1,IF(ISNA(VLOOKUP($M443,Teams!$F$4:$H$51,2,FALSE)),"",VLOOKUP($M443,Teams!$F$4:$H$51,2,FALSE)),IF($B443=2,IF(ISNA(VLOOKUP($M443,Teams!$O$4:$Q$51,2,FALSE)),"",VLOOKUP($M443,Teams!$O$4:$Q$51,2,FALSE)),IF(ISNA(VLOOKUP($M443,Teams!$X$4:$Z$51,2,FALSE)),"",VLOOKUP($M443,Teams!$X$4:$Z$51,2,FALSE))))</f>
        <v>213302</v>
      </c>
      <c r="O443" s="6">
        <v>5</v>
      </c>
      <c r="P443" s="6" t="str">
        <f t="shared" si="36"/>
        <v>&lt;C5&gt;</v>
      </c>
      <c r="Q443" s="6" t="str">
        <f>IF($B443=1,IF(ISNA(VLOOKUP($P443,Teams!$F$4:$H$51,2,FALSE)),"",VLOOKUP($P443,Teams!$F$4:$H$51,2,FALSE)),IF($B443=2,IF(ISNA(VLOOKUP($P443,Teams!$O$4:$Q$51,2,FALSE)),"",VLOOKUP($P443,Teams!$O$4:$Q$51,2,FALSE)),IF(ISNA(VLOOKUP($P443,Teams!$X$4:$Z$51,2,FALSE)),"",VLOOKUP($P443,Teams!$X$4:$Z$51,2,FALSE))))</f>
        <v>213305</v>
      </c>
      <c r="R443" t="str">
        <f t="shared" si="40"/>
        <v>03/27/2022,9:00,03/27/2022,10:00,Week 24 - Match 2490013,,Gym 1 - Court 3,,0,Game,,213302,,1,213305,,,0,,2490013,1,,,,,,</v>
      </c>
    </row>
    <row r="444" spans="1:18" x14ac:dyDescent="0.2">
      <c r="B444" s="1">
        <v>3</v>
      </c>
      <c r="C444" s="9">
        <v>44647</v>
      </c>
      <c r="D444" s="10">
        <v>9</v>
      </c>
      <c r="E444" s="10" t="s">
        <v>36</v>
      </c>
      <c r="F444" s="127">
        <f t="shared" si="37"/>
        <v>10</v>
      </c>
      <c r="G444" s="10" t="s">
        <v>36</v>
      </c>
      <c r="H444" s="2">
        <v>24</v>
      </c>
      <c r="I444" s="11" t="str">
        <f t="shared" si="42"/>
        <v>2490021</v>
      </c>
      <c r="J444" s="2">
        <v>2</v>
      </c>
      <c r="K444" s="2">
        <v>1</v>
      </c>
      <c r="L444" s="6">
        <v>9</v>
      </c>
      <c r="M444" s="6" t="str">
        <f t="shared" si="39"/>
        <v>&lt;C9&gt;</v>
      </c>
      <c r="N444" s="6" t="str">
        <f>IF($B444=1,IF(ISNA(VLOOKUP($M444,Teams!$F$4:$H$51,2,FALSE)),"",VLOOKUP($M444,Teams!$F$4:$H$51,2,FALSE)),IF($B444=2,IF(ISNA(VLOOKUP($M444,Teams!$O$4:$Q$51,2,FALSE)),"",VLOOKUP($M444,Teams!$O$4:$Q$51,2,FALSE)),IF(ISNA(VLOOKUP($M444,Teams!$X$4:$Z$51,2,FALSE)),"",VLOOKUP($M444,Teams!$X$4:$Z$51,2,FALSE))))</f>
        <v>213309</v>
      </c>
      <c r="O444" s="6">
        <v>10</v>
      </c>
      <c r="P444" s="6" t="str">
        <f t="shared" si="36"/>
        <v>&lt;C10&gt;</v>
      </c>
      <c r="Q444" s="6" t="str">
        <f>IF($B444=1,IF(ISNA(VLOOKUP($P444,Teams!$F$4:$H$51,2,FALSE)),"",VLOOKUP($P444,Teams!$F$4:$H$51,2,FALSE)),IF($B444=2,IF(ISNA(VLOOKUP($P444,Teams!$O$4:$Q$51,2,FALSE)),"",VLOOKUP($P444,Teams!$O$4:$Q$51,2,FALSE)),IF(ISNA(VLOOKUP($P444,Teams!$X$4:$Z$51,2,FALSE)),"",VLOOKUP($P444,Teams!$X$4:$Z$51,2,FALSE))))</f>
        <v>213310</v>
      </c>
      <c r="R444" t="str">
        <f t="shared" si="40"/>
        <v>03/27/2022,9:00,03/27/2022,10:00,Week 24 - Match 2490021,,Gym 2 - Court 1,,0,Game,,213309,,1,213310,,,0,,2490021,1,,,,,,</v>
      </c>
    </row>
    <row r="445" spans="1:18" x14ac:dyDescent="0.2">
      <c r="B445" s="1">
        <v>3</v>
      </c>
      <c r="C445" s="9">
        <v>44647</v>
      </c>
      <c r="D445" s="10">
        <v>9</v>
      </c>
      <c r="E445" s="10" t="s">
        <v>36</v>
      </c>
      <c r="F445" s="127">
        <f t="shared" si="37"/>
        <v>10</v>
      </c>
      <c r="G445" s="10" t="s">
        <v>36</v>
      </c>
      <c r="H445" s="2">
        <v>24</v>
      </c>
      <c r="I445" s="11" t="str">
        <f t="shared" si="42"/>
        <v>2490022</v>
      </c>
      <c r="J445" s="2">
        <v>2</v>
      </c>
      <c r="K445" s="2">
        <v>2</v>
      </c>
      <c r="L445" s="6">
        <v>12</v>
      </c>
      <c r="M445" s="6" t="str">
        <f t="shared" si="39"/>
        <v>&lt;C12&gt;</v>
      </c>
      <c r="N445" s="6" t="str">
        <f>IF($B445=1,IF(ISNA(VLOOKUP($M445,Teams!$F$4:$H$51,2,FALSE)),"",VLOOKUP($M445,Teams!$F$4:$H$51,2,FALSE)),IF($B445=2,IF(ISNA(VLOOKUP($M445,Teams!$O$4:$Q$51,2,FALSE)),"",VLOOKUP($M445,Teams!$O$4:$Q$51,2,FALSE)),IF(ISNA(VLOOKUP($M445,Teams!$X$4:$Z$51,2,FALSE)),"",VLOOKUP($M445,Teams!$X$4:$Z$51,2,FALSE))))</f>
        <v>213312</v>
      </c>
      <c r="O445" s="6">
        <v>7</v>
      </c>
      <c r="P445" s="6" t="str">
        <f t="shared" si="36"/>
        <v>&lt;C7&gt;</v>
      </c>
      <c r="Q445" s="6" t="str">
        <f>IF($B445=1,IF(ISNA(VLOOKUP($P445,Teams!$F$4:$H$51,2,FALSE)),"",VLOOKUP($P445,Teams!$F$4:$H$51,2,FALSE)),IF($B445=2,IF(ISNA(VLOOKUP($P445,Teams!$O$4:$Q$51,2,FALSE)),"",VLOOKUP($P445,Teams!$O$4:$Q$51,2,FALSE)),IF(ISNA(VLOOKUP($P445,Teams!$X$4:$Z$51,2,FALSE)),"",VLOOKUP($P445,Teams!$X$4:$Z$51,2,FALSE))))</f>
        <v>213307</v>
      </c>
      <c r="R445" t="str">
        <f t="shared" si="40"/>
        <v>03/27/2022,9:00,03/27/2022,10:00,Week 24 - Match 2490022,,Gym 2 - Court 2,,0,Game,,213312,,1,213307,,,0,,2490022,1,,,,,,</v>
      </c>
    </row>
    <row r="446" spans="1:18" x14ac:dyDescent="0.2">
      <c r="B446" s="1">
        <v>3</v>
      </c>
      <c r="C446" s="9">
        <v>44647</v>
      </c>
      <c r="D446" s="10">
        <v>9</v>
      </c>
      <c r="E446" s="10" t="s">
        <v>36</v>
      </c>
      <c r="F446" s="127">
        <f t="shared" si="37"/>
        <v>10</v>
      </c>
      <c r="G446" s="10" t="s">
        <v>36</v>
      </c>
      <c r="H446" s="2">
        <v>24</v>
      </c>
      <c r="I446" s="11" t="str">
        <f t="shared" si="42"/>
        <v>2490023</v>
      </c>
      <c r="J446" s="2">
        <v>2</v>
      </c>
      <c r="K446" s="2">
        <v>3</v>
      </c>
      <c r="L446" s="6">
        <v>8</v>
      </c>
      <c r="M446" s="6" t="str">
        <f t="shared" si="39"/>
        <v>&lt;C8&gt;</v>
      </c>
      <c r="N446" s="6" t="str">
        <f>IF($B446=1,IF(ISNA(VLOOKUP($M446,Teams!$F$4:$H$51,2,FALSE)),"",VLOOKUP($M446,Teams!$F$4:$H$51,2,FALSE)),IF($B446=2,IF(ISNA(VLOOKUP($M446,Teams!$O$4:$Q$51,2,FALSE)),"",VLOOKUP($M446,Teams!$O$4:$Q$51,2,FALSE)),IF(ISNA(VLOOKUP($M446,Teams!$X$4:$Z$51,2,FALSE)),"",VLOOKUP($M446,Teams!$X$4:$Z$51,2,FALSE))))</f>
        <v>213308</v>
      </c>
      <c r="O446" s="6">
        <v>11</v>
      </c>
      <c r="P446" s="6" t="str">
        <f t="shared" si="36"/>
        <v>&lt;C11&gt;</v>
      </c>
      <c r="Q446" s="6" t="str">
        <f>IF($B446=1,IF(ISNA(VLOOKUP($P446,Teams!$F$4:$H$51,2,FALSE)),"",VLOOKUP($P446,Teams!$F$4:$H$51,2,FALSE)),IF($B446=2,IF(ISNA(VLOOKUP($P446,Teams!$O$4:$Q$51,2,FALSE)),"",VLOOKUP($P446,Teams!$O$4:$Q$51,2,FALSE)),IF(ISNA(VLOOKUP($P446,Teams!$X$4:$Z$51,2,FALSE)),"",VLOOKUP($P446,Teams!$X$4:$Z$51,2,FALSE))))</f>
        <v>213311</v>
      </c>
      <c r="R446" t="str">
        <f t="shared" si="40"/>
        <v>03/27/2022,9:00,03/27/2022,10:00,Week 24 - Match 2490023,,Gym 2 - Court 3,,0,Game,,213308,,1,213311,,,0,,2490023,1,,,,,,</v>
      </c>
    </row>
    <row r="447" spans="1:18" x14ac:dyDescent="0.2">
      <c r="B447" s="1">
        <v>3</v>
      </c>
      <c r="C447" s="9">
        <v>44647</v>
      </c>
      <c r="D447" s="10">
        <v>10</v>
      </c>
      <c r="E447" s="10" t="s">
        <v>36</v>
      </c>
      <c r="F447" s="127">
        <f t="shared" si="37"/>
        <v>11</v>
      </c>
      <c r="G447" s="10" t="s">
        <v>36</v>
      </c>
      <c r="H447" s="2">
        <v>25</v>
      </c>
      <c r="I447" s="11" t="str">
        <f t="shared" si="42"/>
        <v>25100011</v>
      </c>
      <c r="J447" s="2">
        <v>1</v>
      </c>
      <c r="K447" s="2">
        <v>1</v>
      </c>
      <c r="L447" s="6">
        <v>6</v>
      </c>
      <c r="M447" s="6" t="str">
        <f t="shared" si="39"/>
        <v>&lt;C6&gt;</v>
      </c>
      <c r="N447" s="6" t="str">
        <f>IF($B447=1,IF(ISNA(VLOOKUP($M447,Teams!$F$4:$H$51,2,FALSE)),"",VLOOKUP($M447,Teams!$F$4:$H$51,2,FALSE)),IF($B447=2,IF(ISNA(VLOOKUP($M447,Teams!$O$4:$Q$51,2,FALSE)),"",VLOOKUP($M447,Teams!$O$4:$Q$51,2,FALSE)),IF(ISNA(VLOOKUP($M447,Teams!$X$4:$Z$51,2,FALSE)),"",VLOOKUP($M447,Teams!$X$4:$Z$51,2,FALSE))))</f>
        <v>213306</v>
      </c>
      <c r="O447" s="6">
        <v>4</v>
      </c>
      <c r="P447" s="6" t="str">
        <f t="shared" si="36"/>
        <v>&lt;C4&gt;</v>
      </c>
      <c r="Q447" s="6" t="str">
        <f>IF($B447=1,IF(ISNA(VLOOKUP($P447,Teams!$F$4:$H$51,2,FALSE)),"",VLOOKUP($P447,Teams!$F$4:$H$51,2,FALSE)),IF($B447=2,IF(ISNA(VLOOKUP($P447,Teams!$O$4:$Q$51,2,FALSE)),"",VLOOKUP($P447,Teams!$O$4:$Q$51,2,FALSE)),IF(ISNA(VLOOKUP($P447,Teams!$X$4:$Z$51,2,FALSE)),"",VLOOKUP($P447,Teams!$X$4:$Z$51,2,FALSE))))</f>
        <v>213304</v>
      </c>
      <c r="R447" t="str">
        <f t="shared" si="40"/>
        <v>03/27/2022,10:00,03/27/2022,11:00,Week 25 - Match 25100011,,Gym 1 - Court 1,,0,Game,,213306,,1,213304,,,0,,25100011,1,,,,,,</v>
      </c>
    </row>
    <row r="448" spans="1:18" x14ac:dyDescent="0.2">
      <c r="B448" s="1">
        <v>3</v>
      </c>
      <c r="C448" s="9">
        <v>44647</v>
      </c>
      <c r="D448" s="10">
        <v>10</v>
      </c>
      <c r="E448" s="10" t="s">
        <v>36</v>
      </c>
      <c r="F448" s="127">
        <f t="shared" si="37"/>
        <v>11</v>
      </c>
      <c r="G448" s="10" t="s">
        <v>36</v>
      </c>
      <c r="H448" s="2">
        <v>25</v>
      </c>
      <c r="I448" s="11" t="str">
        <f t="shared" si="42"/>
        <v>25100012</v>
      </c>
      <c r="J448" s="2">
        <v>1</v>
      </c>
      <c r="K448" s="2">
        <v>2</v>
      </c>
      <c r="L448" s="6">
        <v>2</v>
      </c>
      <c r="M448" s="6" t="str">
        <f t="shared" si="39"/>
        <v>&lt;C2&gt;</v>
      </c>
      <c r="N448" s="6" t="str">
        <f>IF($B448=1,IF(ISNA(VLOOKUP($M448,Teams!$F$4:$H$51,2,FALSE)),"",VLOOKUP($M448,Teams!$F$4:$H$51,2,FALSE)),IF($B448=2,IF(ISNA(VLOOKUP($M448,Teams!$O$4:$Q$51,2,FALSE)),"",VLOOKUP($M448,Teams!$O$4:$Q$51,2,FALSE)),IF(ISNA(VLOOKUP($M448,Teams!$X$4:$Z$51,2,FALSE)),"",VLOOKUP($M448,Teams!$X$4:$Z$51,2,FALSE))))</f>
        <v>213302</v>
      </c>
      <c r="O448" s="6">
        <v>3</v>
      </c>
      <c r="P448" s="6" t="str">
        <f t="shared" ref="P448:P482" si="43">"&lt;"&amp;$A$3&amp;O448&amp;"&gt;"</f>
        <v>&lt;C3&gt;</v>
      </c>
      <c r="Q448" s="6" t="str">
        <f>IF($B448=1,IF(ISNA(VLOOKUP($P448,Teams!$F$4:$H$51,2,FALSE)),"",VLOOKUP($P448,Teams!$F$4:$H$51,2,FALSE)),IF($B448=2,IF(ISNA(VLOOKUP($P448,Teams!$O$4:$Q$51,2,FALSE)),"",VLOOKUP($P448,Teams!$O$4:$Q$51,2,FALSE)),IF(ISNA(VLOOKUP($P448,Teams!$X$4:$Z$51,2,FALSE)),"",VLOOKUP($P448,Teams!$X$4:$Z$51,2,FALSE))))</f>
        <v>213303</v>
      </c>
      <c r="R448" t="str">
        <f t="shared" si="40"/>
        <v>03/27/2022,10:00,03/27/2022,11:00,Week 25 - Match 25100012,,Gym 1 - Court 2,,0,Game,,213302,,1,213303,,,0,,25100012,1,,,,,,</v>
      </c>
    </row>
    <row r="449" spans="2:18" x14ac:dyDescent="0.2">
      <c r="B449" s="1">
        <v>3</v>
      </c>
      <c r="C449" s="9">
        <v>44647</v>
      </c>
      <c r="D449" s="10">
        <v>10</v>
      </c>
      <c r="E449" s="10" t="s">
        <v>36</v>
      </c>
      <c r="F449" s="127">
        <f t="shared" si="37"/>
        <v>11</v>
      </c>
      <c r="G449" s="10" t="s">
        <v>36</v>
      </c>
      <c r="H449" s="2">
        <v>25</v>
      </c>
      <c r="I449" s="11" t="str">
        <f t="shared" si="42"/>
        <v>25100013</v>
      </c>
      <c r="J449" s="2">
        <v>1</v>
      </c>
      <c r="K449" s="2">
        <v>3</v>
      </c>
      <c r="L449" s="6">
        <v>1</v>
      </c>
      <c r="M449" s="6" t="str">
        <f t="shared" si="39"/>
        <v>&lt;C1&gt;</v>
      </c>
      <c r="N449" s="6" t="str">
        <f>IF($B449=1,IF(ISNA(VLOOKUP($M449,Teams!$F$4:$H$51,2,FALSE)),"",VLOOKUP($M449,Teams!$F$4:$H$51,2,FALSE)),IF($B449=2,IF(ISNA(VLOOKUP($M449,Teams!$O$4:$Q$51,2,FALSE)),"",VLOOKUP($M449,Teams!$O$4:$Q$51,2,FALSE)),IF(ISNA(VLOOKUP($M449,Teams!$X$4:$Z$51,2,FALSE)),"",VLOOKUP($M449,Teams!$X$4:$Z$51,2,FALSE))))</f>
        <v>213301</v>
      </c>
      <c r="O449" s="6">
        <v>5</v>
      </c>
      <c r="P449" s="6" t="str">
        <f t="shared" si="43"/>
        <v>&lt;C5&gt;</v>
      </c>
      <c r="Q449" s="6" t="str">
        <f>IF($B449=1,IF(ISNA(VLOOKUP($P449,Teams!$F$4:$H$51,2,FALSE)),"",VLOOKUP($P449,Teams!$F$4:$H$51,2,FALSE)),IF($B449=2,IF(ISNA(VLOOKUP($P449,Teams!$O$4:$Q$51,2,FALSE)),"",VLOOKUP($P449,Teams!$O$4:$Q$51,2,FALSE)),IF(ISNA(VLOOKUP($P449,Teams!$X$4:$Z$51,2,FALSE)),"",VLOOKUP($P449,Teams!$X$4:$Z$51,2,FALSE))))</f>
        <v>213305</v>
      </c>
      <c r="R449" t="str">
        <f t="shared" si="40"/>
        <v>03/27/2022,10:00,03/27/2022,11:00,Week 25 - Match 25100013,,Gym 1 - Court 3,,0,Game,,213301,,1,213305,,,0,,25100013,1,,,,,,</v>
      </c>
    </row>
    <row r="450" spans="2:18" x14ac:dyDescent="0.2">
      <c r="B450" s="1">
        <v>3</v>
      </c>
      <c r="C450" s="9">
        <v>44647</v>
      </c>
      <c r="D450" s="10">
        <v>10</v>
      </c>
      <c r="E450" s="10" t="s">
        <v>36</v>
      </c>
      <c r="F450" s="127">
        <f t="shared" si="37"/>
        <v>11</v>
      </c>
      <c r="G450" s="10" t="s">
        <v>36</v>
      </c>
      <c r="H450" s="2">
        <v>25</v>
      </c>
      <c r="I450" s="11" t="str">
        <f t="shared" si="42"/>
        <v>25100021</v>
      </c>
      <c r="J450" s="2">
        <v>2</v>
      </c>
      <c r="K450" s="2">
        <v>1</v>
      </c>
      <c r="L450" s="6">
        <v>12</v>
      </c>
      <c r="M450" s="6" t="str">
        <f t="shared" si="39"/>
        <v>&lt;C12&gt;</v>
      </c>
      <c r="N450" s="6" t="str">
        <f>IF($B450=1,IF(ISNA(VLOOKUP($M450,Teams!$F$4:$H$51,2,FALSE)),"",VLOOKUP($M450,Teams!$F$4:$H$51,2,FALSE)),IF($B450=2,IF(ISNA(VLOOKUP($M450,Teams!$O$4:$Q$51,2,FALSE)),"",VLOOKUP($M450,Teams!$O$4:$Q$51,2,FALSE)),IF(ISNA(VLOOKUP($M450,Teams!$X$4:$Z$51,2,FALSE)),"",VLOOKUP($M450,Teams!$X$4:$Z$51,2,FALSE))))</f>
        <v>213312</v>
      </c>
      <c r="O450" s="6">
        <v>10</v>
      </c>
      <c r="P450" s="6" t="str">
        <f t="shared" si="43"/>
        <v>&lt;C10&gt;</v>
      </c>
      <c r="Q450" s="6" t="str">
        <f>IF($B450=1,IF(ISNA(VLOOKUP($P450,Teams!$F$4:$H$51,2,FALSE)),"",VLOOKUP($P450,Teams!$F$4:$H$51,2,FALSE)),IF($B450=2,IF(ISNA(VLOOKUP($P450,Teams!$O$4:$Q$51,2,FALSE)),"",VLOOKUP($P450,Teams!$O$4:$Q$51,2,FALSE)),IF(ISNA(VLOOKUP($P450,Teams!$X$4:$Z$51,2,FALSE)),"",VLOOKUP($P450,Teams!$X$4:$Z$51,2,FALSE))))</f>
        <v>213310</v>
      </c>
      <c r="R450" t="str">
        <f t="shared" si="40"/>
        <v>03/27/2022,10:00,03/27/2022,11:00,Week 25 - Match 25100021,,Gym 2 - Court 1,,0,Game,,213312,,1,213310,,,0,,25100021,1,,,,,,</v>
      </c>
    </row>
    <row r="451" spans="2:18" x14ac:dyDescent="0.2">
      <c r="B451" s="1">
        <v>3</v>
      </c>
      <c r="C451" s="9">
        <v>44647</v>
      </c>
      <c r="D451" s="10">
        <v>10</v>
      </c>
      <c r="E451" s="10" t="s">
        <v>36</v>
      </c>
      <c r="F451" s="127">
        <f t="shared" si="37"/>
        <v>11</v>
      </c>
      <c r="G451" s="10" t="s">
        <v>36</v>
      </c>
      <c r="H451" s="2">
        <v>25</v>
      </c>
      <c r="I451" s="11" t="str">
        <f t="shared" si="42"/>
        <v>25100022</v>
      </c>
      <c r="J451" s="2">
        <v>2</v>
      </c>
      <c r="K451" s="2">
        <v>2</v>
      </c>
      <c r="L451" s="6">
        <v>8</v>
      </c>
      <c r="M451" s="6" t="str">
        <f t="shared" si="39"/>
        <v>&lt;C8&gt;</v>
      </c>
      <c r="N451" s="6" t="str">
        <f>IF($B451=1,IF(ISNA(VLOOKUP($M451,Teams!$F$4:$H$51,2,FALSE)),"",VLOOKUP($M451,Teams!$F$4:$H$51,2,FALSE)),IF($B451=2,IF(ISNA(VLOOKUP($M451,Teams!$O$4:$Q$51,2,FALSE)),"",VLOOKUP($M451,Teams!$O$4:$Q$51,2,FALSE)),IF(ISNA(VLOOKUP($M451,Teams!$X$4:$Z$51,2,FALSE)),"",VLOOKUP($M451,Teams!$X$4:$Z$51,2,FALSE))))</f>
        <v>213308</v>
      </c>
      <c r="O451" s="6">
        <v>9</v>
      </c>
      <c r="P451" s="6" t="str">
        <f t="shared" si="43"/>
        <v>&lt;C9&gt;</v>
      </c>
      <c r="Q451" s="6" t="str">
        <f>IF($B451=1,IF(ISNA(VLOOKUP($P451,Teams!$F$4:$H$51,2,FALSE)),"",VLOOKUP($P451,Teams!$F$4:$H$51,2,FALSE)),IF($B451=2,IF(ISNA(VLOOKUP($P451,Teams!$O$4:$Q$51,2,FALSE)),"",VLOOKUP($P451,Teams!$O$4:$Q$51,2,FALSE)),IF(ISNA(VLOOKUP($P451,Teams!$X$4:$Z$51,2,FALSE)),"",VLOOKUP($P451,Teams!$X$4:$Z$51,2,FALSE))))</f>
        <v>213309</v>
      </c>
      <c r="R451" t="str">
        <f t="shared" si="40"/>
        <v>03/27/2022,10:00,03/27/2022,11:00,Week 25 - Match 25100022,,Gym 2 - Court 2,,0,Game,,213308,,1,213309,,,0,,25100022,1,,,,,,</v>
      </c>
    </row>
    <row r="452" spans="2:18" x14ac:dyDescent="0.2">
      <c r="B452" s="1">
        <v>3</v>
      </c>
      <c r="C452" s="9">
        <v>44647</v>
      </c>
      <c r="D452" s="10">
        <v>10</v>
      </c>
      <c r="E452" s="10" t="s">
        <v>36</v>
      </c>
      <c r="F452" s="127">
        <f t="shared" ref="F452:F482" si="44">IF(NOT(ISBLANK(D452)),D452+1,"")</f>
        <v>11</v>
      </c>
      <c r="G452" s="10" t="s">
        <v>36</v>
      </c>
      <c r="H452" s="2">
        <v>25</v>
      </c>
      <c r="I452" s="11" t="str">
        <f t="shared" si="42"/>
        <v>25100023</v>
      </c>
      <c r="J452" s="2">
        <v>2</v>
      </c>
      <c r="K452" s="2">
        <v>3</v>
      </c>
      <c r="L452" s="6">
        <v>7</v>
      </c>
      <c r="M452" s="6" t="str">
        <f t="shared" ref="M452:M482" si="45">"&lt;"&amp;$A$3&amp;L452&amp;"&gt;"</f>
        <v>&lt;C7&gt;</v>
      </c>
      <c r="N452" s="6" t="str">
        <f>IF($B452=1,IF(ISNA(VLOOKUP($M452,Teams!$F$4:$H$51,2,FALSE)),"",VLOOKUP($M452,Teams!$F$4:$H$51,2,FALSE)),IF($B452=2,IF(ISNA(VLOOKUP($M452,Teams!$O$4:$Q$51,2,FALSE)),"",VLOOKUP($M452,Teams!$O$4:$Q$51,2,FALSE)),IF(ISNA(VLOOKUP($M452,Teams!$X$4:$Z$51,2,FALSE)),"",VLOOKUP($M452,Teams!$X$4:$Z$51,2,FALSE))))</f>
        <v>213307</v>
      </c>
      <c r="O452" s="6">
        <v>11</v>
      </c>
      <c r="P452" s="6" t="str">
        <f t="shared" si="43"/>
        <v>&lt;C11&gt;</v>
      </c>
      <c r="Q452" s="6" t="str">
        <f>IF($B452=1,IF(ISNA(VLOOKUP($P452,Teams!$F$4:$H$51,2,FALSE)),"",VLOOKUP($P452,Teams!$F$4:$H$51,2,FALSE)),IF($B452=2,IF(ISNA(VLOOKUP($P452,Teams!$O$4:$Q$51,2,FALSE)),"",VLOOKUP($P452,Teams!$O$4:$Q$51,2,FALSE)),IF(ISNA(VLOOKUP($P452,Teams!$X$4:$Z$51,2,FALSE)),"",VLOOKUP($P452,Teams!$X$4:$Z$51,2,FALSE))))</f>
        <v>213311</v>
      </c>
      <c r="R452" t="str">
        <f t="shared" ref="R452:R482" si="46">TEXT(C452,"mm/dd/yyyy")&amp;","&amp;D452&amp;":"&amp;E452&amp;","&amp;TEXT(C452,"mm/dd/yyyy")&amp;","&amp;F452&amp;":"&amp;G452&amp;",Week "&amp;H452&amp;" - Match "&amp;I452&amp;",,Gym "&amp;J452&amp;" - Court "&amp;K452&amp;",,0,Game,,"&amp;N452&amp;",,1,"&amp;Q452&amp;",,,0,,"&amp;I452&amp;",1,,,,,,"</f>
        <v>03/27/2022,10:00,03/27/2022,11:00,Week 25 - Match 25100023,,Gym 2 - Court 3,,0,Game,,213307,,1,213311,,,0,,25100023,1,,,,,,</v>
      </c>
    </row>
    <row r="453" spans="2:18" x14ac:dyDescent="0.2">
      <c r="B453" s="1">
        <v>3</v>
      </c>
      <c r="C453" s="9">
        <v>44647</v>
      </c>
      <c r="D453" s="10">
        <v>11</v>
      </c>
      <c r="E453" s="10" t="s">
        <v>36</v>
      </c>
      <c r="F453" s="127">
        <f t="shared" si="44"/>
        <v>12</v>
      </c>
      <c r="G453" s="10" t="s">
        <v>36</v>
      </c>
      <c r="H453" s="2">
        <v>25</v>
      </c>
      <c r="I453" s="11" t="str">
        <f t="shared" si="42"/>
        <v>25110011</v>
      </c>
      <c r="J453" s="2">
        <v>1</v>
      </c>
      <c r="K453" s="2">
        <v>1</v>
      </c>
      <c r="L453" s="6">
        <v>4</v>
      </c>
      <c r="M453" s="6" t="str">
        <f t="shared" si="45"/>
        <v>&lt;C4&gt;</v>
      </c>
      <c r="N453" s="6" t="str">
        <f>IF($B453=1,IF(ISNA(VLOOKUP($M453,Teams!$F$4:$H$51,2,FALSE)),"",VLOOKUP($M453,Teams!$F$4:$H$51,2,FALSE)),IF($B453=2,IF(ISNA(VLOOKUP($M453,Teams!$O$4:$Q$51,2,FALSE)),"",VLOOKUP($M453,Teams!$O$4:$Q$51,2,FALSE)),IF(ISNA(VLOOKUP($M453,Teams!$X$4:$Z$51,2,FALSE)),"",VLOOKUP($M453,Teams!$X$4:$Z$51,2,FALSE))))</f>
        <v>213304</v>
      </c>
      <c r="O453" s="6">
        <v>1</v>
      </c>
      <c r="P453" s="6" t="str">
        <f t="shared" si="43"/>
        <v>&lt;C1&gt;</v>
      </c>
      <c r="Q453" s="6" t="str">
        <f>IF($B453=1,IF(ISNA(VLOOKUP($P453,Teams!$F$4:$H$51,2,FALSE)),"",VLOOKUP($P453,Teams!$F$4:$H$51,2,FALSE)),IF($B453=2,IF(ISNA(VLOOKUP($P453,Teams!$O$4:$Q$51,2,FALSE)),"",VLOOKUP($P453,Teams!$O$4:$Q$51,2,FALSE)),IF(ISNA(VLOOKUP($P453,Teams!$X$4:$Z$51,2,FALSE)),"",VLOOKUP($P453,Teams!$X$4:$Z$51,2,FALSE))))</f>
        <v>213301</v>
      </c>
      <c r="R453" t="str">
        <f t="shared" si="46"/>
        <v>03/27/2022,11:00,03/27/2022,12:00,Week 25 - Match 25110011,,Gym 1 - Court 1,,0,Game,,213304,,1,213301,,,0,,25110011,1,,,,,,</v>
      </c>
    </row>
    <row r="454" spans="2:18" x14ac:dyDescent="0.2">
      <c r="B454" s="1">
        <v>3</v>
      </c>
      <c r="C454" s="9">
        <v>44647</v>
      </c>
      <c r="D454" s="10">
        <v>11</v>
      </c>
      <c r="E454" s="10" t="s">
        <v>36</v>
      </c>
      <c r="F454" s="127">
        <f t="shared" si="44"/>
        <v>12</v>
      </c>
      <c r="G454" s="10" t="s">
        <v>36</v>
      </c>
      <c r="H454" s="2">
        <v>25</v>
      </c>
      <c r="I454" s="11" t="str">
        <f t="shared" si="42"/>
        <v>25110012</v>
      </c>
      <c r="J454" s="2">
        <v>1</v>
      </c>
      <c r="K454" s="2">
        <v>2</v>
      </c>
      <c r="L454" s="6">
        <v>5</v>
      </c>
      <c r="M454" s="6" t="str">
        <f t="shared" si="45"/>
        <v>&lt;C5&gt;</v>
      </c>
      <c r="N454" s="6" t="str">
        <f>IF($B454=1,IF(ISNA(VLOOKUP($M454,Teams!$F$4:$H$51,2,FALSE)),"",VLOOKUP($M454,Teams!$F$4:$H$51,2,FALSE)),IF($B454=2,IF(ISNA(VLOOKUP($M454,Teams!$O$4:$Q$51,2,FALSE)),"",VLOOKUP($M454,Teams!$O$4:$Q$51,2,FALSE)),IF(ISNA(VLOOKUP($M454,Teams!$X$4:$Z$51,2,FALSE)),"",VLOOKUP($M454,Teams!$X$4:$Z$51,2,FALSE))))</f>
        <v>213305</v>
      </c>
      <c r="O454" s="6">
        <v>3</v>
      </c>
      <c r="P454" s="6" t="str">
        <f t="shared" si="43"/>
        <v>&lt;C3&gt;</v>
      </c>
      <c r="Q454" s="6" t="str">
        <f>IF($B454=1,IF(ISNA(VLOOKUP($P454,Teams!$F$4:$H$51,2,FALSE)),"",VLOOKUP($P454,Teams!$F$4:$H$51,2,FALSE)),IF($B454=2,IF(ISNA(VLOOKUP($P454,Teams!$O$4:$Q$51,2,FALSE)),"",VLOOKUP($P454,Teams!$O$4:$Q$51,2,FALSE)),IF(ISNA(VLOOKUP($P454,Teams!$X$4:$Z$51,2,FALSE)),"",VLOOKUP($P454,Teams!$X$4:$Z$51,2,FALSE))))</f>
        <v>213303</v>
      </c>
      <c r="R454" t="str">
        <f t="shared" si="46"/>
        <v>03/27/2022,11:00,03/27/2022,12:00,Week 25 - Match 25110012,,Gym 1 - Court 2,,0,Game,,213305,,1,213303,,,0,,25110012,1,,,,,,</v>
      </c>
    </row>
    <row r="455" spans="2:18" x14ac:dyDescent="0.2">
      <c r="B455" s="1">
        <v>3</v>
      </c>
      <c r="C455" s="9">
        <v>44647</v>
      </c>
      <c r="D455" s="10">
        <v>11</v>
      </c>
      <c r="E455" s="10" t="s">
        <v>36</v>
      </c>
      <c r="F455" s="127">
        <f t="shared" si="44"/>
        <v>12</v>
      </c>
      <c r="G455" s="10" t="s">
        <v>36</v>
      </c>
      <c r="H455" s="2">
        <v>25</v>
      </c>
      <c r="I455" s="11" t="str">
        <f t="shared" si="42"/>
        <v>25110013</v>
      </c>
      <c r="J455" s="2">
        <v>1</v>
      </c>
      <c r="K455" s="2">
        <v>3</v>
      </c>
      <c r="L455" s="6">
        <v>6</v>
      </c>
      <c r="M455" s="6" t="str">
        <f t="shared" si="45"/>
        <v>&lt;C6&gt;</v>
      </c>
      <c r="N455" s="6" t="str">
        <f>IF($B455=1,IF(ISNA(VLOOKUP($M455,Teams!$F$4:$H$51,2,FALSE)),"",VLOOKUP($M455,Teams!$F$4:$H$51,2,FALSE)),IF($B455=2,IF(ISNA(VLOOKUP($M455,Teams!$O$4:$Q$51,2,FALSE)),"",VLOOKUP($M455,Teams!$O$4:$Q$51,2,FALSE)),IF(ISNA(VLOOKUP($M455,Teams!$X$4:$Z$51,2,FALSE)),"",VLOOKUP($M455,Teams!$X$4:$Z$51,2,FALSE))))</f>
        <v>213306</v>
      </c>
      <c r="O455" s="6">
        <v>2</v>
      </c>
      <c r="P455" s="6" t="str">
        <f t="shared" si="43"/>
        <v>&lt;C2&gt;</v>
      </c>
      <c r="Q455" s="6" t="str">
        <f>IF($B455=1,IF(ISNA(VLOOKUP($P455,Teams!$F$4:$H$51,2,FALSE)),"",VLOOKUP($P455,Teams!$F$4:$H$51,2,FALSE)),IF($B455=2,IF(ISNA(VLOOKUP($P455,Teams!$O$4:$Q$51,2,FALSE)),"",VLOOKUP($P455,Teams!$O$4:$Q$51,2,FALSE)),IF(ISNA(VLOOKUP($P455,Teams!$X$4:$Z$51,2,FALSE)),"",VLOOKUP($P455,Teams!$X$4:$Z$51,2,FALSE))))</f>
        <v>213302</v>
      </c>
      <c r="R455" t="str">
        <f t="shared" si="46"/>
        <v>03/27/2022,11:00,03/27/2022,12:00,Week 25 - Match 25110013,,Gym 1 - Court 3,,0,Game,,213306,,1,213302,,,0,,25110013,1,,,,,,</v>
      </c>
    </row>
    <row r="456" spans="2:18" x14ac:dyDescent="0.2">
      <c r="B456" s="1">
        <v>3</v>
      </c>
      <c r="C456" s="9">
        <v>44647</v>
      </c>
      <c r="D456" s="10">
        <v>11</v>
      </c>
      <c r="E456" s="10" t="s">
        <v>36</v>
      </c>
      <c r="F456" s="127">
        <f t="shared" si="44"/>
        <v>12</v>
      </c>
      <c r="G456" s="10" t="s">
        <v>36</v>
      </c>
      <c r="H456" s="2">
        <v>25</v>
      </c>
      <c r="I456" s="11" t="str">
        <f t="shared" si="42"/>
        <v>25110021</v>
      </c>
      <c r="J456" s="2">
        <v>2</v>
      </c>
      <c r="K456" s="2">
        <v>1</v>
      </c>
      <c r="L456" s="6">
        <v>10</v>
      </c>
      <c r="M456" s="6" t="str">
        <f t="shared" si="45"/>
        <v>&lt;C10&gt;</v>
      </c>
      <c r="N456" s="6" t="str">
        <f>IF($B456=1,IF(ISNA(VLOOKUP($M456,Teams!$F$4:$H$51,2,FALSE)),"",VLOOKUP($M456,Teams!$F$4:$H$51,2,FALSE)),IF($B456=2,IF(ISNA(VLOOKUP($M456,Teams!$O$4:$Q$51,2,FALSE)),"",VLOOKUP($M456,Teams!$O$4:$Q$51,2,FALSE)),IF(ISNA(VLOOKUP($M456,Teams!$X$4:$Z$51,2,FALSE)),"",VLOOKUP($M456,Teams!$X$4:$Z$51,2,FALSE))))</f>
        <v>213310</v>
      </c>
      <c r="O456" s="6">
        <v>7</v>
      </c>
      <c r="P456" s="6" t="str">
        <f t="shared" si="43"/>
        <v>&lt;C7&gt;</v>
      </c>
      <c r="Q456" s="6" t="str">
        <f>IF($B456=1,IF(ISNA(VLOOKUP($P456,Teams!$F$4:$H$51,2,FALSE)),"",VLOOKUP($P456,Teams!$F$4:$H$51,2,FALSE)),IF($B456=2,IF(ISNA(VLOOKUP($P456,Teams!$O$4:$Q$51,2,FALSE)),"",VLOOKUP($P456,Teams!$O$4:$Q$51,2,FALSE)),IF(ISNA(VLOOKUP($P456,Teams!$X$4:$Z$51,2,FALSE)),"",VLOOKUP($P456,Teams!$X$4:$Z$51,2,FALSE))))</f>
        <v>213307</v>
      </c>
      <c r="R456" t="str">
        <f t="shared" si="46"/>
        <v>03/27/2022,11:00,03/27/2022,12:00,Week 25 - Match 25110021,,Gym 2 - Court 1,,0,Game,,213310,,1,213307,,,0,,25110021,1,,,,,,</v>
      </c>
    </row>
    <row r="457" spans="2:18" x14ac:dyDescent="0.2">
      <c r="B457" s="1">
        <v>3</v>
      </c>
      <c r="C457" s="9">
        <v>44647</v>
      </c>
      <c r="D457" s="10">
        <v>11</v>
      </c>
      <c r="E457" s="10" t="s">
        <v>36</v>
      </c>
      <c r="F457" s="127">
        <f t="shared" si="44"/>
        <v>12</v>
      </c>
      <c r="G457" s="10" t="s">
        <v>36</v>
      </c>
      <c r="H457" s="2">
        <v>25</v>
      </c>
      <c r="I457" s="11" t="str">
        <f t="shared" si="42"/>
        <v>25110022</v>
      </c>
      <c r="J457" s="2">
        <v>2</v>
      </c>
      <c r="K457" s="2">
        <v>2</v>
      </c>
      <c r="L457" s="6">
        <v>11</v>
      </c>
      <c r="M457" s="6" t="str">
        <f t="shared" si="45"/>
        <v>&lt;C11&gt;</v>
      </c>
      <c r="N457" s="6" t="str">
        <f>IF($B457=1,IF(ISNA(VLOOKUP($M457,Teams!$F$4:$H$51,2,FALSE)),"",VLOOKUP($M457,Teams!$F$4:$H$51,2,FALSE)),IF($B457=2,IF(ISNA(VLOOKUP($M457,Teams!$O$4:$Q$51,2,FALSE)),"",VLOOKUP($M457,Teams!$O$4:$Q$51,2,FALSE)),IF(ISNA(VLOOKUP($M457,Teams!$X$4:$Z$51,2,FALSE)),"",VLOOKUP($M457,Teams!$X$4:$Z$51,2,FALSE))))</f>
        <v>213311</v>
      </c>
      <c r="O457" s="6">
        <v>9</v>
      </c>
      <c r="P457" s="6" t="str">
        <f t="shared" si="43"/>
        <v>&lt;C9&gt;</v>
      </c>
      <c r="Q457" s="6" t="str">
        <f>IF($B457=1,IF(ISNA(VLOOKUP($P457,Teams!$F$4:$H$51,2,FALSE)),"",VLOOKUP($P457,Teams!$F$4:$H$51,2,FALSE)),IF($B457=2,IF(ISNA(VLOOKUP($P457,Teams!$O$4:$Q$51,2,FALSE)),"",VLOOKUP($P457,Teams!$O$4:$Q$51,2,FALSE)),IF(ISNA(VLOOKUP($P457,Teams!$X$4:$Z$51,2,FALSE)),"",VLOOKUP($P457,Teams!$X$4:$Z$51,2,FALSE))))</f>
        <v>213309</v>
      </c>
      <c r="R457" t="str">
        <f t="shared" si="46"/>
        <v>03/27/2022,11:00,03/27/2022,12:00,Week 25 - Match 25110022,,Gym 2 - Court 2,,0,Game,,213311,,1,213309,,,0,,25110022,1,,,,,,</v>
      </c>
    </row>
    <row r="458" spans="2:18" x14ac:dyDescent="0.2">
      <c r="B458" s="1">
        <v>3</v>
      </c>
      <c r="C458" s="9">
        <v>44647</v>
      </c>
      <c r="D458" s="10">
        <v>11</v>
      </c>
      <c r="E458" s="10" t="s">
        <v>36</v>
      </c>
      <c r="F458" s="127">
        <f t="shared" si="44"/>
        <v>12</v>
      </c>
      <c r="G458" s="10" t="s">
        <v>36</v>
      </c>
      <c r="H458" s="2">
        <v>25</v>
      </c>
      <c r="I458" s="11" t="str">
        <f t="shared" si="42"/>
        <v>25110023</v>
      </c>
      <c r="J458" s="2">
        <v>2</v>
      </c>
      <c r="K458" s="2">
        <v>3</v>
      </c>
      <c r="L458" s="6">
        <v>12</v>
      </c>
      <c r="M458" s="6" t="str">
        <f t="shared" si="45"/>
        <v>&lt;C12&gt;</v>
      </c>
      <c r="N458" s="6" t="str">
        <f>IF($B458=1,IF(ISNA(VLOOKUP($M458,Teams!$F$4:$H$51,2,FALSE)),"",VLOOKUP($M458,Teams!$F$4:$H$51,2,FALSE)),IF($B458=2,IF(ISNA(VLOOKUP($M458,Teams!$O$4:$Q$51,2,FALSE)),"",VLOOKUP($M458,Teams!$O$4:$Q$51,2,FALSE)),IF(ISNA(VLOOKUP($M458,Teams!$X$4:$Z$51,2,FALSE)),"",VLOOKUP($M458,Teams!$X$4:$Z$51,2,FALSE))))</f>
        <v>213312</v>
      </c>
      <c r="O458" s="6">
        <v>8</v>
      </c>
      <c r="P458" s="6" t="str">
        <f t="shared" si="43"/>
        <v>&lt;C8&gt;</v>
      </c>
      <c r="Q458" s="6" t="str">
        <f>IF($B458=1,IF(ISNA(VLOOKUP($P458,Teams!$F$4:$H$51,2,FALSE)),"",VLOOKUP($P458,Teams!$F$4:$H$51,2,FALSE)),IF($B458=2,IF(ISNA(VLOOKUP($P458,Teams!$O$4:$Q$51,2,FALSE)),"",VLOOKUP($P458,Teams!$O$4:$Q$51,2,FALSE)),IF(ISNA(VLOOKUP($P458,Teams!$X$4:$Z$51,2,FALSE)),"",VLOOKUP($P458,Teams!$X$4:$Z$51,2,FALSE))))</f>
        <v>213308</v>
      </c>
      <c r="R458" t="str">
        <f t="shared" si="46"/>
        <v>03/27/2022,11:00,03/27/2022,12:00,Week 25 - Match 25110023,,Gym 2 - Court 3,,0,Game,,213312,,1,213308,,,0,,25110023,1,,,,,,</v>
      </c>
    </row>
    <row r="459" spans="2:18" x14ac:dyDescent="0.2">
      <c r="B459" s="1">
        <v>3</v>
      </c>
      <c r="C459" s="9"/>
      <c r="D459" s="10"/>
      <c r="E459" s="10" t="s">
        <v>36</v>
      </c>
      <c r="F459" s="127" t="str">
        <f t="shared" si="44"/>
        <v/>
      </c>
      <c r="G459" s="10" t="s">
        <v>36</v>
      </c>
      <c r="H459" s="2">
        <v>26</v>
      </c>
      <c r="I459" s="11" t="str">
        <f t="shared" si="42"/>
        <v/>
      </c>
      <c r="J459" s="2">
        <v>1</v>
      </c>
      <c r="K459" s="2">
        <v>1</v>
      </c>
      <c r="L459" s="6">
        <v>5</v>
      </c>
      <c r="M459" s="6" t="str">
        <f t="shared" si="45"/>
        <v>&lt;C5&gt;</v>
      </c>
      <c r="N459" s="6" t="str">
        <f>IF($B459=1,IF(ISNA(VLOOKUP($M459,Teams!$F$4:$H$51,2,FALSE)),"",VLOOKUP($M459,Teams!$F$4:$H$51,2,FALSE)),IF($B459=2,IF(ISNA(VLOOKUP($M459,Teams!$O$4:$Q$51,2,FALSE)),"",VLOOKUP($M459,Teams!$O$4:$Q$51,2,FALSE)),IF(ISNA(VLOOKUP($M459,Teams!$X$4:$Z$51,2,FALSE)),"",VLOOKUP($M459,Teams!$X$4:$Z$51,2,FALSE))))</f>
        <v>213305</v>
      </c>
      <c r="O459" s="6">
        <v>6</v>
      </c>
      <c r="P459" s="6" t="str">
        <f t="shared" si="43"/>
        <v>&lt;C6&gt;</v>
      </c>
      <c r="Q459" s="6" t="str">
        <f>IF($B459=1,IF(ISNA(VLOOKUP($P459,Teams!$F$4:$H$51,2,FALSE)),"",VLOOKUP($P459,Teams!$F$4:$H$51,2,FALSE)),IF($B459=2,IF(ISNA(VLOOKUP($P459,Teams!$O$4:$Q$51,2,FALSE)),"",VLOOKUP($P459,Teams!$O$4:$Q$51,2,FALSE)),IF(ISNA(VLOOKUP($P459,Teams!$X$4:$Z$51,2,FALSE)),"",VLOOKUP($P459,Teams!$X$4:$Z$51,2,FALSE))))</f>
        <v>213306</v>
      </c>
      <c r="R459" t="str">
        <f t="shared" si="46"/>
        <v>01/00/1900,:00,01/00/1900,:00,Week 26 - Match ,,Gym 1 - Court 1,,0,Game,,213305,,1,213306,,,0,,,1,,,,,,</v>
      </c>
    </row>
    <row r="460" spans="2:18" x14ac:dyDescent="0.2">
      <c r="B460" s="1">
        <v>3</v>
      </c>
      <c r="C460" s="9"/>
      <c r="D460" s="10"/>
      <c r="E460" s="10" t="s">
        <v>36</v>
      </c>
      <c r="F460" s="127" t="str">
        <f t="shared" si="44"/>
        <v/>
      </c>
      <c r="G460" s="10" t="s">
        <v>36</v>
      </c>
      <c r="H460" s="2">
        <v>26</v>
      </c>
      <c r="I460" s="11" t="str">
        <f t="shared" si="42"/>
        <v/>
      </c>
      <c r="J460" s="2">
        <v>1</v>
      </c>
      <c r="K460" s="2">
        <v>2</v>
      </c>
      <c r="L460" s="6">
        <v>1</v>
      </c>
      <c r="M460" s="6" t="str">
        <f t="shared" si="45"/>
        <v>&lt;C1&gt;</v>
      </c>
      <c r="N460" s="6" t="str">
        <f>IF($B460=1,IF(ISNA(VLOOKUP($M460,Teams!$F$4:$H$51,2,FALSE)),"",VLOOKUP($M460,Teams!$F$4:$H$51,2,FALSE)),IF($B460=2,IF(ISNA(VLOOKUP($M460,Teams!$O$4:$Q$51,2,FALSE)),"",VLOOKUP($M460,Teams!$O$4:$Q$51,2,FALSE)),IF(ISNA(VLOOKUP($M460,Teams!$X$4:$Z$51,2,FALSE)),"",VLOOKUP($M460,Teams!$X$4:$Z$51,2,FALSE))))</f>
        <v>213301</v>
      </c>
      <c r="O460" s="6">
        <v>3</v>
      </c>
      <c r="P460" s="6" t="str">
        <f t="shared" si="43"/>
        <v>&lt;C3&gt;</v>
      </c>
      <c r="Q460" s="6" t="str">
        <f>IF($B460=1,IF(ISNA(VLOOKUP($P460,Teams!$F$4:$H$51,2,FALSE)),"",VLOOKUP($P460,Teams!$F$4:$H$51,2,FALSE)),IF($B460=2,IF(ISNA(VLOOKUP($P460,Teams!$O$4:$Q$51,2,FALSE)),"",VLOOKUP($P460,Teams!$O$4:$Q$51,2,FALSE)),IF(ISNA(VLOOKUP($P460,Teams!$X$4:$Z$51,2,FALSE)),"",VLOOKUP($P460,Teams!$X$4:$Z$51,2,FALSE))))</f>
        <v>213303</v>
      </c>
      <c r="R460" t="str">
        <f t="shared" si="46"/>
        <v>01/00/1900,:00,01/00/1900,:00,Week 26 - Match ,,Gym 1 - Court 2,,0,Game,,213301,,1,213303,,,0,,,1,,,,,,</v>
      </c>
    </row>
    <row r="461" spans="2:18" x14ac:dyDescent="0.2">
      <c r="B461" s="1">
        <v>3</v>
      </c>
      <c r="C461" s="9"/>
      <c r="D461" s="10"/>
      <c r="E461" s="10" t="s">
        <v>36</v>
      </c>
      <c r="F461" s="127" t="str">
        <f t="shared" si="44"/>
        <v/>
      </c>
      <c r="G461" s="10" t="s">
        <v>36</v>
      </c>
      <c r="H461" s="2">
        <v>26</v>
      </c>
      <c r="I461" s="11" t="str">
        <f t="shared" si="42"/>
        <v/>
      </c>
      <c r="J461" s="2">
        <v>1</v>
      </c>
      <c r="K461" s="2">
        <v>3</v>
      </c>
      <c r="L461" s="6">
        <v>4</v>
      </c>
      <c r="M461" s="6" t="str">
        <f t="shared" si="45"/>
        <v>&lt;C4&gt;</v>
      </c>
      <c r="N461" s="6" t="str">
        <f>IF($B461=1,IF(ISNA(VLOOKUP($M461,Teams!$F$4:$H$51,2,FALSE)),"",VLOOKUP($M461,Teams!$F$4:$H$51,2,FALSE)),IF($B461=2,IF(ISNA(VLOOKUP($M461,Teams!$O$4:$Q$51,2,FALSE)),"",VLOOKUP($M461,Teams!$O$4:$Q$51,2,FALSE)),IF(ISNA(VLOOKUP($M461,Teams!$X$4:$Z$51,2,FALSE)),"",VLOOKUP($M461,Teams!$X$4:$Z$51,2,FALSE))))</f>
        <v>213304</v>
      </c>
      <c r="O461" s="6">
        <v>2</v>
      </c>
      <c r="P461" s="6" t="str">
        <f t="shared" si="43"/>
        <v>&lt;C2&gt;</v>
      </c>
      <c r="Q461" s="6" t="str">
        <f>IF($B461=1,IF(ISNA(VLOOKUP($P461,Teams!$F$4:$H$51,2,FALSE)),"",VLOOKUP($P461,Teams!$F$4:$H$51,2,FALSE)),IF($B461=2,IF(ISNA(VLOOKUP($P461,Teams!$O$4:$Q$51,2,FALSE)),"",VLOOKUP($P461,Teams!$O$4:$Q$51,2,FALSE)),IF(ISNA(VLOOKUP($P461,Teams!$X$4:$Z$51,2,FALSE)),"",VLOOKUP($P461,Teams!$X$4:$Z$51,2,FALSE))))</f>
        <v>213302</v>
      </c>
      <c r="R461" t="str">
        <f t="shared" si="46"/>
        <v>01/00/1900,:00,01/00/1900,:00,Week 26 - Match ,,Gym 1 - Court 3,,0,Game,,213304,,1,213302,,,0,,,1,,,,,,</v>
      </c>
    </row>
    <row r="462" spans="2:18" x14ac:dyDescent="0.2">
      <c r="B462" s="1">
        <v>3</v>
      </c>
      <c r="C462" s="9"/>
      <c r="D462" s="10"/>
      <c r="E462" s="10" t="s">
        <v>36</v>
      </c>
      <c r="F462" s="127" t="str">
        <f t="shared" si="44"/>
        <v/>
      </c>
      <c r="G462" s="10" t="s">
        <v>36</v>
      </c>
      <c r="H462" s="2">
        <v>26</v>
      </c>
      <c r="I462" s="11" t="str">
        <f t="shared" si="42"/>
        <v/>
      </c>
      <c r="J462" s="2">
        <v>2</v>
      </c>
      <c r="K462" s="2">
        <v>1</v>
      </c>
      <c r="L462" s="6">
        <v>11</v>
      </c>
      <c r="M462" s="6" t="str">
        <f t="shared" si="45"/>
        <v>&lt;C11&gt;</v>
      </c>
      <c r="N462" s="6" t="str">
        <f>IF($B462=1,IF(ISNA(VLOOKUP($M462,Teams!$F$4:$H$51,2,FALSE)),"",VLOOKUP($M462,Teams!$F$4:$H$51,2,FALSE)),IF($B462=2,IF(ISNA(VLOOKUP($M462,Teams!$O$4:$Q$51,2,FALSE)),"",VLOOKUP($M462,Teams!$O$4:$Q$51,2,FALSE)),IF(ISNA(VLOOKUP($M462,Teams!$X$4:$Z$51,2,FALSE)),"",VLOOKUP($M462,Teams!$X$4:$Z$51,2,FALSE))))</f>
        <v>213311</v>
      </c>
      <c r="O462" s="6">
        <v>12</v>
      </c>
      <c r="P462" s="6" t="str">
        <f t="shared" si="43"/>
        <v>&lt;C12&gt;</v>
      </c>
      <c r="Q462" s="6" t="str">
        <f>IF($B462=1,IF(ISNA(VLOOKUP($P462,Teams!$F$4:$H$51,2,FALSE)),"",VLOOKUP($P462,Teams!$F$4:$H$51,2,FALSE)),IF($B462=2,IF(ISNA(VLOOKUP($P462,Teams!$O$4:$Q$51,2,FALSE)),"",VLOOKUP($P462,Teams!$O$4:$Q$51,2,FALSE)),IF(ISNA(VLOOKUP($P462,Teams!$X$4:$Z$51,2,FALSE)),"",VLOOKUP($P462,Teams!$X$4:$Z$51,2,FALSE))))</f>
        <v>213312</v>
      </c>
      <c r="R462" t="str">
        <f t="shared" si="46"/>
        <v>01/00/1900,:00,01/00/1900,:00,Week 26 - Match ,,Gym 2 - Court 1,,0,Game,,213311,,1,213312,,,0,,,1,,,,,,</v>
      </c>
    </row>
    <row r="463" spans="2:18" x14ac:dyDescent="0.2">
      <c r="B463" s="1">
        <v>3</v>
      </c>
      <c r="C463" s="9"/>
      <c r="D463" s="10"/>
      <c r="E463" s="10" t="s">
        <v>36</v>
      </c>
      <c r="F463" s="127" t="str">
        <f t="shared" si="44"/>
        <v/>
      </c>
      <c r="G463" s="10" t="s">
        <v>36</v>
      </c>
      <c r="H463" s="2">
        <v>26</v>
      </c>
      <c r="I463" s="11" t="str">
        <f t="shared" si="42"/>
        <v/>
      </c>
      <c r="J463" s="2">
        <v>2</v>
      </c>
      <c r="K463" s="2">
        <v>2</v>
      </c>
      <c r="L463" s="6">
        <v>7</v>
      </c>
      <c r="M463" s="6" t="str">
        <f t="shared" si="45"/>
        <v>&lt;C7&gt;</v>
      </c>
      <c r="N463" s="6" t="str">
        <f>IF($B463=1,IF(ISNA(VLOOKUP($M463,Teams!$F$4:$H$51,2,FALSE)),"",VLOOKUP($M463,Teams!$F$4:$H$51,2,FALSE)),IF($B463=2,IF(ISNA(VLOOKUP($M463,Teams!$O$4:$Q$51,2,FALSE)),"",VLOOKUP($M463,Teams!$O$4:$Q$51,2,FALSE)),IF(ISNA(VLOOKUP($M463,Teams!$X$4:$Z$51,2,FALSE)),"",VLOOKUP($M463,Teams!$X$4:$Z$51,2,FALSE))))</f>
        <v>213307</v>
      </c>
      <c r="O463" s="6">
        <v>9</v>
      </c>
      <c r="P463" s="6" t="str">
        <f t="shared" si="43"/>
        <v>&lt;C9&gt;</v>
      </c>
      <c r="Q463" s="6" t="str">
        <f>IF($B463=1,IF(ISNA(VLOOKUP($P463,Teams!$F$4:$H$51,2,FALSE)),"",VLOOKUP($P463,Teams!$F$4:$H$51,2,FALSE)),IF($B463=2,IF(ISNA(VLOOKUP($P463,Teams!$O$4:$Q$51,2,FALSE)),"",VLOOKUP($P463,Teams!$O$4:$Q$51,2,FALSE)),IF(ISNA(VLOOKUP($P463,Teams!$X$4:$Z$51,2,FALSE)),"",VLOOKUP($P463,Teams!$X$4:$Z$51,2,FALSE))))</f>
        <v>213309</v>
      </c>
      <c r="R463" t="str">
        <f t="shared" si="46"/>
        <v>01/00/1900,:00,01/00/1900,:00,Week 26 - Match ,,Gym 2 - Court 2,,0,Game,,213307,,1,213309,,,0,,,1,,,,,,</v>
      </c>
    </row>
    <row r="464" spans="2:18" x14ac:dyDescent="0.2">
      <c r="B464" s="1">
        <v>3</v>
      </c>
      <c r="C464" s="9"/>
      <c r="D464" s="10"/>
      <c r="E464" s="10" t="s">
        <v>36</v>
      </c>
      <c r="F464" s="127" t="str">
        <f t="shared" si="44"/>
        <v/>
      </c>
      <c r="G464" s="10" t="s">
        <v>36</v>
      </c>
      <c r="H464" s="2">
        <v>26</v>
      </c>
      <c r="I464" s="11" t="str">
        <f t="shared" si="42"/>
        <v/>
      </c>
      <c r="J464" s="2">
        <v>2</v>
      </c>
      <c r="K464" s="2">
        <v>3</v>
      </c>
      <c r="L464" s="6">
        <v>10</v>
      </c>
      <c r="M464" s="6" t="str">
        <f t="shared" si="45"/>
        <v>&lt;C10&gt;</v>
      </c>
      <c r="N464" s="6" t="str">
        <f>IF($B464=1,IF(ISNA(VLOOKUP($M464,Teams!$F$4:$H$51,2,FALSE)),"",VLOOKUP($M464,Teams!$F$4:$H$51,2,FALSE)),IF($B464=2,IF(ISNA(VLOOKUP($M464,Teams!$O$4:$Q$51,2,FALSE)),"",VLOOKUP($M464,Teams!$O$4:$Q$51,2,FALSE)),IF(ISNA(VLOOKUP($M464,Teams!$X$4:$Z$51,2,FALSE)),"",VLOOKUP($M464,Teams!$X$4:$Z$51,2,FALSE))))</f>
        <v>213310</v>
      </c>
      <c r="O464" s="6">
        <v>8</v>
      </c>
      <c r="P464" s="6" t="str">
        <f t="shared" si="43"/>
        <v>&lt;C8&gt;</v>
      </c>
      <c r="Q464" s="6" t="str">
        <f>IF($B464=1,IF(ISNA(VLOOKUP($P464,Teams!$F$4:$H$51,2,FALSE)),"",VLOOKUP($P464,Teams!$F$4:$H$51,2,FALSE)),IF($B464=2,IF(ISNA(VLOOKUP($P464,Teams!$O$4:$Q$51,2,FALSE)),"",VLOOKUP($P464,Teams!$O$4:$Q$51,2,FALSE)),IF(ISNA(VLOOKUP($P464,Teams!$X$4:$Z$51,2,FALSE)),"",VLOOKUP($P464,Teams!$X$4:$Z$51,2,FALSE))))</f>
        <v>213308</v>
      </c>
      <c r="R464" t="str">
        <f t="shared" si="46"/>
        <v>01/00/1900,:00,01/00/1900,:00,Week 26 - Match ,,Gym 2 - Court 3,,0,Game,,213310,,1,213308,,,0,,,1,,,,,,</v>
      </c>
    </row>
    <row r="465" spans="2:18" x14ac:dyDescent="0.2">
      <c r="B465" s="1">
        <v>3</v>
      </c>
      <c r="C465" s="9"/>
      <c r="D465" s="10"/>
      <c r="E465" s="10" t="s">
        <v>36</v>
      </c>
      <c r="F465" s="127" t="str">
        <f t="shared" si="44"/>
        <v/>
      </c>
      <c r="G465" s="10" t="s">
        <v>36</v>
      </c>
      <c r="H465" s="2">
        <v>26</v>
      </c>
      <c r="I465" s="11" t="str">
        <f t="shared" si="42"/>
        <v/>
      </c>
      <c r="J465" s="2">
        <v>1</v>
      </c>
      <c r="K465" s="2">
        <v>1</v>
      </c>
      <c r="L465" s="6">
        <v>1</v>
      </c>
      <c r="M465" s="6" t="str">
        <f t="shared" si="45"/>
        <v>&lt;C1&gt;</v>
      </c>
      <c r="N465" s="6" t="str">
        <f>IF($B465=1,IF(ISNA(VLOOKUP($M465,Teams!$F$4:$H$51,2,FALSE)),"",VLOOKUP($M465,Teams!$F$4:$H$51,2,FALSE)),IF($B465=2,IF(ISNA(VLOOKUP($M465,Teams!$O$4:$Q$51,2,FALSE)),"",VLOOKUP($M465,Teams!$O$4:$Q$51,2,FALSE)),IF(ISNA(VLOOKUP($M465,Teams!$X$4:$Z$51,2,FALSE)),"",VLOOKUP($M465,Teams!$X$4:$Z$51,2,FALSE))))</f>
        <v>213301</v>
      </c>
      <c r="O465" s="6">
        <v>2</v>
      </c>
      <c r="P465" s="6" t="str">
        <f t="shared" si="43"/>
        <v>&lt;C2&gt;</v>
      </c>
      <c r="Q465" s="6" t="str">
        <f>IF($B465=1,IF(ISNA(VLOOKUP($P465,Teams!$F$4:$H$51,2,FALSE)),"",VLOOKUP($P465,Teams!$F$4:$H$51,2,FALSE)),IF($B465=2,IF(ISNA(VLOOKUP($P465,Teams!$O$4:$Q$51,2,FALSE)),"",VLOOKUP($P465,Teams!$O$4:$Q$51,2,FALSE)),IF(ISNA(VLOOKUP($P465,Teams!$X$4:$Z$51,2,FALSE)),"",VLOOKUP($P465,Teams!$X$4:$Z$51,2,FALSE))))</f>
        <v>213302</v>
      </c>
      <c r="R465" t="str">
        <f t="shared" si="46"/>
        <v>01/00/1900,:00,01/00/1900,:00,Week 26 - Match ,,Gym 1 - Court 1,,0,Game,,213301,,1,213302,,,0,,,1,,,,,,</v>
      </c>
    </row>
    <row r="466" spans="2:18" x14ac:dyDescent="0.2">
      <c r="B466" s="1">
        <v>3</v>
      </c>
      <c r="C466" s="9"/>
      <c r="D466" s="10"/>
      <c r="E466" s="10" t="s">
        <v>36</v>
      </c>
      <c r="F466" s="127" t="str">
        <f t="shared" si="44"/>
        <v/>
      </c>
      <c r="G466" s="10" t="s">
        <v>36</v>
      </c>
      <c r="H466" s="2">
        <v>26</v>
      </c>
      <c r="I466" s="11" t="str">
        <f t="shared" si="42"/>
        <v/>
      </c>
      <c r="J466" s="2">
        <v>1</v>
      </c>
      <c r="K466" s="2">
        <v>2</v>
      </c>
      <c r="L466" s="6">
        <v>6</v>
      </c>
      <c r="M466" s="6" t="str">
        <f t="shared" si="45"/>
        <v>&lt;C6&gt;</v>
      </c>
      <c r="N466" s="6" t="str">
        <f>IF($B466=1,IF(ISNA(VLOOKUP($M466,Teams!$F$4:$H$51,2,FALSE)),"",VLOOKUP($M466,Teams!$F$4:$H$51,2,FALSE)),IF($B466=2,IF(ISNA(VLOOKUP($M466,Teams!$O$4:$Q$51,2,FALSE)),"",VLOOKUP($M466,Teams!$O$4:$Q$51,2,FALSE)),IF(ISNA(VLOOKUP($M466,Teams!$X$4:$Z$51,2,FALSE)),"",VLOOKUP($M466,Teams!$X$4:$Z$51,2,FALSE))))</f>
        <v>213306</v>
      </c>
      <c r="O466" s="6">
        <v>3</v>
      </c>
      <c r="P466" s="6" t="str">
        <f t="shared" si="43"/>
        <v>&lt;C3&gt;</v>
      </c>
      <c r="Q466" s="6" t="str">
        <f>IF($B466=1,IF(ISNA(VLOOKUP($P466,Teams!$F$4:$H$51,2,FALSE)),"",VLOOKUP($P466,Teams!$F$4:$H$51,2,FALSE)),IF($B466=2,IF(ISNA(VLOOKUP($P466,Teams!$O$4:$Q$51,2,FALSE)),"",VLOOKUP($P466,Teams!$O$4:$Q$51,2,FALSE)),IF(ISNA(VLOOKUP($P466,Teams!$X$4:$Z$51,2,FALSE)),"",VLOOKUP($P466,Teams!$X$4:$Z$51,2,FALSE))))</f>
        <v>213303</v>
      </c>
      <c r="R466" t="str">
        <f t="shared" si="46"/>
        <v>01/00/1900,:00,01/00/1900,:00,Week 26 - Match ,,Gym 1 - Court 2,,0,Game,,213306,,1,213303,,,0,,,1,,,,,,</v>
      </c>
    </row>
    <row r="467" spans="2:18" x14ac:dyDescent="0.2">
      <c r="B467" s="1">
        <v>3</v>
      </c>
      <c r="C467" s="9"/>
      <c r="D467" s="10"/>
      <c r="E467" s="10" t="s">
        <v>36</v>
      </c>
      <c r="F467" s="127" t="str">
        <f t="shared" si="44"/>
        <v/>
      </c>
      <c r="G467" s="10" t="s">
        <v>36</v>
      </c>
      <c r="H467" s="2">
        <v>26</v>
      </c>
      <c r="I467" s="11" t="str">
        <f t="shared" si="42"/>
        <v/>
      </c>
      <c r="J467" s="2">
        <v>1</v>
      </c>
      <c r="K467" s="2">
        <v>3</v>
      </c>
      <c r="L467" s="6">
        <v>5</v>
      </c>
      <c r="M467" s="6" t="str">
        <f t="shared" si="45"/>
        <v>&lt;C5&gt;</v>
      </c>
      <c r="N467" s="6" t="str">
        <f>IF($B467=1,IF(ISNA(VLOOKUP($M467,Teams!$F$4:$H$51,2,FALSE)),"",VLOOKUP($M467,Teams!$F$4:$H$51,2,FALSE)),IF($B467=2,IF(ISNA(VLOOKUP($M467,Teams!$O$4:$Q$51,2,FALSE)),"",VLOOKUP($M467,Teams!$O$4:$Q$51,2,FALSE)),IF(ISNA(VLOOKUP($M467,Teams!$X$4:$Z$51,2,FALSE)),"",VLOOKUP($M467,Teams!$X$4:$Z$51,2,FALSE))))</f>
        <v>213305</v>
      </c>
      <c r="O467" s="6">
        <v>4</v>
      </c>
      <c r="P467" s="6" t="str">
        <f t="shared" si="43"/>
        <v>&lt;C4&gt;</v>
      </c>
      <c r="Q467" s="6" t="str">
        <f>IF($B467=1,IF(ISNA(VLOOKUP($P467,Teams!$F$4:$H$51,2,FALSE)),"",VLOOKUP($P467,Teams!$F$4:$H$51,2,FALSE)),IF($B467=2,IF(ISNA(VLOOKUP($P467,Teams!$O$4:$Q$51,2,FALSE)),"",VLOOKUP($P467,Teams!$O$4:$Q$51,2,FALSE)),IF(ISNA(VLOOKUP($P467,Teams!$X$4:$Z$51,2,FALSE)),"",VLOOKUP($P467,Teams!$X$4:$Z$51,2,FALSE))))</f>
        <v>213304</v>
      </c>
      <c r="R467" t="str">
        <f t="shared" si="46"/>
        <v>01/00/1900,:00,01/00/1900,:00,Week 26 - Match ,,Gym 1 - Court 3,,0,Game,,213305,,1,213304,,,0,,,1,,,,,,</v>
      </c>
    </row>
    <row r="468" spans="2:18" x14ac:dyDescent="0.2">
      <c r="B468" s="1">
        <v>3</v>
      </c>
      <c r="C468" s="9"/>
      <c r="D468" s="10"/>
      <c r="E468" s="10" t="s">
        <v>36</v>
      </c>
      <c r="F468" s="127" t="str">
        <f t="shared" si="44"/>
        <v/>
      </c>
      <c r="G468" s="10" t="s">
        <v>36</v>
      </c>
      <c r="H468" s="2">
        <v>26</v>
      </c>
      <c r="I468" s="11" t="str">
        <f t="shared" si="42"/>
        <v/>
      </c>
      <c r="J468" s="2">
        <v>2</v>
      </c>
      <c r="K468" s="2">
        <v>1</v>
      </c>
      <c r="L468" s="6">
        <v>7</v>
      </c>
      <c r="M468" s="6" t="str">
        <f t="shared" si="45"/>
        <v>&lt;C7&gt;</v>
      </c>
      <c r="N468" s="6" t="str">
        <f>IF($B468=1,IF(ISNA(VLOOKUP($M468,Teams!$F$4:$H$51,2,FALSE)),"",VLOOKUP($M468,Teams!$F$4:$H$51,2,FALSE)),IF($B468=2,IF(ISNA(VLOOKUP($M468,Teams!$O$4:$Q$51,2,FALSE)),"",VLOOKUP($M468,Teams!$O$4:$Q$51,2,FALSE)),IF(ISNA(VLOOKUP($M468,Teams!$X$4:$Z$51,2,FALSE)),"",VLOOKUP($M468,Teams!$X$4:$Z$51,2,FALSE))))</f>
        <v>213307</v>
      </c>
      <c r="O468" s="6">
        <v>8</v>
      </c>
      <c r="P468" s="6" t="str">
        <f t="shared" si="43"/>
        <v>&lt;C8&gt;</v>
      </c>
      <c r="Q468" s="6" t="str">
        <f>IF($B468=1,IF(ISNA(VLOOKUP($P468,Teams!$F$4:$H$51,2,FALSE)),"",VLOOKUP($P468,Teams!$F$4:$H$51,2,FALSE)),IF($B468=2,IF(ISNA(VLOOKUP($P468,Teams!$O$4:$Q$51,2,FALSE)),"",VLOOKUP($P468,Teams!$O$4:$Q$51,2,FALSE)),IF(ISNA(VLOOKUP($P468,Teams!$X$4:$Z$51,2,FALSE)),"",VLOOKUP($P468,Teams!$X$4:$Z$51,2,FALSE))))</f>
        <v>213308</v>
      </c>
      <c r="R468" t="str">
        <f t="shared" si="46"/>
        <v>01/00/1900,:00,01/00/1900,:00,Week 26 - Match ,,Gym 2 - Court 1,,0,Game,,213307,,1,213308,,,0,,,1,,,,,,</v>
      </c>
    </row>
    <row r="469" spans="2:18" x14ac:dyDescent="0.2">
      <c r="B469" s="1">
        <v>3</v>
      </c>
      <c r="C469" s="9"/>
      <c r="D469" s="10"/>
      <c r="E469" s="10" t="s">
        <v>36</v>
      </c>
      <c r="F469" s="127" t="str">
        <f t="shared" si="44"/>
        <v/>
      </c>
      <c r="G469" s="10" t="s">
        <v>36</v>
      </c>
      <c r="H469" s="2">
        <v>26</v>
      </c>
      <c r="I469" s="11" t="str">
        <f t="shared" si="42"/>
        <v/>
      </c>
      <c r="J469" s="2">
        <v>2</v>
      </c>
      <c r="K469" s="2">
        <v>2</v>
      </c>
      <c r="L469" s="6">
        <v>12</v>
      </c>
      <c r="M469" s="6" t="str">
        <f t="shared" si="45"/>
        <v>&lt;C12&gt;</v>
      </c>
      <c r="N469" s="6" t="str">
        <f>IF($B469=1,IF(ISNA(VLOOKUP($M469,Teams!$F$4:$H$51,2,FALSE)),"",VLOOKUP($M469,Teams!$F$4:$H$51,2,FALSE)),IF($B469=2,IF(ISNA(VLOOKUP($M469,Teams!$O$4:$Q$51,2,FALSE)),"",VLOOKUP($M469,Teams!$O$4:$Q$51,2,FALSE)),IF(ISNA(VLOOKUP($M469,Teams!$X$4:$Z$51,2,FALSE)),"",VLOOKUP($M469,Teams!$X$4:$Z$51,2,FALSE))))</f>
        <v>213312</v>
      </c>
      <c r="O469" s="6">
        <v>9</v>
      </c>
      <c r="P469" s="6" t="str">
        <f t="shared" si="43"/>
        <v>&lt;C9&gt;</v>
      </c>
      <c r="Q469" s="6" t="str">
        <f>IF($B469=1,IF(ISNA(VLOOKUP($P469,Teams!$F$4:$H$51,2,FALSE)),"",VLOOKUP($P469,Teams!$F$4:$H$51,2,FALSE)),IF($B469=2,IF(ISNA(VLOOKUP($P469,Teams!$O$4:$Q$51,2,FALSE)),"",VLOOKUP($P469,Teams!$O$4:$Q$51,2,FALSE)),IF(ISNA(VLOOKUP($P469,Teams!$X$4:$Z$51,2,FALSE)),"",VLOOKUP($P469,Teams!$X$4:$Z$51,2,FALSE))))</f>
        <v>213309</v>
      </c>
      <c r="R469" t="str">
        <f t="shared" si="46"/>
        <v>01/00/1900,:00,01/00/1900,:00,Week 26 - Match ,,Gym 2 - Court 2,,0,Game,,213312,,1,213309,,,0,,,1,,,,,,</v>
      </c>
    </row>
    <row r="470" spans="2:18" x14ac:dyDescent="0.2">
      <c r="B470" s="1">
        <v>3</v>
      </c>
      <c r="C470" s="9"/>
      <c r="D470" s="10"/>
      <c r="E470" s="10" t="s">
        <v>36</v>
      </c>
      <c r="F470" s="127" t="str">
        <f t="shared" si="44"/>
        <v/>
      </c>
      <c r="G470" s="10" t="s">
        <v>36</v>
      </c>
      <c r="H470" s="2">
        <v>26</v>
      </c>
      <c r="I470" s="11" t="str">
        <f t="shared" si="42"/>
        <v/>
      </c>
      <c r="J470" s="2">
        <v>2</v>
      </c>
      <c r="K470" s="2">
        <v>3</v>
      </c>
      <c r="L470" s="6">
        <v>11</v>
      </c>
      <c r="M470" s="6" t="str">
        <f t="shared" si="45"/>
        <v>&lt;C11&gt;</v>
      </c>
      <c r="N470" s="6" t="str">
        <f>IF($B470=1,IF(ISNA(VLOOKUP($M470,Teams!$F$4:$H$51,2,FALSE)),"",VLOOKUP($M470,Teams!$F$4:$H$51,2,FALSE)),IF($B470=2,IF(ISNA(VLOOKUP($M470,Teams!$O$4:$Q$51,2,FALSE)),"",VLOOKUP($M470,Teams!$O$4:$Q$51,2,FALSE)),IF(ISNA(VLOOKUP($M470,Teams!$X$4:$Z$51,2,FALSE)),"",VLOOKUP($M470,Teams!$X$4:$Z$51,2,FALSE))))</f>
        <v>213311</v>
      </c>
      <c r="O470" s="6">
        <v>10</v>
      </c>
      <c r="P470" s="6" t="str">
        <f t="shared" si="43"/>
        <v>&lt;C10&gt;</v>
      </c>
      <c r="Q470" s="6" t="str">
        <f>IF($B470=1,IF(ISNA(VLOOKUP($P470,Teams!$F$4:$H$51,2,FALSE)),"",VLOOKUP($P470,Teams!$F$4:$H$51,2,FALSE)),IF($B470=2,IF(ISNA(VLOOKUP($P470,Teams!$O$4:$Q$51,2,FALSE)),"",VLOOKUP($P470,Teams!$O$4:$Q$51,2,FALSE)),IF(ISNA(VLOOKUP($P470,Teams!$X$4:$Z$51,2,FALSE)),"",VLOOKUP($P470,Teams!$X$4:$Z$51,2,FALSE))))</f>
        <v>213310</v>
      </c>
      <c r="R470" t="str">
        <f t="shared" si="46"/>
        <v>01/00/1900,:00,01/00/1900,:00,Week 26 - Match ,,Gym 2 - Court 3,,0,Game,,213311,,1,213310,,,0,,,1,,,,,,</v>
      </c>
    </row>
    <row r="471" spans="2:18" x14ac:dyDescent="0.2">
      <c r="B471" s="1">
        <v>3</v>
      </c>
      <c r="C471" s="9"/>
      <c r="D471" s="10"/>
      <c r="E471" s="10" t="s">
        <v>36</v>
      </c>
      <c r="F471" s="127" t="str">
        <f t="shared" si="44"/>
        <v/>
      </c>
      <c r="G471" s="10" t="s">
        <v>36</v>
      </c>
      <c r="H471" s="2">
        <v>27</v>
      </c>
      <c r="I471" s="11" t="str">
        <f t="shared" si="42"/>
        <v/>
      </c>
      <c r="J471" s="2">
        <v>1</v>
      </c>
      <c r="K471" s="2">
        <v>1</v>
      </c>
      <c r="L471" s="6">
        <v>4</v>
      </c>
      <c r="M471" s="6" t="str">
        <f t="shared" si="45"/>
        <v>&lt;C4&gt;</v>
      </c>
      <c r="N471" s="6" t="str">
        <f>IF($B471=1,IF(ISNA(VLOOKUP($M471,Teams!$F$4:$H$51,2,FALSE)),"",VLOOKUP($M471,Teams!$F$4:$H$51,2,FALSE)),IF($B471=2,IF(ISNA(VLOOKUP($M471,Teams!$O$4:$Q$51,2,FALSE)),"",VLOOKUP($M471,Teams!$O$4:$Q$51,2,FALSE)),IF(ISNA(VLOOKUP($M471,Teams!$X$4:$Z$51,2,FALSE)),"",VLOOKUP($M471,Teams!$X$4:$Z$51,2,FALSE))))</f>
        <v>213304</v>
      </c>
      <c r="O471" s="6">
        <v>3</v>
      </c>
      <c r="P471" s="6" t="str">
        <f t="shared" si="43"/>
        <v>&lt;C3&gt;</v>
      </c>
      <c r="Q471" s="6" t="str">
        <f>IF($B471=1,IF(ISNA(VLOOKUP($P471,Teams!$F$4:$H$51,2,FALSE)),"",VLOOKUP($P471,Teams!$F$4:$H$51,2,FALSE)),IF($B471=2,IF(ISNA(VLOOKUP($P471,Teams!$O$4:$Q$51,2,FALSE)),"",VLOOKUP($P471,Teams!$O$4:$Q$51,2,FALSE)),IF(ISNA(VLOOKUP($P471,Teams!$X$4:$Z$51,2,FALSE)),"",VLOOKUP($P471,Teams!$X$4:$Z$51,2,FALSE))))</f>
        <v>213303</v>
      </c>
      <c r="R471" t="str">
        <f t="shared" si="46"/>
        <v>01/00/1900,:00,01/00/1900,:00,Week 27 - Match ,,Gym 1 - Court 1,,0,Game,,213304,,1,213303,,,0,,,1,,,,,,</v>
      </c>
    </row>
    <row r="472" spans="2:18" x14ac:dyDescent="0.2">
      <c r="B472" s="1">
        <v>3</v>
      </c>
      <c r="C472" s="9"/>
      <c r="D472" s="10"/>
      <c r="E472" s="10" t="s">
        <v>36</v>
      </c>
      <c r="F472" s="127" t="str">
        <f t="shared" si="44"/>
        <v/>
      </c>
      <c r="G472" s="10" t="s">
        <v>36</v>
      </c>
      <c r="H472" s="2">
        <v>27</v>
      </c>
      <c r="I472" s="11" t="str">
        <f t="shared" si="42"/>
        <v/>
      </c>
      <c r="J472" s="2">
        <v>1</v>
      </c>
      <c r="K472" s="2">
        <v>2</v>
      </c>
      <c r="L472" s="6">
        <v>1</v>
      </c>
      <c r="M472" s="6" t="str">
        <f t="shared" si="45"/>
        <v>&lt;C1&gt;</v>
      </c>
      <c r="N472" s="6" t="str">
        <f>IF($B472=1,IF(ISNA(VLOOKUP($M472,Teams!$F$4:$H$51,2,FALSE)),"",VLOOKUP($M472,Teams!$F$4:$H$51,2,FALSE)),IF($B472=2,IF(ISNA(VLOOKUP($M472,Teams!$O$4:$Q$51,2,FALSE)),"",VLOOKUP($M472,Teams!$O$4:$Q$51,2,FALSE)),IF(ISNA(VLOOKUP($M472,Teams!$X$4:$Z$51,2,FALSE)),"",VLOOKUP($M472,Teams!$X$4:$Z$51,2,FALSE))))</f>
        <v>213301</v>
      </c>
      <c r="O472" s="6">
        <v>6</v>
      </c>
      <c r="P472" s="6" t="str">
        <f t="shared" si="43"/>
        <v>&lt;C6&gt;</v>
      </c>
      <c r="Q472" s="6" t="str">
        <f>IF($B472=1,IF(ISNA(VLOOKUP($P472,Teams!$F$4:$H$51,2,FALSE)),"",VLOOKUP($P472,Teams!$F$4:$H$51,2,FALSE)),IF($B472=2,IF(ISNA(VLOOKUP($P472,Teams!$O$4:$Q$51,2,FALSE)),"",VLOOKUP($P472,Teams!$O$4:$Q$51,2,FALSE)),IF(ISNA(VLOOKUP($P472,Teams!$X$4:$Z$51,2,FALSE)),"",VLOOKUP($P472,Teams!$X$4:$Z$51,2,FALSE))))</f>
        <v>213306</v>
      </c>
      <c r="R472" t="str">
        <f t="shared" si="46"/>
        <v>01/00/1900,:00,01/00/1900,:00,Week 27 - Match ,,Gym 1 - Court 2,,0,Game,,213301,,1,213306,,,0,,,1,,,,,,</v>
      </c>
    </row>
    <row r="473" spans="2:18" x14ac:dyDescent="0.2">
      <c r="B473" s="1">
        <v>3</v>
      </c>
      <c r="C473" s="9"/>
      <c r="D473" s="10"/>
      <c r="E473" s="10" t="s">
        <v>36</v>
      </c>
      <c r="F473" s="127" t="str">
        <f t="shared" si="44"/>
        <v/>
      </c>
      <c r="G473" s="10" t="s">
        <v>36</v>
      </c>
      <c r="H473" s="2">
        <v>27</v>
      </c>
      <c r="I473" s="11" t="str">
        <f t="shared" si="42"/>
        <v/>
      </c>
      <c r="J473" s="2">
        <v>1</v>
      </c>
      <c r="K473" s="2">
        <v>3</v>
      </c>
      <c r="L473" s="6">
        <v>5</v>
      </c>
      <c r="M473" s="6" t="str">
        <f t="shared" si="45"/>
        <v>&lt;C5&gt;</v>
      </c>
      <c r="N473" s="6" t="str">
        <f>IF($B473=1,IF(ISNA(VLOOKUP($M473,Teams!$F$4:$H$51,2,FALSE)),"",VLOOKUP($M473,Teams!$F$4:$H$51,2,FALSE)),IF($B473=2,IF(ISNA(VLOOKUP($M473,Teams!$O$4:$Q$51,2,FALSE)),"",VLOOKUP($M473,Teams!$O$4:$Q$51,2,FALSE)),IF(ISNA(VLOOKUP($M473,Teams!$X$4:$Z$51,2,FALSE)),"",VLOOKUP($M473,Teams!$X$4:$Z$51,2,FALSE))))</f>
        <v>213305</v>
      </c>
      <c r="O473" s="6">
        <v>2</v>
      </c>
      <c r="P473" s="6" t="str">
        <f t="shared" si="43"/>
        <v>&lt;C2&gt;</v>
      </c>
      <c r="Q473" s="6" t="str">
        <f>IF($B473=1,IF(ISNA(VLOOKUP($P473,Teams!$F$4:$H$51,2,FALSE)),"",VLOOKUP($P473,Teams!$F$4:$H$51,2,FALSE)),IF($B473=2,IF(ISNA(VLOOKUP($P473,Teams!$O$4:$Q$51,2,FALSE)),"",VLOOKUP($P473,Teams!$O$4:$Q$51,2,FALSE)),IF(ISNA(VLOOKUP($P473,Teams!$X$4:$Z$51,2,FALSE)),"",VLOOKUP($P473,Teams!$X$4:$Z$51,2,FALSE))))</f>
        <v>213302</v>
      </c>
      <c r="R473" t="str">
        <f t="shared" si="46"/>
        <v>01/00/1900,:00,01/00/1900,:00,Week 27 - Match ,,Gym 1 - Court 3,,0,Game,,213305,,1,213302,,,0,,,1,,,,,,</v>
      </c>
    </row>
    <row r="474" spans="2:18" x14ac:dyDescent="0.2">
      <c r="B474" s="1">
        <v>3</v>
      </c>
      <c r="C474" s="9"/>
      <c r="D474" s="10"/>
      <c r="E474" s="10" t="s">
        <v>36</v>
      </c>
      <c r="F474" s="127" t="str">
        <f t="shared" si="44"/>
        <v/>
      </c>
      <c r="G474" s="10" t="s">
        <v>36</v>
      </c>
      <c r="H474" s="2">
        <v>27</v>
      </c>
      <c r="I474" s="11" t="str">
        <f t="shared" si="42"/>
        <v/>
      </c>
      <c r="J474" s="2">
        <v>2</v>
      </c>
      <c r="K474" s="2">
        <v>1</v>
      </c>
      <c r="L474" s="6">
        <v>10</v>
      </c>
      <c r="M474" s="6" t="str">
        <f t="shared" si="45"/>
        <v>&lt;C10&gt;</v>
      </c>
      <c r="N474" s="6" t="str">
        <f>IF($B474=1,IF(ISNA(VLOOKUP($M474,Teams!$F$4:$H$51,2,FALSE)),"",VLOOKUP($M474,Teams!$F$4:$H$51,2,FALSE)),IF($B474=2,IF(ISNA(VLOOKUP($M474,Teams!$O$4:$Q$51,2,FALSE)),"",VLOOKUP($M474,Teams!$O$4:$Q$51,2,FALSE)),IF(ISNA(VLOOKUP($M474,Teams!$X$4:$Z$51,2,FALSE)),"",VLOOKUP($M474,Teams!$X$4:$Z$51,2,FALSE))))</f>
        <v>213310</v>
      </c>
      <c r="O474" s="6">
        <v>9</v>
      </c>
      <c r="P474" s="6" t="str">
        <f t="shared" si="43"/>
        <v>&lt;C9&gt;</v>
      </c>
      <c r="Q474" s="6" t="str">
        <f>IF($B474=1,IF(ISNA(VLOOKUP($P474,Teams!$F$4:$H$51,2,FALSE)),"",VLOOKUP($P474,Teams!$F$4:$H$51,2,FALSE)),IF($B474=2,IF(ISNA(VLOOKUP($P474,Teams!$O$4:$Q$51,2,FALSE)),"",VLOOKUP($P474,Teams!$O$4:$Q$51,2,FALSE)),IF(ISNA(VLOOKUP($P474,Teams!$X$4:$Z$51,2,FALSE)),"",VLOOKUP($P474,Teams!$X$4:$Z$51,2,FALSE))))</f>
        <v>213309</v>
      </c>
      <c r="R474" t="str">
        <f t="shared" si="46"/>
        <v>01/00/1900,:00,01/00/1900,:00,Week 27 - Match ,,Gym 2 - Court 1,,0,Game,,213310,,1,213309,,,0,,,1,,,,,,</v>
      </c>
    </row>
    <row r="475" spans="2:18" x14ac:dyDescent="0.2">
      <c r="B475" s="1">
        <v>3</v>
      </c>
      <c r="C475" s="9"/>
      <c r="D475" s="10"/>
      <c r="E475" s="10" t="s">
        <v>36</v>
      </c>
      <c r="F475" s="127" t="str">
        <f t="shared" si="44"/>
        <v/>
      </c>
      <c r="G475" s="10" t="s">
        <v>36</v>
      </c>
      <c r="H475" s="2">
        <v>27</v>
      </c>
      <c r="I475" s="11" t="str">
        <f t="shared" si="42"/>
        <v/>
      </c>
      <c r="J475" s="2">
        <v>2</v>
      </c>
      <c r="K475" s="2">
        <v>2</v>
      </c>
      <c r="L475" s="6">
        <v>7</v>
      </c>
      <c r="M475" s="6" t="str">
        <f t="shared" si="45"/>
        <v>&lt;C7&gt;</v>
      </c>
      <c r="N475" s="6" t="str">
        <f>IF($B475=1,IF(ISNA(VLOOKUP($M475,Teams!$F$4:$H$51,2,FALSE)),"",VLOOKUP($M475,Teams!$F$4:$H$51,2,FALSE)),IF($B475=2,IF(ISNA(VLOOKUP($M475,Teams!$O$4:$Q$51,2,FALSE)),"",VLOOKUP($M475,Teams!$O$4:$Q$51,2,FALSE)),IF(ISNA(VLOOKUP($M475,Teams!$X$4:$Z$51,2,FALSE)),"",VLOOKUP($M475,Teams!$X$4:$Z$51,2,FALSE))))</f>
        <v>213307</v>
      </c>
      <c r="O475" s="6">
        <v>10</v>
      </c>
      <c r="P475" s="6" t="str">
        <f t="shared" si="43"/>
        <v>&lt;C10&gt;</v>
      </c>
      <c r="Q475" s="6" t="str">
        <f>IF($B475=1,IF(ISNA(VLOOKUP($P475,Teams!$F$4:$H$51,2,FALSE)),"",VLOOKUP($P475,Teams!$F$4:$H$51,2,FALSE)),IF($B475=2,IF(ISNA(VLOOKUP($P475,Teams!$O$4:$Q$51,2,FALSE)),"",VLOOKUP($P475,Teams!$O$4:$Q$51,2,FALSE)),IF(ISNA(VLOOKUP($P475,Teams!$X$4:$Z$51,2,FALSE)),"",VLOOKUP($P475,Teams!$X$4:$Z$51,2,FALSE))))</f>
        <v>213310</v>
      </c>
      <c r="R475" t="str">
        <f t="shared" si="46"/>
        <v>01/00/1900,:00,01/00/1900,:00,Week 27 - Match ,,Gym 2 - Court 2,,0,Game,,213307,,1,213310,,,0,,,1,,,,,,</v>
      </c>
    </row>
    <row r="476" spans="2:18" x14ac:dyDescent="0.2">
      <c r="B476" s="1">
        <v>3</v>
      </c>
      <c r="C476" s="9"/>
      <c r="D476" s="10"/>
      <c r="E476" s="10" t="s">
        <v>36</v>
      </c>
      <c r="F476" s="127" t="str">
        <f t="shared" si="44"/>
        <v/>
      </c>
      <c r="G476" s="10" t="s">
        <v>36</v>
      </c>
      <c r="H476" s="2">
        <v>27</v>
      </c>
      <c r="I476" s="11" t="str">
        <f t="shared" si="42"/>
        <v/>
      </c>
      <c r="J476" s="2">
        <v>2</v>
      </c>
      <c r="K476" s="2">
        <v>3</v>
      </c>
      <c r="L476" s="6">
        <v>11</v>
      </c>
      <c r="M476" s="6" t="str">
        <f t="shared" si="45"/>
        <v>&lt;C11&gt;</v>
      </c>
      <c r="N476" s="6" t="str">
        <f>IF($B476=1,IF(ISNA(VLOOKUP($M476,Teams!$F$4:$H$51,2,FALSE)),"",VLOOKUP($M476,Teams!$F$4:$H$51,2,FALSE)),IF($B476=2,IF(ISNA(VLOOKUP($M476,Teams!$O$4:$Q$51,2,FALSE)),"",VLOOKUP($M476,Teams!$O$4:$Q$51,2,FALSE)),IF(ISNA(VLOOKUP($M476,Teams!$X$4:$Z$51,2,FALSE)),"",VLOOKUP($M476,Teams!$X$4:$Z$51,2,FALSE))))</f>
        <v>213311</v>
      </c>
      <c r="O476" s="6">
        <v>8</v>
      </c>
      <c r="P476" s="6" t="str">
        <f t="shared" si="43"/>
        <v>&lt;C8&gt;</v>
      </c>
      <c r="Q476" s="6" t="str">
        <f>IF($B476=1,IF(ISNA(VLOOKUP($P476,Teams!$F$4:$H$51,2,FALSE)),"",VLOOKUP($P476,Teams!$F$4:$H$51,2,FALSE)),IF($B476=2,IF(ISNA(VLOOKUP($P476,Teams!$O$4:$Q$51,2,FALSE)),"",VLOOKUP($P476,Teams!$O$4:$Q$51,2,FALSE)),IF(ISNA(VLOOKUP($P476,Teams!$X$4:$Z$51,2,FALSE)),"",VLOOKUP($P476,Teams!$X$4:$Z$51,2,FALSE))))</f>
        <v>213308</v>
      </c>
      <c r="R476" t="str">
        <f t="shared" si="46"/>
        <v>01/00/1900,:00,01/00/1900,:00,Week 27 - Match ,,Gym 2 - Court 3,,0,Game,,213311,,1,213308,,,0,,,1,,,,,,</v>
      </c>
    </row>
    <row r="477" spans="2:18" x14ac:dyDescent="0.2">
      <c r="B477" s="1">
        <v>3</v>
      </c>
      <c r="C477" s="9"/>
      <c r="D477" s="10"/>
      <c r="E477" s="10" t="s">
        <v>36</v>
      </c>
      <c r="F477" s="127" t="str">
        <f t="shared" si="44"/>
        <v/>
      </c>
      <c r="G477" s="10" t="s">
        <v>36</v>
      </c>
      <c r="H477" s="2">
        <v>27</v>
      </c>
      <c r="I477" s="11" t="str">
        <f t="shared" si="42"/>
        <v/>
      </c>
      <c r="J477" s="2">
        <v>1</v>
      </c>
      <c r="K477" s="2">
        <v>1</v>
      </c>
      <c r="L477" s="6">
        <v>4</v>
      </c>
      <c r="M477" s="6" t="str">
        <f t="shared" si="45"/>
        <v>&lt;C4&gt;</v>
      </c>
      <c r="N477" s="6" t="str">
        <f>IF($B477=1,IF(ISNA(VLOOKUP($M477,Teams!$F$4:$H$51,2,FALSE)),"",VLOOKUP($M477,Teams!$F$4:$H$51,2,FALSE)),IF($B477=2,IF(ISNA(VLOOKUP($M477,Teams!$O$4:$Q$51,2,FALSE)),"",VLOOKUP($M477,Teams!$O$4:$Q$51,2,FALSE)),IF(ISNA(VLOOKUP($M477,Teams!$X$4:$Z$51,2,FALSE)),"",VLOOKUP($M477,Teams!$X$4:$Z$51,2,FALSE))))</f>
        <v>213304</v>
      </c>
      <c r="O477" s="6">
        <v>6</v>
      </c>
      <c r="P477" s="6" t="str">
        <f t="shared" si="43"/>
        <v>&lt;C6&gt;</v>
      </c>
      <c r="Q477" s="6" t="str">
        <f>IF($B477=1,IF(ISNA(VLOOKUP($P477,Teams!$F$4:$H$51,2,FALSE)),"",VLOOKUP($P477,Teams!$F$4:$H$51,2,FALSE)),IF($B477=2,IF(ISNA(VLOOKUP($P477,Teams!$O$4:$Q$51,2,FALSE)),"",VLOOKUP($P477,Teams!$O$4:$Q$51,2,FALSE)),IF(ISNA(VLOOKUP($P477,Teams!$X$4:$Z$51,2,FALSE)),"",VLOOKUP($P477,Teams!$X$4:$Z$51,2,FALSE))))</f>
        <v>213306</v>
      </c>
      <c r="R477" t="str">
        <f t="shared" si="46"/>
        <v>01/00/1900,:00,01/00/1900,:00,Week 27 - Match ,,Gym 1 - Court 1,,0,Game,,213304,,1,213306,,,0,,,1,,,,,,</v>
      </c>
    </row>
    <row r="478" spans="2:18" x14ac:dyDescent="0.2">
      <c r="B478" s="1">
        <v>3</v>
      </c>
      <c r="C478" s="9"/>
      <c r="D478" s="10"/>
      <c r="E478" s="10" t="s">
        <v>36</v>
      </c>
      <c r="F478" s="127" t="str">
        <f t="shared" si="44"/>
        <v/>
      </c>
      <c r="G478" s="10" t="s">
        <v>36</v>
      </c>
      <c r="H478" s="2">
        <v>27</v>
      </c>
      <c r="I478" s="11" t="str">
        <f t="shared" si="42"/>
        <v/>
      </c>
      <c r="J478" s="2">
        <v>1</v>
      </c>
      <c r="K478" s="2">
        <v>2</v>
      </c>
      <c r="L478" s="6">
        <v>3</v>
      </c>
      <c r="M478" s="6" t="str">
        <f t="shared" si="45"/>
        <v>&lt;C3&gt;</v>
      </c>
      <c r="N478" s="6" t="str">
        <f>IF($B478=1,IF(ISNA(VLOOKUP($M478,Teams!$F$4:$H$51,2,FALSE)),"",VLOOKUP($M478,Teams!$F$4:$H$51,2,FALSE)),IF($B478=2,IF(ISNA(VLOOKUP($M478,Teams!$O$4:$Q$51,2,FALSE)),"",VLOOKUP($M478,Teams!$O$4:$Q$51,2,FALSE)),IF(ISNA(VLOOKUP($M478,Teams!$X$4:$Z$51,2,FALSE)),"",VLOOKUP($M478,Teams!$X$4:$Z$51,2,FALSE))))</f>
        <v>213303</v>
      </c>
      <c r="O478" s="6">
        <v>2</v>
      </c>
      <c r="P478" s="6" t="str">
        <f t="shared" si="43"/>
        <v>&lt;C2&gt;</v>
      </c>
      <c r="Q478" s="6" t="str">
        <f>IF($B478=1,IF(ISNA(VLOOKUP($P478,Teams!$F$4:$H$51,2,FALSE)),"",VLOOKUP($P478,Teams!$F$4:$H$51,2,FALSE)),IF($B478=2,IF(ISNA(VLOOKUP($P478,Teams!$O$4:$Q$51,2,FALSE)),"",VLOOKUP($P478,Teams!$O$4:$Q$51,2,FALSE)),IF(ISNA(VLOOKUP($P478,Teams!$X$4:$Z$51,2,FALSE)),"",VLOOKUP($P478,Teams!$X$4:$Z$51,2,FALSE))))</f>
        <v>213302</v>
      </c>
      <c r="R478" t="str">
        <f t="shared" si="46"/>
        <v>01/00/1900,:00,01/00/1900,:00,Week 27 - Match ,,Gym 1 - Court 2,,0,Game,,213303,,1,213302,,,0,,,1,,,,,,</v>
      </c>
    </row>
    <row r="479" spans="2:18" x14ac:dyDescent="0.2">
      <c r="B479" s="1">
        <v>3</v>
      </c>
      <c r="C479" s="9"/>
      <c r="D479" s="10"/>
      <c r="E479" s="10" t="s">
        <v>36</v>
      </c>
      <c r="F479" s="127" t="str">
        <f t="shared" si="44"/>
        <v/>
      </c>
      <c r="G479" s="10" t="s">
        <v>36</v>
      </c>
      <c r="H479" s="2">
        <v>27</v>
      </c>
      <c r="I479" s="11" t="str">
        <f t="shared" si="42"/>
        <v/>
      </c>
      <c r="J479" s="2">
        <v>1</v>
      </c>
      <c r="K479" s="2">
        <v>3</v>
      </c>
      <c r="L479" s="6">
        <v>5</v>
      </c>
      <c r="M479" s="6" t="str">
        <f t="shared" si="45"/>
        <v>&lt;C5&gt;</v>
      </c>
      <c r="N479" s="6" t="str">
        <f>IF($B479=1,IF(ISNA(VLOOKUP($M479,Teams!$F$4:$H$51,2,FALSE)),"",VLOOKUP($M479,Teams!$F$4:$H$51,2,FALSE)),IF($B479=2,IF(ISNA(VLOOKUP($M479,Teams!$O$4:$Q$51,2,FALSE)),"",VLOOKUP($M479,Teams!$O$4:$Q$51,2,FALSE)),IF(ISNA(VLOOKUP($M479,Teams!$X$4:$Z$51,2,FALSE)),"",VLOOKUP($M479,Teams!$X$4:$Z$51,2,FALSE))))</f>
        <v>213305</v>
      </c>
      <c r="O479" s="6">
        <v>1</v>
      </c>
      <c r="P479" s="6" t="str">
        <f t="shared" si="43"/>
        <v>&lt;C1&gt;</v>
      </c>
      <c r="Q479" s="6" t="str">
        <f>IF($B479=1,IF(ISNA(VLOOKUP($P479,Teams!$F$4:$H$51,2,FALSE)),"",VLOOKUP($P479,Teams!$F$4:$H$51,2,FALSE)),IF($B479=2,IF(ISNA(VLOOKUP($P479,Teams!$O$4:$Q$51,2,FALSE)),"",VLOOKUP($P479,Teams!$O$4:$Q$51,2,FALSE)),IF(ISNA(VLOOKUP($P479,Teams!$X$4:$Z$51,2,FALSE)),"",VLOOKUP($P479,Teams!$X$4:$Z$51,2,FALSE))))</f>
        <v>213301</v>
      </c>
      <c r="R479" t="str">
        <f t="shared" si="46"/>
        <v>01/00/1900,:00,01/00/1900,:00,Week 27 - Match ,,Gym 1 - Court 3,,0,Game,,213305,,1,213301,,,0,,,1,,,,,,</v>
      </c>
    </row>
    <row r="480" spans="2:18" x14ac:dyDescent="0.2">
      <c r="B480" s="1">
        <v>3</v>
      </c>
      <c r="C480" s="9"/>
      <c r="D480" s="10"/>
      <c r="E480" s="10" t="s">
        <v>36</v>
      </c>
      <c r="F480" s="127" t="str">
        <f t="shared" si="44"/>
        <v/>
      </c>
      <c r="G480" s="10" t="s">
        <v>36</v>
      </c>
      <c r="H480" s="2">
        <v>27</v>
      </c>
      <c r="I480" s="11" t="str">
        <f t="shared" si="42"/>
        <v/>
      </c>
      <c r="J480" s="2">
        <v>2</v>
      </c>
      <c r="K480" s="2">
        <v>1</v>
      </c>
      <c r="L480" s="6">
        <v>10</v>
      </c>
      <c r="M480" s="6" t="str">
        <f t="shared" si="45"/>
        <v>&lt;C10&gt;</v>
      </c>
      <c r="N480" s="6" t="str">
        <f>IF($B480=1,IF(ISNA(VLOOKUP($M480,Teams!$F$4:$H$51,2,FALSE)),"",VLOOKUP($M480,Teams!$F$4:$H$51,2,FALSE)),IF($B480=2,IF(ISNA(VLOOKUP($M480,Teams!$O$4:$Q$51,2,FALSE)),"",VLOOKUP($M480,Teams!$O$4:$Q$51,2,FALSE)),IF(ISNA(VLOOKUP($M480,Teams!$X$4:$Z$51,2,FALSE)),"",VLOOKUP($M480,Teams!$X$4:$Z$51,2,FALSE))))</f>
        <v>213310</v>
      </c>
      <c r="O480" s="6">
        <v>12</v>
      </c>
      <c r="P480" s="6" t="str">
        <f t="shared" si="43"/>
        <v>&lt;C12&gt;</v>
      </c>
      <c r="Q480" s="6" t="str">
        <f>IF($B480=1,IF(ISNA(VLOOKUP($P480,Teams!$F$4:$H$51,2,FALSE)),"",VLOOKUP($P480,Teams!$F$4:$H$51,2,FALSE)),IF($B480=2,IF(ISNA(VLOOKUP($P480,Teams!$O$4:$Q$51,2,FALSE)),"",VLOOKUP($P480,Teams!$O$4:$Q$51,2,FALSE)),IF(ISNA(VLOOKUP($P480,Teams!$X$4:$Z$51,2,FALSE)),"",VLOOKUP($P480,Teams!$X$4:$Z$51,2,FALSE))))</f>
        <v>213312</v>
      </c>
      <c r="R480" t="str">
        <f t="shared" si="46"/>
        <v>01/00/1900,:00,01/00/1900,:00,Week 27 - Match ,,Gym 2 - Court 1,,0,Game,,213310,,1,213312,,,0,,,1,,,,,,</v>
      </c>
    </row>
    <row r="481" spans="2:18" x14ac:dyDescent="0.2">
      <c r="B481" s="1">
        <v>3</v>
      </c>
      <c r="C481" s="9"/>
      <c r="D481" s="10"/>
      <c r="E481" s="10" t="s">
        <v>36</v>
      </c>
      <c r="F481" s="127" t="str">
        <f t="shared" si="44"/>
        <v/>
      </c>
      <c r="G481" s="10" t="s">
        <v>36</v>
      </c>
      <c r="H481" s="2">
        <v>27</v>
      </c>
      <c r="I481" s="11" t="str">
        <f t="shared" si="42"/>
        <v/>
      </c>
      <c r="J481" s="2">
        <v>2</v>
      </c>
      <c r="K481" s="2">
        <v>2</v>
      </c>
      <c r="L481" s="6">
        <v>9</v>
      </c>
      <c r="M481" s="6" t="str">
        <f t="shared" si="45"/>
        <v>&lt;C9&gt;</v>
      </c>
      <c r="N481" s="6" t="str">
        <f>IF($B481=1,IF(ISNA(VLOOKUP($M481,Teams!$F$4:$H$51,2,FALSE)),"",VLOOKUP($M481,Teams!$F$4:$H$51,2,FALSE)),IF($B481=2,IF(ISNA(VLOOKUP($M481,Teams!$O$4:$Q$51,2,FALSE)),"",VLOOKUP($M481,Teams!$O$4:$Q$51,2,FALSE)),IF(ISNA(VLOOKUP($M481,Teams!$X$4:$Z$51,2,FALSE)),"",VLOOKUP($M481,Teams!$X$4:$Z$51,2,FALSE))))</f>
        <v>213309</v>
      </c>
      <c r="O481" s="6">
        <v>8</v>
      </c>
      <c r="P481" s="6" t="str">
        <f t="shared" si="43"/>
        <v>&lt;C8&gt;</v>
      </c>
      <c r="Q481" s="6" t="str">
        <f>IF($B481=1,IF(ISNA(VLOOKUP($P481,Teams!$F$4:$H$51,2,FALSE)),"",VLOOKUP($P481,Teams!$F$4:$H$51,2,FALSE)),IF($B481=2,IF(ISNA(VLOOKUP($P481,Teams!$O$4:$Q$51,2,FALSE)),"",VLOOKUP($P481,Teams!$O$4:$Q$51,2,FALSE)),IF(ISNA(VLOOKUP($P481,Teams!$X$4:$Z$51,2,FALSE)),"",VLOOKUP($P481,Teams!$X$4:$Z$51,2,FALSE))))</f>
        <v>213308</v>
      </c>
      <c r="R481" t="str">
        <f t="shared" si="46"/>
        <v>01/00/1900,:00,01/00/1900,:00,Week 27 - Match ,,Gym 2 - Court 2,,0,Game,,213309,,1,213308,,,0,,,1,,,,,,</v>
      </c>
    </row>
    <row r="482" spans="2:18" x14ac:dyDescent="0.2">
      <c r="B482" s="1">
        <v>3</v>
      </c>
      <c r="C482" s="9"/>
      <c r="D482" s="10"/>
      <c r="E482" s="10" t="s">
        <v>36</v>
      </c>
      <c r="F482" s="127" t="str">
        <f t="shared" si="44"/>
        <v/>
      </c>
      <c r="G482" s="10" t="s">
        <v>36</v>
      </c>
      <c r="H482" s="2">
        <v>27</v>
      </c>
      <c r="I482" s="11" t="str">
        <f t="shared" si="42"/>
        <v/>
      </c>
      <c r="J482" s="2">
        <v>2</v>
      </c>
      <c r="K482" s="2">
        <v>3</v>
      </c>
      <c r="L482" s="6">
        <v>11</v>
      </c>
      <c r="M482" s="6" t="str">
        <f t="shared" si="45"/>
        <v>&lt;C11&gt;</v>
      </c>
      <c r="N482" s="6" t="str">
        <f>IF($B482=1,IF(ISNA(VLOOKUP($M482,Teams!$F$4:$H$51,2,FALSE)),"",VLOOKUP($M482,Teams!$F$4:$H$51,2,FALSE)),IF($B482=2,IF(ISNA(VLOOKUP($M482,Teams!$O$4:$Q$51,2,FALSE)),"",VLOOKUP($M482,Teams!$O$4:$Q$51,2,FALSE)),IF(ISNA(VLOOKUP($M482,Teams!$X$4:$Z$51,2,FALSE)),"",VLOOKUP($M482,Teams!$X$4:$Z$51,2,FALSE))))</f>
        <v>213311</v>
      </c>
      <c r="O482" s="6">
        <v>7</v>
      </c>
      <c r="P482" s="6" t="str">
        <f t="shared" si="43"/>
        <v>&lt;C7&gt;</v>
      </c>
      <c r="Q482" s="6" t="str">
        <f>IF($B482=1,IF(ISNA(VLOOKUP($P482,Teams!$F$4:$H$51,2,FALSE)),"",VLOOKUP($P482,Teams!$F$4:$H$51,2,FALSE)),IF($B482=2,IF(ISNA(VLOOKUP($P482,Teams!$O$4:$Q$51,2,FALSE)),"",VLOOKUP($P482,Teams!$O$4:$Q$51,2,FALSE)),IF(ISNA(VLOOKUP($P482,Teams!$X$4:$Z$51,2,FALSE)),"",VLOOKUP($P482,Teams!$X$4:$Z$51,2,FALSE))))</f>
        <v>213307</v>
      </c>
      <c r="R482" t="str">
        <f t="shared" si="46"/>
        <v>01/00/1900,:00,01/00/1900,:00,Week 27 - Match ,,Gym 2 - Court 3,,0,Game,,213311,,1,213307,,,0,,,1,,,,,,</v>
      </c>
    </row>
  </sheetData>
  <sheetProtection algorithmName="SHA-512" hashValue="P5A4yqBqn+9xR/DvjdXJraFBuUhb/L/QrZO5z2PNgfkcCz9tS0rQZm+0ZmOz2Txp/itkBBeAc+V2p+Py42a28Q==" saltValue="gqDbq06wd0VhyCyZVWhwYQ==" spinCount="100000" sheet="1" objects="1" scenarios="1"/>
  <mergeCells count="4">
    <mergeCell ref="D1:E1"/>
    <mergeCell ref="F1:G1"/>
    <mergeCell ref="L1:N1"/>
    <mergeCell ref="O1:Q1"/>
  </mergeCells>
  <dataValidations count="7">
    <dataValidation type="list" allowBlank="1" showInputMessage="1" showErrorMessage="1" sqref="C3:C482" xr:uid="{00000000-0002-0000-0900-000000000000}">
      <formula1>Dates</formula1>
    </dataValidation>
    <dataValidation type="list" allowBlank="1" showInputMessage="1" showErrorMessage="1" sqref="D3:D482 F435:F482" xr:uid="{00000000-0002-0000-0900-000001000000}">
      <formula1>Times</formula1>
    </dataValidation>
    <dataValidation type="list" allowBlank="1" showInputMessage="1" showErrorMessage="1" sqref="H3:H482" xr:uid="{00000000-0002-0000-0900-000002000000}">
      <formula1>Weeks</formula1>
    </dataValidation>
    <dataValidation type="list" allowBlank="1" showInputMessage="1" showErrorMessage="1" sqref="J3:J482" xr:uid="{00000000-0002-0000-0900-000003000000}">
      <formula1>Gyms</formula1>
    </dataValidation>
    <dataValidation type="list" allowBlank="1" showInputMessage="1" showErrorMessage="1" sqref="K3:K482" xr:uid="{00000000-0002-0000-0900-000004000000}">
      <formula1>Courts</formula1>
    </dataValidation>
    <dataValidation type="list" allowBlank="1" showInputMessage="1" showErrorMessage="1" sqref="A3" xr:uid="{00000000-0002-0000-0900-000005000000}">
      <formula1>Divisions</formula1>
    </dataValidation>
    <dataValidation type="list" allowBlank="1" showInputMessage="1" showErrorMessage="1" sqref="E3:E482 G435:G482" xr:uid="{00000000-0002-0000-0900-000006000000}">
      <formula1>Minutes</formula1>
    </dataValidation>
  </dataValidations>
  <pageMargins left="0.75" right="0.75" top="1" bottom="1" header="0.5" footer="0.5"/>
  <pageSetup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R482"/>
  <sheetViews>
    <sheetView topLeftCell="F1" workbookViewId="0">
      <pane ySplit="2" topLeftCell="A306" activePane="bottomLeft" state="frozen"/>
      <selection pane="bottomLeft" activeCell="R219" sqref="R219:R326"/>
    </sheetView>
  </sheetViews>
  <sheetFormatPr defaultRowHeight="12.75" x14ac:dyDescent="0.2"/>
  <cols>
    <col min="1" max="1" width="7.7109375" customWidth="1"/>
    <col min="2" max="2" width="7.7109375" style="6" bestFit="1" customWidth="1"/>
    <col min="3" max="3" width="10.7109375" style="6" customWidth="1"/>
    <col min="4" max="4" width="5.7109375" style="6" customWidth="1"/>
    <col min="5" max="5" width="6.7109375" style="6" customWidth="1"/>
    <col min="6" max="6" width="5.7109375" style="6" customWidth="1"/>
    <col min="7" max="8" width="6.7109375" style="6" customWidth="1"/>
    <col min="9" max="9" width="8.7109375" style="6" customWidth="1"/>
    <col min="10" max="11" width="6.7109375" style="6" customWidth="1"/>
    <col min="12" max="12" width="7.7109375" style="6" customWidth="1"/>
    <col min="13" max="13" width="10.7109375" style="6" hidden="1" customWidth="1"/>
    <col min="14" max="15" width="7.7109375" style="6" customWidth="1"/>
    <col min="16" max="16" width="10.7109375" style="6" hidden="1" customWidth="1"/>
    <col min="17" max="17" width="7.7109375" customWidth="1"/>
    <col min="18" max="18" width="112.7109375" customWidth="1"/>
  </cols>
  <sheetData>
    <row r="1" spans="1:18" x14ac:dyDescent="0.2">
      <c r="D1" s="126" t="s">
        <v>8</v>
      </c>
      <c r="E1" s="126"/>
      <c r="F1" s="126" t="s">
        <v>9</v>
      </c>
      <c r="G1" s="126"/>
      <c r="L1" s="120" t="s">
        <v>12</v>
      </c>
      <c r="M1" s="120"/>
      <c r="N1" s="120"/>
      <c r="O1" s="120" t="s">
        <v>13</v>
      </c>
      <c r="P1" s="120"/>
      <c r="Q1" s="120"/>
    </row>
    <row r="2" spans="1:18" x14ac:dyDescent="0.2">
      <c r="A2" s="1" t="s">
        <v>17</v>
      </c>
      <c r="B2" s="1" t="s">
        <v>0</v>
      </c>
      <c r="C2" s="1" t="s">
        <v>7</v>
      </c>
      <c r="D2" s="34" t="s">
        <v>34</v>
      </c>
      <c r="E2" s="34" t="s">
        <v>35</v>
      </c>
      <c r="F2" s="34" t="s">
        <v>34</v>
      </c>
      <c r="G2" s="34" t="s">
        <v>35</v>
      </c>
      <c r="H2" s="1" t="s">
        <v>6</v>
      </c>
      <c r="I2" s="101" t="s">
        <v>134</v>
      </c>
      <c r="J2" s="1" t="s">
        <v>10</v>
      </c>
      <c r="K2" s="25" t="s">
        <v>11</v>
      </c>
      <c r="L2" s="1" t="s">
        <v>28</v>
      </c>
      <c r="M2" s="1" t="s">
        <v>29</v>
      </c>
      <c r="N2" s="28" t="s">
        <v>27</v>
      </c>
      <c r="O2" s="1" t="s">
        <v>13</v>
      </c>
      <c r="P2" s="1" t="s">
        <v>29</v>
      </c>
      <c r="Q2" s="28" t="s">
        <v>27</v>
      </c>
      <c r="R2" s="26" t="s">
        <v>32</v>
      </c>
    </row>
    <row r="3" spans="1:18" x14ac:dyDescent="0.2">
      <c r="A3" s="2" t="s">
        <v>21</v>
      </c>
      <c r="B3" s="37">
        <v>1</v>
      </c>
      <c r="C3" s="9">
        <v>44465</v>
      </c>
      <c r="D3" s="10">
        <v>8</v>
      </c>
      <c r="E3" s="10" t="s">
        <v>36</v>
      </c>
      <c r="F3" s="11">
        <f>IF(NOT(ISBLANK(D3)),D3+1,"")</f>
        <v>9</v>
      </c>
      <c r="G3" s="11" t="str">
        <f>IF(ISBLANK(E3),"",E3)</f>
        <v>00</v>
      </c>
      <c r="H3" s="2">
        <v>1</v>
      </c>
      <c r="I3" s="11" t="str">
        <f>IF(ISBLANK(D3),"",H3&amp;D3&amp;J3&amp;K3)</f>
        <v>1811</v>
      </c>
      <c r="J3" s="2">
        <v>1</v>
      </c>
      <c r="K3" s="2">
        <v>1</v>
      </c>
      <c r="L3" s="44">
        <v>8</v>
      </c>
      <c r="M3" s="6" t="str">
        <f t="shared" ref="M3:M66" si="0">"&lt;"&amp;$A$3&amp;L3&amp;"&gt;"</f>
        <v>&lt;D8&gt;</v>
      </c>
      <c r="N3" s="6" t="str">
        <f>IF($B3=1,IF(ISNA(VLOOKUP($M3,Teams!$F$4:$H$51,2,FALSE)),"",VLOOKUP($M3,Teams!$F$4:$H$51,2,FALSE)),IF($B3=2,IF(ISNA(VLOOKUP($M3,Teams!$O$4:$Q$51,2,FALSE)),"",VLOOKUP($M3,Teams!$O$4:$Q$51,2,FALSE)),IF(ISNA(VLOOKUP($M3,Teams!$X$4:$Z$51,2,FALSE)),"",VLOOKUP($M3,Teams!$X$4:$Z$51,2,FALSE))))</f>
        <v>211408</v>
      </c>
      <c r="O3" s="46">
        <v>10</v>
      </c>
      <c r="P3" s="6" t="str">
        <f t="shared" ref="P3:P66" si="1">"&lt;"&amp;$A$3&amp;O3&amp;"&gt;"</f>
        <v>&lt;D10&gt;</v>
      </c>
      <c r="Q3" s="6" t="str">
        <f>IF($B3=1,IF(ISNA(VLOOKUP($P3,Teams!$F$4:$H$51,2,FALSE)),"",VLOOKUP($P3,Teams!$F$4:$H$51,2,FALSE)),IF($B3=2,IF(ISNA(VLOOKUP($P3,Teams!$O$4:$Q$51,2,FALSE)),"",VLOOKUP($P3,Teams!$O$4:$Q$51,2,FALSE)),IF(ISNA(VLOOKUP($P3,Teams!$X$4:$Z$51,2,FALSE)),"",VLOOKUP($P3,Teams!$X$4:$Z$51,2,FALSE))))</f>
        <v>211410</v>
      </c>
      <c r="R3" t="str">
        <f>TEXT(C3,"mm/dd/yyyy")&amp;","&amp;D3&amp;":"&amp;E3&amp;","&amp;TEXT(C3,"mm/dd/yyyy")&amp;","&amp;F3&amp;":"&amp;G3&amp;",Week "&amp;H3&amp;" - Match "&amp;I3&amp;",,Gym "&amp;J3&amp;" - Court "&amp;K3&amp;",,0,Game,,"&amp;N3&amp;",,1,"&amp;Q3&amp;",,,0,,"&amp;I3&amp;",1,,,,,,"</f>
        <v>09/26/2021,8:00,09/26/2021,9:00,Week 1 - Match 1811,,Gym 1 - Court 1,,0,Game,,211408,,1,211410,,,0,,1811,1,,,,,,</v>
      </c>
    </row>
    <row r="4" spans="1:18" x14ac:dyDescent="0.2">
      <c r="B4" s="37">
        <v>1</v>
      </c>
      <c r="C4" s="9">
        <v>44465</v>
      </c>
      <c r="D4" s="10">
        <v>8</v>
      </c>
      <c r="E4" s="10" t="s">
        <v>36</v>
      </c>
      <c r="F4" s="11">
        <f t="shared" ref="F4:F67" si="2">IF(NOT(ISBLANK(D4)),D4+1,"")</f>
        <v>9</v>
      </c>
      <c r="G4" s="11" t="str">
        <f t="shared" ref="G4:G67" si="3">IF(ISBLANK(E4),"",E4)</f>
        <v>00</v>
      </c>
      <c r="H4" s="2">
        <v>1</v>
      </c>
      <c r="I4" s="11" t="str">
        <f>IF(ISBLANK(D4),"",H4&amp;D4&amp;J4&amp;K4)</f>
        <v>1812</v>
      </c>
      <c r="J4" s="2">
        <v>1</v>
      </c>
      <c r="K4" s="2">
        <v>2</v>
      </c>
      <c r="L4" s="44">
        <v>9</v>
      </c>
      <c r="M4" s="6" t="str">
        <f t="shared" si="0"/>
        <v>&lt;D9&gt;</v>
      </c>
      <c r="N4" s="6" t="str">
        <f>IF($B4=1,IF(ISNA(VLOOKUP($M4,Teams!$F$4:$H$51,2,FALSE)),"",VLOOKUP($M4,Teams!$F$4:$H$51,2,FALSE)),IF($B4=2,IF(ISNA(VLOOKUP($M4,Teams!$O$4:$Q$51,2,FALSE)),"",VLOOKUP($M4,Teams!$O$4:$Q$51,2,FALSE)),IF(ISNA(VLOOKUP($M4,Teams!$X$4:$Z$51,2,FALSE)),"",VLOOKUP($M4,Teams!$X$4:$Z$51,2,FALSE))))</f>
        <v>211409</v>
      </c>
      <c r="O4" s="46">
        <v>12</v>
      </c>
      <c r="P4" s="6" t="str">
        <f t="shared" si="1"/>
        <v>&lt;D12&gt;</v>
      </c>
      <c r="Q4" s="6" t="str">
        <f>IF($B4=1,IF(ISNA(VLOOKUP($P4,Teams!$F$4:$H$51,2,FALSE)),"",VLOOKUP($P4,Teams!$F$4:$H$51,2,FALSE)),IF($B4=2,IF(ISNA(VLOOKUP($P4,Teams!$O$4:$Q$51,2,FALSE)),"",VLOOKUP($P4,Teams!$O$4:$Q$51,2,FALSE)),IF(ISNA(VLOOKUP($P4,Teams!$X$4:$Z$51,2,FALSE)),"",VLOOKUP($P4,Teams!$X$4:$Z$51,2,FALSE))))</f>
        <v>211412</v>
      </c>
      <c r="R4" t="str">
        <f t="shared" ref="R4:R67" si="4">TEXT(C4,"mm/dd/yyyy")&amp;","&amp;D4&amp;":"&amp;E4&amp;","&amp;TEXT(C4,"mm/dd/yyyy")&amp;","&amp;F4&amp;":"&amp;G4&amp;",Week "&amp;H4&amp;" - Match "&amp;I4&amp;",,Gym "&amp;J4&amp;" - Court "&amp;K4&amp;",,0,Game,,"&amp;N4&amp;",,1,"&amp;Q4&amp;",,,0,,"&amp;I4&amp;",1,,,,,,"</f>
        <v>09/26/2021,8:00,09/26/2021,9:00,Week 1 - Match 1812,,Gym 1 - Court 2,,0,Game,,211409,,1,211412,,,0,,1812,1,,,,,,</v>
      </c>
    </row>
    <row r="5" spans="1:18" x14ac:dyDescent="0.2">
      <c r="B5" s="37">
        <v>1</v>
      </c>
      <c r="C5" s="9">
        <v>44465</v>
      </c>
      <c r="D5" s="10">
        <v>8</v>
      </c>
      <c r="E5" s="10" t="s">
        <v>36</v>
      </c>
      <c r="F5" s="11">
        <f t="shared" si="2"/>
        <v>9</v>
      </c>
      <c r="G5" s="11" t="str">
        <f t="shared" si="3"/>
        <v>00</v>
      </c>
      <c r="H5" s="2">
        <v>1</v>
      </c>
      <c r="I5" s="11" t="str">
        <f>IF(ISBLANK(D5),"",H5&amp;D5&amp;J5&amp;K5)</f>
        <v>1813</v>
      </c>
      <c r="J5" s="2">
        <v>1</v>
      </c>
      <c r="K5" s="2">
        <v>3</v>
      </c>
      <c r="L5" s="44">
        <v>1</v>
      </c>
      <c r="M5" s="6" t="str">
        <f t="shared" si="0"/>
        <v>&lt;D1&gt;</v>
      </c>
      <c r="N5" s="6" t="str">
        <f>IF($B5=1,IF(ISNA(VLOOKUP($M5,Teams!$F$4:$H$51,2,FALSE)),"",VLOOKUP($M5,Teams!$F$4:$H$51,2,FALSE)),IF($B5=2,IF(ISNA(VLOOKUP($M5,Teams!$O$4:$Q$51,2,FALSE)),"",VLOOKUP($M5,Teams!$O$4:$Q$51,2,FALSE)),IF(ISNA(VLOOKUP($M5,Teams!$X$4:$Z$51,2,FALSE)),"",VLOOKUP($M5,Teams!$X$4:$Z$51,2,FALSE))))</f>
        <v>211401</v>
      </c>
      <c r="O5" s="46">
        <v>6</v>
      </c>
      <c r="P5" s="6" t="str">
        <f t="shared" si="1"/>
        <v>&lt;D6&gt;</v>
      </c>
      <c r="Q5" s="6" t="str">
        <f>IF($B5=1,IF(ISNA(VLOOKUP($P5,Teams!$F$4:$H$51,2,FALSE)),"",VLOOKUP($P5,Teams!$F$4:$H$51,2,FALSE)),IF($B5=2,IF(ISNA(VLOOKUP($P5,Teams!$O$4:$Q$51,2,FALSE)),"",VLOOKUP($P5,Teams!$O$4:$Q$51,2,FALSE)),IF(ISNA(VLOOKUP($P5,Teams!$X$4:$Z$51,2,FALSE)),"",VLOOKUP($P5,Teams!$X$4:$Z$51,2,FALSE))))</f>
        <v>211406</v>
      </c>
      <c r="R5" t="str">
        <f t="shared" si="4"/>
        <v>09/26/2021,8:00,09/26/2021,9:00,Week 1 - Match 1813,,Gym 1 - Court 3,,0,Game,,211401,,1,211406,,,0,,1813,1,,,,,,</v>
      </c>
    </row>
    <row r="6" spans="1:18" x14ac:dyDescent="0.2">
      <c r="B6" s="37">
        <v>1</v>
      </c>
      <c r="C6" s="9">
        <v>44465</v>
      </c>
      <c r="D6" s="10">
        <v>8</v>
      </c>
      <c r="E6" s="10" t="s">
        <v>36</v>
      </c>
      <c r="F6" s="11">
        <f t="shared" si="2"/>
        <v>9</v>
      </c>
      <c r="G6" s="11" t="str">
        <f t="shared" si="3"/>
        <v>00</v>
      </c>
      <c r="H6" s="2">
        <v>1</v>
      </c>
      <c r="I6" s="11" t="str">
        <f>IF(ISBLANK(D6),"",H6&amp;D6&amp;J6&amp;K6)</f>
        <v>1821</v>
      </c>
      <c r="J6" s="2">
        <v>2</v>
      </c>
      <c r="K6" s="2">
        <v>1</v>
      </c>
      <c r="L6" s="44">
        <v>2</v>
      </c>
      <c r="M6" s="6" t="str">
        <f t="shared" si="0"/>
        <v>&lt;D2&gt;</v>
      </c>
      <c r="N6" s="6" t="str">
        <f>IF($B6=1,IF(ISNA(VLOOKUP($M6,Teams!$F$4:$H$51,2,FALSE)),"",VLOOKUP($M6,Teams!$F$4:$H$51,2,FALSE)),IF($B6=2,IF(ISNA(VLOOKUP($M6,Teams!$O$4:$Q$51,2,FALSE)),"",VLOOKUP($M6,Teams!$O$4:$Q$51,2,FALSE)),IF(ISNA(VLOOKUP($M6,Teams!$X$4:$Z$51,2,FALSE)),"",VLOOKUP($M6,Teams!$X$4:$Z$51,2,FALSE))))</f>
        <v>211402</v>
      </c>
      <c r="O6" s="46">
        <v>5</v>
      </c>
      <c r="P6" s="6" t="str">
        <f t="shared" si="1"/>
        <v>&lt;D5&gt;</v>
      </c>
      <c r="Q6" s="6" t="str">
        <f>IF($B6=1,IF(ISNA(VLOOKUP($P6,Teams!$F$4:$H$51,2,FALSE)),"",VLOOKUP($P6,Teams!$F$4:$H$51,2,FALSE)),IF($B6=2,IF(ISNA(VLOOKUP($P6,Teams!$O$4:$Q$51,2,FALSE)),"",VLOOKUP($P6,Teams!$O$4:$Q$51,2,FALSE)),IF(ISNA(VLOOKUP($P6,Teams!$X$4:$Z$51,2,FALSE)),"",VLOOKUP($P6,Teams!$X$4:$Z$51,2,FALSE))))</f>
        <v>211405</v>
      </c>
      <c r="R6" t="str">
        <f t="shared" si="4"/>
        <v>09/26/2021,8:00,09/26/2021,9:00,Week 1 - Match 1821,,Gym 2 - Court 1,,0,Game,,211402,,1,211405,,,0,,1821,1,,,,,,</v>
      </c>
    </row>
    <row r="7" spans="1:18" x14ac:dyDescent="0.2">
      <c r="B7" s="37">
        <v>1</v>
      </c>
      <c r="C7" s="9">
        <v>44465</v>
      </c>
      <c r="D7" s="10">
        <v>8</v>
      </c>
      <c r="E7" s="10" t="s">
        <v>36</v>
      </c>
      <c r="F7" s="11">
        <f t="shared" si="2"/>
        <v>9</v>
      </c>
      <c r="G7" s="11" t="str">
        <f t="shared" si="3"/>
        <v>00</v>
      </c>
      <c r="H7" s="2">
        <v>1</v>
      </c>
      <c r="I7" s="11" t="str">
        <f t="shared" ref="I7:I70" si="5">IF(ISBLANK(D7),"",H7&amp;D7&amp;J7&amp;K7)</f>
        <v>1822</v>
      </c>
      <c r="J7" s="2">
        <v>2</v>
      </c>
      <c r="K7" s="2">
        <v>2</v>
      </c>
      <c r="L7" s="44">
        <v>3</v>
      </c>
      <c r="M7" s="6" t="str">
        <f t="shared" si="0"/>
        <v>&lt;D3&gt;</v>
      </c>
      <c r="N7" s="6" t="str">
        <f>IF($B7=1,IF(ISNA(VLOOKUP($M7,Teams!$F$4:$H$51,2,FALSE)),"",VLOOKUP($M7,Teams!$F$4:$H$51,2,FALSE)),IF($B7=2,IF(ISNA(VLOOKUP($M7,Teams!$O$4:$Q$51,2,FALSE)),"",VLOOKUP($M7,Teams!$O$4:$Q$51,2,FALSE)),IF(ISNA(VLOOKUP($M7,Teams!$X$4:$Z$51,2,FALSE)),"",VLOOKUP($M7,Teams!$X$4:$Z$51,2,FALSE))))</f>
        <v>211403</v>
      </c>
      <c r="O7" s="46">
        <v>4</v>
      </c>
      <c r="P7" s="6" t="str">
        <f t="shared" si="1"/>
        <v>&lt;D4&gt;</v>
      </c>
      <c r="Q7" s="6" t="str">
        <f>IF($B7=1,IF(ISNA(VLOOKUP($P7,Teams!$F$4:$H$51,2,FALSE)),"",VLOOKUP($P7,Teams!$F$4:$H$51,2,FALSE)),IF($B7=2,IF(ISNA(VLOOKUP($P7,Teams!$O$4:$Q$51,2,FALSE)),"",VLOOKUP($P7,Teams!$O$4:$Q$51,2,FALSE)),IF(ISNA(VLOOKUP($P7,Teams!$X$4:$Z$51,2,FALSE)),"",VLOOKUP($P7,Teams!$X$4:$Z$51,2,FALSE))))</f>
        <v>211404</v>
      </c>
      <c r="R7" t="str">
        <f t="shared" si="4"/>
        <v>09/26/2021,8:00,09/26/2021,9:00,Week 1 - Match 1822,,Gym 2 - Court 2,,0,Game,,211403,,1,211404,,,0,,1822,1,,,,,,</v>
      </c>
    </row>
    <row r="8" spans="1:18" x14ac:dyDescent="0.2">
      <c r="B8" s="37">
        <v>1</v>
      </c>
      <c r="C8" s="9">
        <v>44465</v>
      </c>
      <c r="D8" s="10">
        <v>8</v>
      </c>
      <c r="E8" s="10" t="s">
        <v>36</v>
      </c>
      <c r="F8" s="11">
        <f t="shared" si="2"/>
        <v>9</v>
      </c>
      <c r="G8" s="11" t="str">
        <f t="shared" si="3"/>
        <v>00</v>
      </c>
      <c r="H8" s="2">
        <v>1</v>
      </c>
      <c r="I8" s="11" t="str">
        <f t="shared" si="5"/>
        <v>1823</v>
      </c>
      <c r="J8" s="2">
        <v>2</v>
      </c>
      <c r="K8" s="2">
        <v>3</v>
      </c>
      <c r="L8" s="44">
        <v>7</v>
      </c>
      <c r="M8" s="6" t="str">
        <f t="shared" si="0"/>
        <v>&lt;D7&gt;</v>
      </c>
      <c r="N8" s="6" t="str">
        <f>IF($B8=1,IF(ISNA(VLOOKUP($M8,Teams!$F$4:$H$51,2,FALSE)),"",VLOOKUP($M8,Teams!$F$4:$H$51,2,FALSE)),IF($B8=2,IF(ISNA(VLOOKUP($M8,Teams!$O$4:$Q$51,2,FALSE)),"",VLOOKUP($M8,Teams!$O$4:$Q$51,2,FALSE)),IF(ISNA(VLOOKUP($M8,Teams!$X$4:$Z$51,2,FALSE)),"",VLOOKUP($M8,Teams!$X$4:$Z$51,2,FALSE))))</f>
        <v>211407</v>
      </c>
      <c r="O8" s="46">
        <v>11</v>
      </c>
      <c r="P8" s="6" t="str">
        <f t="shared" si="1"/>
        <v>&lt;D11&gt;</v>
      </c>
      <c r="Q8" s="6" t="str">
        <f>IF($B8=1,IF(ISNA(VLOOKUP($P8,Teams!$F$4:$H$51,2,FALSE)),"",VLOOKUP($P8,Teams!$F$4:$H$51,2,FALSE)),IF($B8=2,IF(ISNA(VLOOKUP($P8,Teams!$O$4:$Q$51,2,FALSE)),"",VLOOKUP($P8,Teams!$O$4:$Q$51,2,FALSE)),IF(ISNA(VLOOKUP($P8,Teams!$X$4:$Z$51,2,FALSE)),"",VLOOKUP($P8,Teams!$X$4:$Z$51,2,FALSE))))</f>
        <v>211411</v>
      </c>
      <c r="R8" t="str">
        <f t="shared" si="4"/>
        <v>09/26/2021,8:00,09/26/2021,9:00,Week 1 - Match 1823,,Gym 2 - Court 3,,0,Game,,211407,,1,211411,,,0,,1823,1,,,,,,</v>
      </c>
    </row>
    <row r="9" spans="1:18" x14ac:dyDescent="0.2">
      <c r="B9" s="37">
        <v>1</v>
      </c>
      <c r="C9" s="9">
        <v>44465</v>
      </c>
      <c r="D9" s="10">
        <v>9</v>
      </c>
      <c r="E9" s="10" t="s">
        <v>36</v>
      </c>
      <c r="F9" s="11">
        <f t="shared" si="2"/>
        <v>10</v>
      </c>
      <c r="G9" s="11" t="str">
        <f t="shared" si="3"/>
        <v>00</v>
      </c>
      <c r="H9" s="2">
        <v>1</v>
      </c>
      <c r="I9" s="11" t="str">
        <f t="shared" si="5"/>
        <v>1911</v>
      </c>
      <c r="J9" s="2">
        <v>1</v>
      </c>
      <c r="K9" s="2">
        <v>1</v>
      </c>
      <c r="L9" s="44">
        <v>10</v>
      </c>
      <c r="M9" s="6" t="str">
        <f t="shared" si="0"/>
        <v>&lt;D10&gt;</v>
      </c>
      <c r="N9" s="6" t="str">
        <f>IF($B9=1,IF(ISNA(VLOOKUP($M9,Teams!$F$4:$H$51,2,FALSE)),"",VLOOKUP($M9,Teams!$F$4:$H$51,2,FALSE)),IF($B9=2,IF(ISNA(VLOOKUP($M9,Teams!$O$4:$Q$51,2,FALSE)),"",VLOOKUP($M9,Teams!$O$4:$Q$51,2,FALSE)),IF(ISNA(VLOOKUP($M9,Teams!$X$4:$Z$51,2,FALSE)),"",VLOOKUP($M9,Teams!$X$4:$Z$51,2,FALSE))))</f>
        <v>211410</v>
      </c>
      <c r="O9" s="46">
        <v>12</v>
      </c>
      <c r="P9" s="6" t="str">
        <f t="shared" si="1"/>
        <v>&lt;D12&gt;</v>
      </c>
      <c r="Q9" s="6" t="str">
        <f>IF($B9=1,IF(ISNA(VLOOKUP($P9,Teams!$F$4:$H$51,2,FALSE)),"",VLOOKUP($P9,Teams!$F$4:$H$51,2,FALSE)),IF($B9=2,IF(ISNA(VLOOKUP($P9,Teams!$O$4:$Q$51,2,FALSE)),"",VLOOKUP($P9,Teams!$O$4:$Q$51,2,FALSE)),IF(ISNA(VLOOKUP($P9,Teams!$X$4:$Z$51,2,FALSE)),"",VLOOKUP($P9,Teams!$X$4:$Z$51,2,FALSE))))</f>
        <v>211412</v>
      </c>
      <c r="R9" t="str">
        <f t="shared" si="4"/>
        <v>09/26/2021,9:00,09/26/2021,10:00,Week 1 - Match 1911,,Gym 1 - Court 1,,0,Game,,211410,,1,211412,,,0,,1911,1,,,,,,</v>
      </c>
    </row>
    <row r="10" spans="1:18" x14ac:dyDescent="0.2">
      <c r="B10" s="37">
        <v>1</v>
      </c>
      <c r="C10" s="9">
        <v>44465</v>
      </c>
      <c r="D10" s="10">
        <v>9</v>
      </c>
      <c r="E10" s="10" t="s">
        <v>36</v>
      </c>
      <c r="F10" s="11">
        <f t="shared" si="2"/>
        <v>10</v>
      </c>
      <c r="G10" s="11" t="str">
        <f t="shared" si="3"/>
        <v>00</v>
      </c>
      <c r="H10" s="2">
        <v>1</v>
      </c>
      <c r="I10" s="11" t="str">
        <f t="shared" si="5"/>
        <v>1912</v>
      </c>
      <c r="J10" s="2">
        <v>1</v>
      </c>
      <c r="K10" s="2">
        <v>2</v>
      </c>
      <c r="L10" s="44">
        <v>2</v>
      </c>
      <c r="M10" s="6" t="str">
        <f t="shared" si="0"/>
        <v>&lt;D2&gt;</v>
      </c>
      <c r="N10" s="6" t="str">
        <f>IF($B10=1,IF(ISNA(VLOOKUP($M10,Teams!$F$4:$H$51,2,FALSE)),"",VLOOKUP($M10,Teams!$F$4:$H$51,2,FALSE)),IF($B10=2,IF(ISNA(VLOOKUP($M10,Teams!$O$4:$Q$51,2,FALSE)),"",VLOOKUP($M10,Teams!$O$4:$Q$51,2,FALSE)),IF(ISNA(VLOOKUP($M10,Teams!$X$4:$Z$51,2,FALSE)),"",VLOOKUP($M10,Teams!$X$4:$Z$51,2,FALSE))))</f>
        <v>211402</v>
      </c>
      <c r="O10" s="46">
        <v>7</v>
      </c>
      <c r="P10" s="6" t="str">
        <f t="shared" si="1"/>
        <v>&lt;D7&gt;</v>
      </c>
      <c r="Q10" s="6" t="str">
        <f>IF($B10=1,IF(ISNA(VLOOKUP($P10,Teams!$F$4:$H$51,2,FALSE)),"",VLOOKUP($P10,Teams!$F$4:$H$51,2,FALSE)),IF($B10=2,IF(ISNA(VLOOKUP($P10,Teams!$O$4:$Q$51,2,FALSE)),"",VLOOKUP($P10,Teams!$O$4:$Q$51,2,FALSE)),IF(ISNA(VLOOKUP($P10,Teams!$X$4:$Z$51,2,FALSE)),"",VLOOKUP($P10,Teams!$X$4:$Z$51,2,FALSE))))</f>
        <v>211407</v>
      </c>
      <c r="R10" t="str">
        <f t="shared" si="4"/>
        <v>09/26/2021,9:00,09/26/2021,10:00,Week 1 - Match 1912,,Gym 1 - Court 2,,0,Game,,211402,,1,211407,,,0,,1912,1,,,,,,</v>
      </c>
    </row>
    <row r="11" spans="1:18" x14ac:dyDescent="0.2">
      <c r="B11" s="37">
        <v>1</v>
      </c>
      <c r="C11" s="9">
        <v>44465</v>
      </c>
      <c r="D11" s="10">
        <v>9</v>
      </c>
      <c r="E11" s="10" t="s">
        <v>36</v>
      </c>
      <c r="F11" s="11">
        <f t="shared" si="2"/>
        <v>10</v>
      </c>
      <c r="G11" s="11" t="str">
        <f t="shared" si="3"/>
        <v>00</v>
      </c>
      <c r="H11" s="2">
        <v>1</v>
      </c>
      <c r="I11" s="11" t="str">
        <f t="shared" si="5"/>
        <v>1913</v>
      </c>
      <c r="J11" s="2">
        <v>1</v>
      </c>
      <c r="K11" s="2">
        <v>3</v>
      </c>
      <c r="L11" s="44">
        <v>1</v>
      </c>
      <c r="M11" s="6" t="str">
        <f t="shared" si="0"/>
        <v>&lt;D1&gt;</v>
      </c>
      <c r="N11" s="6" t="str">
        <f>IF($B11=1,IF(ISNA(VLOOKUP($M11,Teams!$F$4:$H$51,2,FALSE)),"",VLOOKUP($M11,Teams!$F$4:$H$51,2,FALSE)),IF($B11=2,IF(ISNA(VLOOKUP($M11,Teams!$O$4:$Q$51,2,FALSE)),"",VLOOKUP($M11,Teams!$O$4:$Q$51,2,FALSE)),IF(ISNA(VLOOKUP($M11,Teams!$X$4:$Z$51,2,FALSE)),"",VLOOKUP($M11,Teams!$X$4:$Z$51,2,FALSE))))</f>
        <v>211401</v>
      </c>
      <c r="O11" s="46">
        <v>8</v>
      </c>
      <c r="P11" s="6" t="str">
        <f t="shared" si="1"/>
        <v>&lt;D8&gt;</v>
      </c>
      <c r="Q11" s="6" t="str">
        <f>IF($B11=1,IF(ISNA(VLOOKUP($P11,Teams!$F$4:$H$51,2,FALSE)),"",VLOOKUP($P11,Teams!$F$4:$H$51,2,FALSE)),IF($B11=2,IF(ISNA(VLOOKUP($P11,Teams!$O$4:$Q$51,2,FALSE)),"",VLOOKUP($P11,Teams!$O$4:$Q$51,2,FALSE)),IF(ISNA(VLOOKUP($P11,Teams!$X$4:$Z$51,2,FALSE)),"",VLOOKUP($P11,Teams!$X$4:$Z$51,2,FALSE))))</f>
        <v>211408</v>
      </c>
      <c r="R11" t="str">
        <f t="shared" si="4"/>
        <v>09/26/2021,9:00,09/26/2021,10:00,Week 1 - Match 1913,,Gym 1 - Court 3,,0,Game,,211401,,1,211408,,,0,,1913,1,,,,,,</v>
      </c>
    </row>
    <row r="12" spans="1:18" x14ac:dyDescent="0.2">
      <c r="B12" s="37">
        <v>1</v>
      </c>
      <c r="C12" s="9">
        <v>44465</v>
      </c>
      <c r="D12" s="10">
        <v>9</v>
      </c>
      <c r="E12" s="10" t="s">
        <v>36</v>
      </c>
      <c r="F12" s="11">
        <f t="shared" si="2"/>
        <v>10</v>
      </c>
      <c r="G12" s="11" t="str">
        <f t="shared" si="3"/>
        <v>00</v>
      </c>
      <c r="H12" s="2">
        <v>1</v>
      </c>
      <c r="I12" s="11" t="str">
        <f t="shared" si="5"/>
        <v>1921</v>
      </c>
      <c r="J12" s="2">
        <v>2</v>
      </c>
      <c r="K12" s="2">
        <v>1</v>
      </c>
      <c r="L12" s="44">
        <v>3</v>
      </c>
      <c r="M12" s="6" t="str">
        <f t="shared" si="0"/>
        <v>&lt;D3&gt;</v>
      </c>
      <c r="N12" s="6" t="str">
        <f>IF($B12=1,IF(ISNA(VLOOKUP($M12,Teams!$F$4:$H$51,2,FALSE)),"",VLOOKUP($M12,Teams!$F$4:$H$51,2,FALSE)),IF($B12=2,IF(ISNA(VLOOKUP($M12,Teams!$O$4:$Q$51,2,FALSE)),"",VLOOKUP($M12,Teams!$O$4:$Q$51,2,FALSE)),IF(ISNA(VLOOKUP($M12,Teams!$X$4:$Z$51,2,FALSE)),"",VLOOKUP($M12,Teams!$X$4:$Z$51,2,FALSE))))</f>
        <v>211403</v>
      </c>
      <c r="O12" s="46">
        <v>6</v>
      </c>
      <c r="P12" s="6" t="str">
        <f t="shared" si="1"/>
        <v>&lt;D6&gt;</v>
      </c>
      <c r="Q12" s="6" t="str">
        <f>IF($B12=1,IF(ISNA(VLOOKUP($P12,Teams!$F$4:$H$51,2,FALSE)),"",VLOOKUP($P12,Teams!$F$4:$H$51,2,FALSE)),IF($B12=2,IF(ISNA(VLOOKUP($P12,Teams!$O$4:$Q$51,2,FALSE)),"",VLOOKUP($P12,Teams!$O$4:$Q$51,2,FALSE)),IF(ISNA(VLOOKUP($P12,Teams!$X$4:$Z$51,2,FALSE)),"",VLOOKUP($P12,Teams!$X$4:$Z$51,2,FALSE))))</f>
        <v>211406</v>
      </c>
      <c r="R12" t="str">
        <f t="shared" si="4"/>
        <v>09/26/2021,9:00,09/26/2021,10:00,Week 1 - Match 1921,,Gym 2 - Court 1,,0,Game,,211403,,1,211406,,,0,,1921,1,,,,,,</v>
      </c>
    </row>
    <row r="13" spans="1:18" x14ac:dyDescent="0.2">
      <c r="B13" s="37">
        <v>1</v>
      </c>
      <c r="C13" s="9">
        <v>44465</v>
      </c>
      <c r="D13" s="10">
        <v>9</v>
      </c>
      <c r="E13" s="10" t="s">
        <v>36</v>
      </c>
      <c r="F13" s="11">
        <f t="shared" si="2"/>
        <v>10</v>
      </c>
      <c r="G13" s="11" t="str">
        <f t="shared" si="3"/>
        <v>00</v>
      </c>
      <c r="H13" s="2">
        <v>1</v>
      </c>
      <c r="I13" s="11" t="str">
        <f t="shared" si="5"/>
        <v>1922</v>
      </c>
      <c r="J13" s="2">
        <v>2</v>
      </c>
      <c r="K13" s="2">
        <v>2</v>
      </c>
      <c r="L13" s="44">
        <v>4</v>
      </c>
      <c r="M13" s="6" t="str">
        <f t="shared" si="0"/>
        <v>&lt;D4&gt;</v>
      </c>
      <c r="N13" s="6" t="str">
        <f>IF($B13=1,IF(ISNA(VLOOKUP($M13,Teams!$F$4:$H$51,2,FALSE)),"",VLOOKUP($M13,Teams!$F$4:$H$51,2,FALSE)),IF($B13=2,IF(ISNA(VLOOKUP($M13,Teams!$O$4:$Q$51,2,FALSE)),"",VLOOKUP($M13,Teams!$O$4:$Q$51,2,FALSE)),IF(ISNA(VLOOKUP($M13,Teams!$X$4:$Z$51,2,FALSE)),"",VLOOKUP($M13,Teams!$X$4:$Z$51,2,FALSE))))</f>
        <v>211404</v>
      </c>
      <c r="O13" s="46">
        <v>5</v>
      </c>
      <c r="P13" s="6" t="str">
        <f t="shared" si="1"/>
        <v>&lt;D5&gt;</v>
      </c>
      <c r="Q13" s="6" t="str">
        <f>IF($B13=1,IF(ISNA(VLOOKUP($P13,Teams!$F$4:$H$51,2,FALSE)),"",VLOOKUP($P13,Teams!$F$4:$H$51,2,FALSE)),IF($B13=2,IF(ISNA(VLOOKUP($P13,Teams!$O$4:$Q$51,2,FALSE)),"",VLOOKUP($P13,Teams!$O$4:$Q$51,2,FALSE)),IF(ISNA(VLOOKUP($P13,Teams!$X$4:$Z$51,2,FALSE)),"",VLOOKUP($P13,Teams!$X$4:$Z$51,2,FALSE))))</f>
        <v>211405</v>
      </c>
      <c r="R13" t="str">
        <f t="shared" si="4"/>
        <v>09/26/2021,9:00,09/26/2021,10:00,Week 1 - Match 1922,,Gym 2 - Court 2,,0,Game,,211404,,1,211405,,,0,,1922,1,,,,,,</v>
      </c>
    </row>
    <row r="14" spans="1:18" x14ac:dyDescent="0.2">
      <c r="B14" s="37">
        <v>1</v>
      </c>
      <c r="C14" s="9">
        <v>44465</v>
      </c>
      <c r="D14" s="10">
        <v>9</v>
      </c>
      <c r="E14" s="10" t="s">
        <v>36</v>
      </c>
      <c r="F14" s="11">
        <f t="shared" si="2"/>
        <v>10</v>
      </c>
      <c r="G14" s="11" t="str">
        <f t="shared" si="3"/>
        <v>00</v>
      </c>
      <c r="H14" s="2">
        <v>1</v>
      </c>
      <c r="I14" s="11" t="str">
        <f t="shared" si="5"/>
        <v>1923</v>
      </c>
      <c r="J14" s="2">
        <v>2</v>
      </c>
      <c r="K14" s="2">
        <v>3</v>
      </c>
      <c r="L14" s="44">
        <v>9</v>
      </c>
      <c r="M14" s="6" t="str">
        <f t="shared" si="0"/>
        <v>&lt;D9&gt;</v>
      </c>
      <c r="N14" s="6" t="str">
        <f>IF($B14=1,IF(ISNA(VLOOKUP($M14,Teams!$F$4:$H$51,2,FALSE)),"",VLOOKUP($M14,Teams!$F$4:$H$51,2,FALSE)),IF($B14=2,IF(ISNA(VLOOKUP($M14,Teams!$O$4:$Q$51,2,FALSE)),"",VLOOKUP($M14,Teams!$O$4:$Q$51,2,FALSE)),IF(ISNA(VLOOKUP($M14,Teams!$X$4:$Z$51,2,FALSE)),"",VLOOKUP($M14,Teams!$X$4:$Z$51,2,FALSE))))</f>
        <v>211409</v>
      </c>
      <c r="O14" s="46">
        <v>11</v>
      </c>
      <c r="P14" s="6" t="str">
        <f t="shared" si="1"/>
        <v>&lt;D11&gt;</v>
      </c>
      <c r="Q14" s="6" t="str">
        <f>IF($B14=1,IF(ISNA(VLOOKUP($P14,Teams!$F$4:$H$51,2,FALSE)),"",VLOOKUP($P14,Teams!$F$4:$H$51,2,FALSE)),IF($B14=2,IF(ISNA(VLOOKUP($P14,Teams!$O$4:$Q$51,2,FALSE)),"",VLOOKUP($P14,Teams!$O$4:$Q$51,2,FALSE)),IF(ISNA(VLOOKUP($P14,Teams!$X$4:$Z$51,2,FALSE)),"",VLOOKUP($P14,Teams!$X$4:$Z$51,2,FALSE))))</f>
        <v>211411</v>
      </c>
      <c r="R14" t="str">
        <f t="shared" si="4"/>
        <v>09/26/2021,9:00,09/26/2021,10:00,Week 1 - Match 1923,,Gym 2 - Court 3,,0,Game,,211409,,1,211411,,,0,,1923,1,,,,,,</v>
      </c>
    </row>
    <row r="15" spans="1:18" x14ac:dyDescent="0.2">
      <c r="B15" s="37">
        <v>1</v>
      </c>
      <c r="C15" s="9">
        <v>44472</v>
      </c>
      <c r="D15" s="10">
        <v>10</v>
      </c>
      <c r="E15" s="10" t="s">
        <v>36</v>
      </c>
      <c r="F15" s="11">
        <f t="shared" si="2"/>
        <v>11</v>
      </c>
      <c r="G15" s="11" t="str">
        <f t="shared" si="3"/>
        <v>00</v>
      </c>
      <c r="H15" s="2">
        <v>2</v>
      </c>
      <c r="I15" s="11" t="str">
        <f t="shared" si="5"/>
        <v>21011</v>
      </c>
      <c r="J15" s="2">
        <v>1</v>
      </c>
      <c r="K15" s="2">
        <v>1</v>
      </c>
      <c r="L15" s="44">
        <v>1</v>
      </c>
      <c r="M15" s="6" t="str">
        <f t="shared" si="0"/>
        <v>&lt;D1&gt;</v>
      </c>
      <c r="N15" s="6" t="str">
        <f>IF($B15=1,IF(ISNA(VLOOKUP($M15,Teams!$F$4:$H$51,2,FALSE)),"",VLOOKUP($M15,Teams!$F$4:$H$51,2,FALSE)),IF($B15=2,IF(ISNA(VLOOKUP($M15,Teams!$O$4:$Q$51,2,FALSE)),"",VLOOKUP($M15,Teams!$O$4:$Q$51,2,FALSE)),IF(ISNA(VLOOKUP($M15,Teams!$X$4:$Z$51,2,FALSE)),"",VLOOKUP($M15,Teams!$X$4:$Z$51,2,FALSE))))</f>
        <v>211401</v>
      </c>
      <c r="O15" s="46">
        <v>5</v>
      </c>
      <c r="P15" s="6" t="str">
        <f t="shared" si="1"/>
        <v>&lt;D5&gt;</v>
      </c>
      <c r="Q15" s="6" t="str">
        <f>IF($B15=1,IF(ISNA(VLOOKUP($P15,Teams!$F$4:$H$51,2,FALSE)),"",VLOOKUP($P15,Teams!$F$4:$H$51,2,FALSE)),IF($B15=2,IF(ISNA(VLOOKUP($P15,Teams!$O$4:$Q$51,2,FALSE)),"",VLOOKUP($P15,Teams!$O$4:$Q$51,2,FALSE)),IF(ISNA(VLOOKUP($P15,Teams!$X$4:$Z$51,2,FALSE)),"",VLOOKUP($P15,Teams!$X$4:$Z$51,2,FALSE))))</f>
        <v>211405</v>
      </c>
      <c r="R15" t="str">
        <f t="shared" si="4"/>
        <v>10/03/2021,10:00,10/03/2021,11:00,Week 2 - Match 21011,,Gym 1 - Court 1,,0,Game,,211401,,1,211405,,,0,,21011,1,,,,,,</v>
      </c>
    </row>
    <row r="16" spans="1:18" x14ac:dyDescent="0.2">
      <c r="B16" s="37">
        <v>1</v>
      </c>
      <c r="C16" s="9">
        <v>44472</v>
      </c>
      <c r="D16" s="10">
        <v>10</v>
      </c>
      <c r="E16" s="10" t="s">
        <v>36</v>
      </c>
      <c r="F16" s="11">
        <f t="shared" si="2"/>
        <v>11</v>
      </c>
      <c r="G16" s="11" t="str">
        <f t="shared" si="3"/>
        <v>00</v>
      </c>
      <c r="H16" s="2">
        <v>2</v>
      </c>
      <c r="I16" s="11" t="str">
        <f t="shared" si="5"/>
        <v>21012</v>
      </c>
      <c r="J16" s="2">
        <v>1</v>
      </c>
      <c r="K16" s="2">
        <v>2</v>
      </c>
      <c r="L16" s="44">
        <v>2</v>
      </c>
      <c r="M16" s="6" t="str">
        <f t="shared" si="0"/>
        <v>&lt;D2&gt;</v>
      </c>
      <c r="N16" s="6" t="str">
        <f>IF($B16=1,IF(ISNA(VLOOKUP($M16,Teams!$F$4:$H$51,2,FALSE)),"",VLOOKUP($M16,Teams!$F$4:$H$51,2,FALSE)),IF($B16=2,IF(ISNA(VLOOKUP($M16,Teams!$O$4:$Q$51,2,FALSE)),"",VLOOKUP($M16,Teams!$O$4:$Q$51,2,FALSE)),IF(ISNA(VLOOKUP($M16,Teams!$X$4:$Z$51,2,FALSE)),"",VLOOKUP($M16,Teams!$X$4:$Z$51,2,FALSE))))</f>
        <v>211402</v>
      </c>
      <c r="O16" s="46">
        <v>4</v>
      </c>
      <c r="P16" s="6" t="str">
        <f t="shared" si="1"/>
        <v>&lt;D4&gt;</v>
      </c>
      <c r="Q16" s="6" t="str">
        <f>IF($B16=1,IF(ISNA(VLOOKUP($P16,Teams!$F$4:$H$51,2,FALSE)),"",VLOOKUP($P16,Teams!$F$4:$H$51,2,FALSE)),IF($B16=2,IF(ISNA(VLOOKUP($P16,Teams!$O$4:$Q$51,2,FALSE)),"",VLOOKUP($P16,Teams!$O$4:$Q$51,2,FALSE)),IF(ISNA(VLOOKUP($P16,Teams!$X$4:$Z$51,2,FALSE)),"",VLOOKUP($P16,Teams!$X$4:$Z$51,2,FALSE))))</f>
        <v>211404</v>
      </c>
      <c r="R16" t="str">
        <f t="shared" si="4"/>
        <v>10/03/2021,10:00,10/03/2021,11:00,Week 2 - Match 21012,,Gym 1 - Court 2,,0,Game,,211402,,1,211404,,,0,,21012,1,,,,,,</v>
      </c>
    </row>
    <row r="17" spans="2:18" x14ac:dyDescent="0.2">
      <c r="B17" s="37">
        <v>1</v>
      </c>
      <c r="C17" s="9">
        <v>44472</v>
      </c>
      <c r="D17" s="10">
        <v>10</v>
      </c>
      <c r="E17" s="10" t="s">
        <v>36</v>
      </c>
      <c r="F17" s="11">
        <f t="shared" si="2"/>
        <v>11</v>
      </c>
      <c r="G17" s="11" t="str">
        <f t="shared" si="3"/>
        <v>00</v>
      </c>
      <c r="H17" s="2">
        <v>2</v>
      </c>
      <c r="I17" s="11" t="str">
        <f t="shared" si="5"/>
        <v>21013</v>
      </c>
      <c r="J17" s="2">
        <v>1</v>
      </c>
      <c r="K17" s="2">
        <v>3</v>
      </c>
      <c r="L17" s="44">
        <v>3</v>
      </c>
      <c r="M17" s="6" t="str">
        <f t="shared" si="0"/>
        <v>&lt;D3&gt;</v>
      </c>
      <c r="N17" s="6" t="str">
        <f>IF($B17=1,IF(ISNA(VLOOKUP($M17,Teams!$F$4:$H$51,2,FALSE)),"",VLOOKUP($M17,Teams!$F$4:$H$51,2,FALSE)),IF($B17=2,IF(ISNA(VLOOKUP($M17,Teams!$O$4:$Q$51,2,FALSE)),"",VLOOKUP($M17,Teams!$O$4:$Q$51,2,FALSE)),IF(ISNA(VLOOKUP($M17,Teams!$X$4:$Z$51,2,FALSE)),"",VLOOKUP($M17,Teams!$X$4:$Z$51,2,FALSE))))</f>
        <v>211403</v>
      </c>
      <c r="O17" s="46">
        <v>12</v>
      </c>
      <c r="P17" s="6" t="str">
        <f t="shared" si="1"/>
        <v>&lt;D12&gt;</v>
      </c>
      <c r="Q17" s="6" t="str">
        <f>IF($B17=1,IF(ISNA(VLOOKUP($P17,Teams!$F$4:$H$51,2,FALSE)),"",VLOOKUP($P17,Teams!$F$4:$H$51,2,FALSE)),IF($B17=2,IF(ISNA(VLOOKUP($P17,Teams!$O$4:$Q$51,2,FALSE)),"",VLOOKUP($P17,Teams!$O$4:$Q$51,2,FALSE)),IF(ISNA(VLOOKUP($P17,Teams!$X$4:$Z$51,2,FALSE)),"",VLOOKUP($P17,Teams!$X$4:$Z$51,2,FALSE))))</f>
        <v>211412</v>
      </c>
      <c r="R17" t="str">
        <f t="shared" si="4"/>
        <v>10/03/2021,10:00,10/03/2021,11:00,Week 2 - Match 21013,,Gym 1 - Court 3,,0,Game,,211403,,1,211412,,,0,,21013,1,,,,,,</v>
      </c>
    </row>
    <row r="18" spans="2:18" x14ac:dyDescent="0.2">
      <c r="B18" s="37">
        <v>1</v>
      </c>
      <c r="C18" s="9">
        <v>44472</v>
      </c>
      <c r="D18" s="10">
        <v>10</v>
      </c>
      <c r="E18" s="10" t="s">
        <v>36</v>
      </c>
      <c r="F18" s="11">
        <f t="shared" si="2"/>
        <v>11</v>
      </c>
      <c r="G18" s="11" t="str">
        <f t="shared" si="3"/>
        <v>00</v>
      </c>
      <c r="H18" s="2">
        <v>2</v>
      </c>
      <c r="I18" s="11" t="str">
        <f t="shared" si="5"/>
        <v>21021</v>
      </c>
      <c r="J18" s="2">
        <v>2</v>
      </c>
      <c r="K18" s="2">
        <v>1</v>
      </c>
      <c r="L18" s="44">
        <v>6</v>
      </c>
      <c r="M18" s="6" t="str">
        <f t="shared" si="0"/>
        <v>&lt;D6&gt;</v>
      </c>
      <c r="N18" s="6" t="str">
        <f>IF($B18=1,IF(ISNA(VLOOKUP($M18,Teams!$F$4:$H$51,2,FALSE)),"",VLOOKUP($M18,Teams!$F$4:$H$51,2,FALSE)),IF($B18=2,IF(ISNA(VLOOKUP($M18,Teams!$O$4:$Q$51,2,FALSE)),"",VLOOKUP($M18,Teams!$O$4:$Q$51,2,FALSE)),IF(ISNA(VLOOKUP($M18,Teams!$X$4:$Z$51,2,FALSE)),"",VLOOKUP($M18,Teams!$X$4:$Z$51,2,FALSE))))</f>
        <v>211406</v>
      </c>
      <c r="O18" s="46">
        <v>11</v>
      </c>
      <c r="P18" s="6" t="str">
        <f t="shared" si="1"/>
        <v>&lt;D11&gt;</v>
      </c>
      <c r="Q18" s="6" t="str">
        <f>IF($B18=1,IF(ISNA(VLOOKUP($P18,Teams!$F$4:$H$51,2,FALSE)),"",VLOOKUP($P18,Teams!$F$4:$H$51,2,FALSE)),IF($B18=2,IF(ISNA(VLOOKUP($P18,Teams!$O$4:$Q$51,2,FALSE)),"",VLOOKUP($P18,Teams!$O$4:$Q$51,2,FALSE)),IF(ISNA(VLOOKUP($P18,Teams!$X$4:$Z$51,2,FALSE)),"",VLOOKUP($P18,Teams!$X$4:$Z$51,2,FALSE))))</f>
        <v>211411</v>
      </c>
      <c r="R18" t="str">
        <f t="shared" si="4"/>
        <v>10/03/2021,10:00,10/03/2021,11:00,Week 2 - Match 21021,,Gym 2 - Court 1,,0,Game,,211406,,1,211411,,,0,,21021,1,,,,,,</v>
      </c>
    </row>
    <row r="19" spans="2:18" x14ac:dyDescent="0.2">
      <c r="B19" s="37">
        <v>1</v>
      </c>
      <c r="C19" s="9">
        <v>44472</v>
      </c>
      <c r="D19" s="10">
        <v>10</v>
      </c>
      <c r="E19" s="10" t="s">
        <v>36</v>
      </c>
      <c r="F19" s="11">
        <f t="shared" si="2"/>
        <v>11</v>
      </c>
      <c r="G19" s="11" t="str">
        <f t="shared" si="3"/>
        <v>00</v>
      </c>
      <c r="H19" s="2">
        <v>2</v>
      </c>
      <c r="I19" s="11" t="str">
        <f t="shared" si="5"/>
        <v>21022</v>
      </c>
      <c r="J19" s="2">
        <v>2</v>
      </c>
      <c r="K19" s="2">
        <v>2</v>
      </c>
      <c r="L19" s="44">
        <v>7</v>
      </c>
      <c r="M19" s="6" t="str">
        <f t="shared" si="0"/>
        <v>&lt;D7&gt;</v>
      </c>
      <c r="N19" s="6" t="str">
        <f>IF($B19=1,IF(ISNA(VLOOKUP($M19,Teams!$F$4:$H$51,2,FALSE)),"",VLOOKUP($M19,Teams!$F$4:$H$51,2,FALSE)),IF($B19=2,IF(ISNA(VLOOKUP($M19,Teams!$O$4:$Q$51,2,FALSE)),"",VLOOKUP($M19,Teams!$O$4:$Q$51,2,FALSE)),IF(ISNA(VLOOKUP($M19,Teams!$X$4:$Z$51,2,FALSE)),"",VLOOKUP($M19,Teams!$X$4:$Z$51,2,FALSE))))</f>
        <v>211407</v>
      </c>
      <c r="O19" s="46">
        <v>10</v>
      </c>
      <c r="P19" s="6" t="str">
        <f t="shared" si="1"/>
        <v>&lt;D10&gt;</v>
      </c>
      <c r="Q19" s="6" t="str">
        <f>IF($B19=1,IF(ISNA(VLOOKUP($P19,Teams!$F$4:$H$51,2,FALSE)),"",VLOOKUP($P19,Teams!$F$4:$H$51,2,FALSE)),IF($B19=2,IF(ISNA(VLOOKUP($P19,Teams!$O$4:$Q$51,2,FALSE)),"",VLOOKUP($P19,Teams!$O$4:$Q$51,2,FALSE)),IF(ISNA(VLOOKUP($P19,Teams!$X$4:$Z$51,2,FALSE)),"",VLOOKUP($P19,Teams!$X$4:$Z$51,2,FALSE))))</f>
        <v>211410</v>
      </c>
      <c r="R19" t="str">
        <f t="shared" si="4"/>
        <v>10/03/2021,10:00,10/03/2021,11:00,Week 2 - Match 21022,,Gym 2 - Court 2,,0,Game,,211407,,1,211410,,,0,,21022,1,,,,,,</v>
      </c>
    </row>
    <row r="20" spans="2:18" x14ac:dyDescent="0.2">
      <c r="B20" s="37">
        <v>1</v>
      </c>
      <c r="C20" s="9">
        <v>44472</v>
      </c>
      <c r="D20" s="10">
        <v>10</v>
      </c>
      <c r="E20" s="10" t="s">
        <v>36</v>
      </c>
      <c r="F20" s="11">
        <f t="shared" si="2"/>
        <v>11</v>
      </c>
      <c r="G20" s="11" t="str">
        <f t="shared" si="3"/>
        <v>00</v>
      </c>
      <c r="H20" s="2">
        <v>2</v>
      </c>
      <c r="I20" s="11" t="str">
        <f t="shared" si="5"/>
        <v>21023</v>
      </c>
      <c r="J20" s="2">
        <v>2</v>
      </c>
      <c r="K20" s="2">
        <v>3</v>
      </c>
      <c r="L20" s="44">
        <v>8</v>
      </c>
      <c r="M20" s="6" t="str">
        <f t="shared" si="0"/>
        <v>&lt;D8&gt;</v>
      </c>
      <c r="N20" s="6" t="str">
        <f>IF($B20=1,IF(ISNA(VLOOKUP($M20,Teams!$F$4:$H$51,2,FALSE)),"",VLOOKUP($M20,Teams!$F$4:$H$51,2,FALSE)),IF($B20=2,IF(ISNA(VLOOKUP($M20,Teams!$O$4:$Q$51,2,FALSE)),"",VLOOKUP($M20,Teams!$O$4:$Q$51,2,FALSE)),IF(ISNA(VLOOKUP($M20,Teams!$X$4:$Z$51,2,FALSE)),"",VLOOKUP($M20,Teams!$X$4:$Z$51,2,FALSE))))</f>
        <v>211408</v>
      </c>
      <c r="O20" s="46">
        <v>9</v>
      </c>
      <c r="P20" s="6" t="str">
        <f t="shared" si="1"/>
        <v>&lt;D9&gt;</v>
      </c>
      <c r="Q20" s="6" t="str">
        <f>IF($B20=1,IF(ISNA(VLOOKUP($P20,Teams!$F$4:$H$51,2,FALSE)),"",VLOOKUP($P20,Teams!$F$4:$H$51,2,FALSE)),IF($B20=2,IF(ISNA(VLOOKUP($P20,Teams!$O$4:$Q$51,2,FALSE)),"",VLOOKUP($P20,Teams!$O$4:$Q$51,2,FALSE)),IF(ISNA(VLOOKUP($P20,Teams!$X$4:$Z$51,2,FALSE)),"",VLOOKUP($P20,Teams!$X$4:$Z$51,2,FALSE))))</f>
        <v>211409</v>
      </c>
      <c r="R20" t="str">
        <f t="shared" si="4"/>
        <v>10/03/2021,10:00,10/03/2021,11:00,Week 2 - Match 21023,,Gym 2 - Court 3,,0,Game,,211408,,1,211409,,,0,,21023,1,,,,,,</v>
      </c>
    </row>
    <row r="21" spans="2:18" x14ac:dyDescent="0.2">
      <c r="B21" s="37">
        <v>1</v>
      </c>
      <c r="C21" s="9">
        <v>44472</v>
      </c>
      <c r="D21" s="10">
        <v>11</v>
      </c>
      <c r="E21" s="10" t="s">
        <v>36</v>
      </c>
      <c r="F21" s="11">
        <f t="shared" si="2"/>
        <v>12</v>
      </c>
      <c r="G21" s="11" t="str">
        <f t="shared" si="3"/>
        <v>00</v>
      </c>
      <c r="H21" s="2">
        <v>2</v>
      </c>
      <c r="I21" s="11" t="str">
        <f t="shared" si="5"/>
        <v>21111</v>
      </c>
      <c r="J21" s="2">
        <v>1</v>
      </c>
      <c r="K21" s="2">
        <v>1</v>
      </c>
      <c r="L21" s="44">
        <v>3</v>
      </c>
      <c r="M21" s="6" t="str">
        <f t="shared" si="0"/>
        <v>&lt;D3&gt;</v>
      </c>
      <c r="N21" s="6" t="str">
        <f>IF($B21=1,IF(ISNA(VLOOKUP($M21,Teams!$F$4:$H$51,2,FALSE)),"",VLOOKUP($M21,Teams!$F$4:$H$51,2,FALSE)),IF($B21=2,IF(ISNA(VLOOKUP($M21,Teams!$O$4:$Q$51,2,FALSE)),"",VLOOKUP($M21,Teams!$O$4:$Q$51,2,FALSE)),IF(ISNA(VLOOKUP($M21,Teams!$X$4:$Z$51,2,FALSE)),"",VLOOKUP($M21,Teams!$X$4:$Z$51,2,FALSE))))</f>
        <v>211403</v>
      </c>
      <c r="O21" s="46">
        <v>5</v>
      </c>
      <c r="P21" s="6" t="str">
        <f t="shared" si="1"/>
        <v>&lt;D5&gt;</v>
      </c>
      <c r="Q21" s="6" t="str">
        <f>IF($B21=1,IF(ISNA(VLOOKUP($P21,Teams!$F$4:$H$51,2,FALSE)),"",VLOOKUP($P21,Teams!$F$4:$H$51,2,FALSE)),IF($B21=2,IF(ISNA(VLOOKUP($P21,Teams!$O$4:$Q$51,2,FALSE)),"",VLOOKUP($P21,Teams!$O$4:$Q$51,2,FALSE)),IF(ISNA(VLOOKUP($P21,Teams!$X$4:$Z$51,2,FALSE)),"",VLOOKUP($P21,Teams!$X$4:$Z$51,2,FALSE))))</f>
        <v>211405</v>
      </c>
      <c r="R21" t="str">
        <f t="shared" si="4"/>
        <v>10/03/2021,11:00,10/03/2021,12:00,Week 2 - Match 21111,,Gym 1 - Court 1,,0,Game,,211403,,1,211405,,,0,,21111,1,,,,,,</v>
      </c>
    </row>
    <row r="22" spans="2:18" x14ac:dyDescent="0.2">
      <c r="B22" s="37">
        <v>1</v>
      </c>
      <c r="C22" s="9">
        <v>44472</v>
      </c>
      <c r="D22" s="10">
        <v>11</v>
      </c>
      <c r="E22" s="10" t="s">
        <v>36</v>
      </c>
      <c r="F22" s="11">
        <f t="shared" si="2"/>
        <v>12</v>
      </c>
      <c r="G22" s="11" t="str">
        <f t="shared" si="3"/>
        <v>00</v>
      </c>
      <c r="H22" s="2">
        <v>2</v>
      </c>
      <c r="I22" s="11" t="str">
        <f t="shared" si="5"/>
        <v>21112</v>
      </c>
      <c r="J22" s="2">
        <v>1</v>
      </c>
      <c r="K22" s="2">
        <v>2</v>
      </c>
      <c r="L22" s="44">
        <v>2</v>
      </c>
      <c r="M22" s="6" t="str">
        <f t="shared" si="0"/>
        <v>&lt;D2&gt;</v>
      </c>
      <c r="N22" s="6" t="str">
        <f>IF($B22=1,IF(ISNA(VLOOKUP($M22,Teams!$F$4:$H$51,2,FALSE)),"",VLOOKUP($M22,Teams!$F$4:$H$51,2,FALSE)),IF($B22=2,IF(ISNA(VLOOKUP($M22,Teams!$O$4:$Q$51,2,FALSE)),"",VLOOKUP($M22,Teams!$O$4:$Q$51,2,FALSE)),IF(ISNA(VLOOKUP($M22,Teams!$X$4:$Z$51,2,FALSE)),"",VLOOKUP($M22,Teams!$X$4:$Z$51,2,FALSE))))</f>
        <v>211402</v>
      </c>
      <c r="O22" s="46">
        <v>6</v>
      </c>
      <c r="P22" s="6" t="str">
        <f t="shared" si="1"/>
        <v>&lt;D6&gt;</v>
      </c>
      <c r="Q22" s="6" t="str">
        <f>IF($B22=1,IF(ISNA(VLOOKUP($P22,Teams!$F$4:$H$51,2,FALSE)),"",VLOOKUP($P22,Teams!$F$4:$H$51,2,FALSE)),IF($B22=2,IF(ISNA(VLOOKUP($P22,Teams!$O$4:$Q$51,2,FALSE)),"",VLOOKUP($P22,Teams!$O$4:$Q$51,2,FALSE)),IF(ISNA(VLOOKUP($P22,Teams!$X$4:$Z$51,2,FALSE)),"",VLOOKUP($P22,Teams!$X$4:$Z$51,2,FALSE))))</f>
        <v>211406</v>
      </c>
      <c r="R22" t="str">
        <f t="shared" si="4"/>
        <v>10/03/2021,11:00,10/03/2021,12:00,Week 2 - Match 21112,,Gym 1 - Court 2,,0,Game,,211402,,1,211406,,,0,,21112,1,,,,,,</v>
      </c>
    </row>
    <row r="23" spans="2:18" x14ac:dyDescent="0.2">
      <c r="B23" s="37">
        <v>1</v>
      </c>
      <c r="C23" s="9">
        <v>44472</v>
      </c>
      <c r="D23" s="10">
        <v>11</v>
      </c>
      <c r="E23" s="10" t="s">
        <v>36</v>
      </c>
      <c r="F23" s="11">
        <f t="shared" si="2"/>
        <v>12</v>
      </c>
      <c r="G23" s="11" t="str">
        <f t="shared" si="3"/>
        <v>00</v>
      </c>
      <c r="H23" s="2">
        <v>2</v>
      </c>
      <c r="I23" s="11" t="str">
        <f t="shared" si="5"/>
        <v>21113</v>
      </c>
      <c r="J23" s="2">
        <v>1</v>
      </c>
      <c r="K23" s="2">
        <v>3</v>
      </c>
      <c r="L23" s="44">
        <v>4</v>
      </c>
      <c r="M23" s="6" t="str">
        <f t="shared" si="0"/>
        <v>&lt;D4&gt;</v>
      </c>
      <c r="N23" s="6" t="str">
        <f>IF($B23=1,IF(ISNA(VLOOKUP($M23,Teams!$F$4:$H$51,2,FALSE)),"",VLOOKUP($M23,Teams!$F$4:$H$51,2,FALSE)),IF($B23=2,IF(ISNA(VLOOKUP($M23,Teams!$O$4:$Q$51,2,FALSE)),"",VLOOKUP($M23,Teams!$O$4:$Q$51,2,FALSE)),IF(ISNA(VLOOKUP($M23,Teams!$X$4:$Z$51,2,FALSE)),"",VLOOKUP($M23,Teams!$X$4:$Z$51,2,FALSE))))</f>
        <v>211404</v>
      </c>
      <c r="O23" s="46">
        <v>12</v>
      </c>
      <c r="P23" s="6" t="str">
        <f t="shared" si="1"/>
        <v>&lt;D12&gt;</v>
      </c>
      <c r="Q23" s="6" t="str">
        <f>IF($B23=1,IF(ISNA(VLOOKUP($P23,Teams!$F$4:$H$51,2,FALSE)),"",VLOOKUP($P23,Teams!$F$4:$H$51,2,FALSE)),IF($B23=2,IF(ISNA(VLOOKUP($P23,Teams!$O$4:$Q$51,2,FALSE)),"",VLOOKUP($P23,Teams!$O$4:$Q$51,2,FALSE)),IF(ISNA(VLOOKUP($P23,Teams!$X$4:$Z$51,2,FALSE)),"",VLOOKUP($P23,Teams!$X$4:$Z$51,2,FALSE))))</f>
        <v>211412</v>
      </c>
      <c r="R23" t="str">
        <f t="shared" si="4"/>
        <v>10/03/2021,11:00,10/03/2021,12:00,Week 2 - Match 21113,,Gym 1 - Court 3,,0,Game,,211404,,1,211412,,,0,,21113,1,,,,,,</v>
      </c>
    </row>
    <row r="24" spans="2:18" x14ac:dyDescent="0.2">
      <c r="B24" s="37">
        <v>1</v>
      </c>
      <c r="C24" s="9">
        <v>44472</v>
      </c>
      <c r="D24" s="10">
        <v>11</v>
      </c>
      <c r="E24" s="10" t="s">
        <v>36</v>
      </c>
      <c r="F24" s="11">
        <f t="shared" si="2"/>
        <v>12</v>
      </c>
      <c r="G24" s="11" t="str">
        <f t="shared" si="3"/>
        <v>00</v>
      </c>
      <c r="H24" s="2">
        <v>2</v>
      </c>
      <c r="I24" s="11" t="str">
        <f t="shared" si="5"/>
        <v>21121</v>
      </c>
      <c r="J24" s="2">
        <v>2</v>
      </c>
      <c r="K24" s="2">
        <v>1</v>
      </c>
      <c r="L24" s="44">
        <v>8</v>
      </c>
      <c r="M24" s="6" t="str">
        <f t="shared" si="0"/>
        <v>&lt;D8&gt;</v>
      </c>
      <c r="N24" s="6" t="str">
        <f>IF($B24=1,IF(ISNA(VLOOKUP($M24,Teams!$F$4:$H$51,2,FALSE)),"",VLOOKUP($M24,Teams!$F$4:$H$51,2,FALSE)),IF($B24=2,IF(ISNA(VLOOKUP($M24,Teams!$O$4:$Q$51,2,FALSE)),"",VLOOKUP($M24,Teams!$O$4:$Q$51,2,FALSE)),IF(ISNA(VLOOKUP($M24,Teams!$X$4:$Z$51,2,FALSE)),"",VLOOKUP($M24,Teams!$X$4:$Z$51,2,FALSE))))</f>
        <v>211408</v>
      </c>
      <c r="O24" s="46">
        <v>11</v>
      </c>
      <c r="P24" s="6" t="str">
        <f t="shared" si="1"/>
        <v>&lt;D11&gt;</v>
      </c>
      <c r="Q24" s="6" t="str">
        <f>IF($B24=1,IF(ISNA(VLOOKUP($P24,Teams!$F$4:$H$51,2,FALSE)),"",VLOOKUP($P24,Teams!$F$4:$H$51,2,FALSE)),IF($B24=2,IF(ISNA(VLOOKUP($P24,Teams!$O$4:$Q$51,2,FALSE)),"",VLOOKUP($P24,Teams!$O$4:$Q$51,2,FALSE)),IF(ISNA(VLOOKUP($P24,Teams!$X$4:$Z$51,2,FALSE)),"",VLOOKUP($P24,Teams!$X$4:$Z$51,2,FALSE))))</f>
        <v>211411</v>
      </c>
      <c r="R24" t="str">
        <f t="shared" si="4"/>
        <v>10/03/2021,11:00,10/03/2021,12:00,Week 2 - Match 21121,,Gym 2 - Court 1,,0,Game,,211408,,1,211411,,,0,,21121,1,,,,,,</v>
      </c>
    </row>
    <row r="25" spans="2:18" x14ac:dyDescent="0.2">
      <c r="B25" s="37">
        <v>1</v>
      </c>
      <c r="C25" s="9">
        <v>44472</v>
      </c>
      <c r="D25" s="10">
        <v>11</v>
      </c>
      <c r="E25" s="10" t="s">
        <v>36</v>
      </c>
      <c r="F25" s="11">
        <f t="shared" si="2"/>
        <v>12</v>
      </c>
      <c r="G25" s="11" t="str">
        <f t="shared" si="3"/>
        <v>00</v>
      </c>
      <c r="H25" s="2">
        <v>2</v>
      </c>
      <c r="I25" s="11" t="str">
        <f t="shared" si="5"/>
        <v>21122</v>
      </c>
      <c r="J25" s="2">
        <v>2</v>
      </c>
      <c r="K25" s="2">
        <v>2</v>
      </c>
      <c r="L25" s="44">
        <v>9</v>
      </c>
      <c r="M25" s="6" t="str">
        <f t="shared" si="0"/>
        <v>&lt;D9&gt;</v>
      </c>
      <c r="N25" s="6" t="str">
        <f>IF($B25=1,IF(ISNA(VLOOKUP($M25,Teams!$F$4:$H$51,2,FALSE)),"",VLOOKUP($M25,Teams!$F$4:$H$51,2,FALSE)),IF($B25=2,IF(ISNA(VLOOKUP($M25,Teams!$O$4:$Q$51,2,FALSE)),"",VLOOKUP($M25,Teams!$O$4:$Q$51,2,FALSE)),IF(ISNA(VLOOKUP($M25,Teams!$X$4:$Z$51,2,FALSE)),"",VLOOKUP($M25,Teams!$X$4:$Z$51,2,FALSE))))</f>
        <v>211409</v>
      </c>
      <c r="O25" s="46">
        <v>10</v>
      </c>
      <c r="P25" s="6" t="str">
        <f t="shared" si="1"/>
        <v>&lt;D10&gt;</v>
      </c>
      <c r="Q25" s="6" t="str">
        <f>IF($B25=1,IF(ISNA(VLOOKUP($P25,Teams!$F$4:$H$51,2,FALSE)),"",VLOOKUP($P25,Teams!$F$4:$H$51,2,FALSE)),IF($B25=2,IF(ISNA(VLOOKUP($P25,Teams!$O$4:$Q$51,2,FALSE)),"",VLOOKUP($P25,Teams!$O$4:$Q$51,2,FALSE)),IF(ISNA(VLOOKUP($P25,Teams!$X$4:$Z$51,2,FALSE)),"",VLOOKUP($P25,Teams!$X$4:$Z$51,2,FALSE))))</f>
        <v>211410</v>
      </c>
      <c r="R25" t="str">
        <f t="shared" si="4"/>
        <v>10/03/2021,11:00,10/03/2021,12:00,Week 2 - Match 21122,,Gym 2 - Court 2,,0,Game,,211409,,1,211410,,,0,,21122,1,,,,,,</v>
      </c>
    </row>
    <row r="26" spans="2:18" x14ac:dyDescent="0.2">
      <c r="B26" s="37">
        <v>1</v>
      </c>
      <c r="C26" s="9">
        <v>44472</v>
      </c>
      <c r="D26" s="10">
        <v>11</v>
      </c>
      <c r="E26" s="10" t="s">
        <v>36</v>
      </c>
      <c r="F26" s="11">
        <f t="shared" si="2"/>
        <v>12</v>
      </c>
      <c r="G26" s="11" t="str">
        <f t="shared" si="3"/>
        <v>00</v>
      </c>
      <c r="H26" s="2">
        <v>2</v>
      </c>
      <c r="I26" s="11" t="str">
        <f t="shared" si="5"/>
        <v>21123</v>
      </c>
      <c r="J26" s="2">
        <v>2</v>
      </c>
      <c r="K26" s="2">
        <v>3</v>
      </c>
      <c r="L26" s="44">
        <v>1</v>
      </c>
      <c r="M26" s="6" t="str">
        <f t="shared" si="0"/>
        <v>&lt;D1&gt;</v>
      </c>
      <c r="N26" s="6" t="str">
        <f>IF($B26=1,IF(ISNA(VLOOKUP($M26,Teams!$F$4:$H$51,2,FALSE)),"",VLOOKUP($M26,Teams!$F$4:$H$51,2,FALSE)),IF($B26=2,IF(ISNA(VLOOKUP($M26,Teams!$O$4:$Q$51,2,FALSE)),"",VLOOKUP($M26,Teams!$O$4:$Q$51,2,FALSE)),IF(ISNA(VLOOKUP($M26,Teams!$X$4:$Z$51,2,FALSE)),"",VLOOKUP($M26,Teams!$X$4:$Z$51,2,FALSE))))</f>
        <v>211401</v>
      </c>
      <c r="O26" s="46">
        <v>7</v>
      </c>
      <c r="P26" s="6" t="str">
        <f t="shared" si="1"/>
        <v>&lt;D7&gt;</v>
      </c>
      <c r="Q26" s="6" t="str">
        <f>IF($B26=1,IF(ISNA(VLOOKUP($P26,Teams!$F$4:$H$51,2,FALSE)),"",VLOOKUP($P26,Teams!$F$4:$H$51,2,FALSE)),IF($B26=2,IF(ISNA(VLOOKUP($P26,Teams!$O$4:$Q$51,2,FALSE)),"",VLOOKUP($P26,Teams!$O$4:$Q$51,2,FALSE)),IF(ISNA(VLOOKUP($P26,Teams!$X$4:$Z$51,2,FALSE)),"",VLOOKUP($P26,Teams!$X$4:$Z$51,2,FALSE))))</f>
        <v>211407</v>
      </c>
      <c r="R26" t="str">
        <f t="shared" si="4"/>
        <v>10/03/2021,11:00,10/03/2021,12:00,Week 2 - Match 21123,,Gym 2 - Court 3,,0,Game,,211401,,1,211407,,,0,,21123,1,,,,,,</v>
      </c>
    </row>
    <row r="27" spans="2:18" x14ac:dyDescent="0.2">
      <c r="B27" s="37">
        <v>1</v>
      </c>
      <c r="C27" s="9">
        <v>44479</v>
      </c>
      <c r="D27" s="10">
        <v>12</v>
      </c>
      <c r="E27" s="10" t="s">
        <v>36</v>
      </c>
      <c r="F27" s="11">
        <f t="shared" si="2"/>
        <v>13</v>
      </c>
      <c r="G27" s="11" t="str">
        <f t="shared" si="3"/>
        <v>00</v>
      </c>
      <c r="H27" s="2">
        <v>3</v>
      </c>
      <c r="I27" s="11" t="str">
        <f t="shared" si="5"/>
        <v>31211</v>
      </c>
      <c r="J27" s="2">
        <v>1</v>
      </c>
      <c r="K27" s="2">
        <v>1</v>
      </c>
      <c r="L27" s="44">
        <v>6</v>
      </c>
      <c r="M27" s="6" t="str">
        <f t="shared" si="0"/>
        <v>&lt;D6&gt;</v>
      </c>
      <c r="N27" s="6" t="str">
        <f>IF($B27=1,IF(ISNA(VLOOKUP($M27,Teams!$F$4:$H$51,2,FALSE)),"",VLOOKUP($M27,Teams!$F$4:$H$51,2,FALSE)),IF($B27=2,IF(ISNA(VLOOKUP($M27,Teams!$O$4:$Q$51,2,FALSE)),"",VLOOKUP($M27,Teams!$O$4:$Q$51,2,FALSE)),IF(ISNA(VLOOKUP($M27,Teams!$X$4:$Z$51,2,FALSE)),"",VLOOKUP($M27,Teams!$X$4:$Z$51,2,FALSE))))</f>
        <v>211406</v>
      </c>
      <c r="O27" s="46">
        <v>10</v>
      </c>
      <c r="P27" s="6" t="str">
        <f t="shared" si="1"/>
        <v>&lt;D10&gt;</v>
      </c>
      <c r="Q27" s="6" t="str">
        <f>IF($B27=1,IF(ISNA(VLOOKUP($P27,Teams!$F$4:$H$51,2,FALSE)),"",VLOOKUP($P27,Teams!$F$4:$H$51,2,FALSE)),IF($B27=2,IF(ISNA(VLOOKUP($P27,Teams!$O$4:$Q$51,2,FALSE)),"",VLOOKUP($P27,Teams!$O$4:$Q$51,2,FALSE)),IF(ISNA(VLOOKUP($P27,Teams!$X$4:$Z$51,2,FALSE)),"",VLOOKUP($P27,Teams!$X$4:$Z$51,2,FALSE))))</f>
        <v>211410</v>
      </c>
      <c r="R27" t="str">
        <f t="shared" si="4"/>
        <v>10/10/2021,12:00,10/10/2021,13:00,Week 3 - Match 31211,,Gym 1 - Court 1,,0,Game,,211406,,1,211410,,,0,,31211,1,,,,,,</v>
      </c>
    </row>
    <row r="28" spans="2:18" x14ac:dyDescent="0.2">
      <c r="B28" s="37">
        <v>1</v>
      </c>
      <c r="C28" s="9">
        <v>44479</v>
      </c>
      <c r="D28" s="10">
        <v>12</v>
      </c>
      <c r="E28" s="10" t="s">
        <v>36</v>
      </c>
      <c r="F28" s="11">
        <f t="shared" si="2"/>
        <v>13</v>
      </c>
      <c r="G28" s="11" t="str">
        <f t="shared" si="3"/>
        <v>00</v>
      </c>
      <c r="H28" s="2">
        <v>3</v>
      </c>
      <c r="I28" s="11" t="str">
        <f t="shared" si="5"/>
        <v>31212</v>
      </c>
      <c r="J28" s="2">
        <v>1</v>
      </c>
      <c r="K28" s="2">
        <v>2</v>
      </c>
      <c r="L28" s="44">
        <v>7</v>
      </c>
      <c r="M28" s="6" t="str">
        <f t="shared" si="0"/>
        <v>&lt;D7&gt;</v>
      </c>
      <c r="N28" s="6" t="str">
        <f>IF($B28=1,IF(ISNA(VLOOKUP($M28,Teams!$F$4:$H$51,2,FALSE)),"",VLOOKUP($M28,Teams!$F$4:$H$51,2,FALSE)),IF($B28=2,IF(ISNA(VLOOKUP($M28,Teams!$O$4:$Q$51,2,FALSE)),"",VLOOKUP($M28,Teams!$O$4:$Q$51,2,FALSE)),IF(ISNA(VLOOKUP($M28,Teams!$X$4:$Z$51,2,FALSE)),"",VLOOKUP($M28,Teams!$X$4:$Z$51,2,FALSE))))</f>
        <v>211407</v>
      </c>
      <c r="O28" s="46">
        <v>9</v>
      </c>
      <c r="P28" s="6" t="str">
        <f t="shared" si="1"/>
        <v>&lt;D9&gt;</v>
      </c>
      <c r="Q28" s="6" t="str">
        <f>IF($B28=1,IF(ISNA(VLOOKUP($P28,Teams!$F$4:$H$51,2,FALSE)),"",VLOOKUP($P28,Teams!$F$4:$H$51,2,FALSE)),IF($B28=2,IF(ISNA(VLOOKUP($P28,Teams!$O$4:$Q$51,2,FALSE)),"",VLOOKUP($P28,Teams!$O$4:$Q$51,2,FALSE)),IF(ISNA(VLOOKUP($P28,Teams!$X$4:$Z$51,2,FALSE)),"",VLOOKUP($P28,Teams!$X$4:$Z$51,2,FALSE))))</f>
        <v>211409</v>
      </c>
      <c r="R28" t="str">
        <f t="shared" si="4"/>
        <v>10/10/2021,12:00,10/10/2021,13:00,Week 3 - Match 31212,,Gym 1 - Court 2,,0,Game,,211407,,1,211409,,,0,,31212,1,,,,,,</v>
      </c>
    </row>
    <row r="29" spans="2:18" x14ac:dyDescent="0.2">
      <c r="B29" s="37">
        <v>1</v>
      </c>
      <c r="C29" s="9">
        <v>44479</v>
      </c>
      <c r="D29" s="10">
        <v>12</v>
      </c>
      <c r="E29" s="10" t="s">
        <v>36</v>
      </c>
      <c r="F29" s="11">
        <f t="shared" si="2"/>
        <v>13</v>
      </c>
      <c r="G29" s="11" t="str">
        <f t="shared" si="3"/>
        <v>00</v>
      </c>
      <c r="H29" s="2">
        <v>3</v>
      </c>
      <c r="I29" s="11" t="str">
        <f t="shared" si="5"/>
        <v>31213</v>
      </c>
      <c r="J29" s="2">
        <v>1</v>
      </c>
      <c r="K29" s="2">
        <v>3</v>
      </c>
      <c r="L29" s="44">
        <v>8</v>
      </c>
      <c r="M29" s="6" t="str">
        <f t="shared" si="0"/>
        <v>&lt;D8&gt;</v>
      </c>
      <c r="N29" s="6" t="str">
        <f>IF($B29=1,IF(ISNA(VLOOKUP($M29,Teams!$F$4:$H$51,2,FALSE)),"",VLOOKUP($M29,Teams!$F$4:$H$51,2,FALSE)),IF($B29=2,IF(ISNA(VLOOKUP($M29,Teams!$O$4:$Q$51,2,FALSE)),"",VLOOKUP($M29,Teams!$O$4:$Q$51,2,FALSE)),IF(ISNA(VLOOKUP($M29,Teams!$X$4:$Z$51,2,FALSE)),"",VLOOKUP($M29,Teams!$X$4:$Z$51,2,FALSE))))</f>
        <v>211408</v>
      </c>
      <c r="O29" s="46">
        <v>12</v>
      </c>
      <c r="P29" s="6" t="str">
        <f t="shared" si="1"/>
        <v>&lt;D12&gt;</v>
      </c>
      <c r="Q29" s="6" t="str">
        <f>IF($B29=1,IF(ISNA(VLOOKUP($P29,Teams!$F$4:$H$51,2,FALSE)),"",VLOOKUP($P29,Teams!$F$4:$H$51,2,FALSE)),IF($B29=2,IF(ISNA(VLOOKUP($P29,Teams!$O$4:$Q$51,2,FALSE)),"",VLOOKUP($P29,Teams!$O$4:$Q$51,2,FALSE)),IF(ISNA(VLOOKUP($P29,Teams!$X$4:$Z$51,2,FALSE)),"",VLOOKUP($P29,Teams!$X$4:$Z$51,2,FALSE))))</f>
        <v>211412</v>
      </c>
      <c r="R29" t="str">
        <f t="shared" si="4"/>
        <v>10/10/2021,12:00,10/10/2021,13:00,Week 3 - Match 31213,,Gym 1 - Court 3,,0,Game,,211408,,1,211412,,,0,,31213,1,,,,,,</v>
      </c>
    </row>
    <row r="30" spans="2:18" x14ac:dyDescent="0.2">
      <c r="B30" s="37">
        <v>1</v>
      </c>
      <c r="C30" s="9">
        <v>44479</v>
      </c>
      <c r="D30" s="10">
        <v>12</v>
      </c>
      <c r="E30" s="10" t="s">
        <v>36</v>
      </c>
      <c r="F30" s="11">
        <f t="shared" si="2"/>
        <v>13</v>
      </c>
      <c r="G30" s="11" t="str">
        <f t="shared" si="3"/>
        <v>00</v>
      </c>
      <c r="H30" s="2">
        <v>3</v>
      </c>
      <c r="I30" s="11" t="str">
        <f t="shared" si="5"/>
        <v>31221</v>
      </c>
      <c r="J30" s="2">
        <v>2</v>
      </c>
      <c r="K30" s="2">
        <v>1</v>
      </c>
      <c r="L30" s="44">
        <v>1</v>
      </c>
      <c r="M30" s="6" t="str">
        <f t="shared" si="0"/>
        <v>&lt;D1&gt;</v>
      </c>
      <c r="N30" s="6" t="str">
        <f>IF($B30=1,IF(ISNA(VLOOKUP($M30,Teams!$F$4:$H$51,2,FALSE)),"",VLOOKUP($M30,Teams!$F$4:$H$51,2,FALSE)),IF($B30=2,IF(ISNA(VLOOKUP($M30,Teams!$O$4:$Q$51,2,FALSE)),"",VLOOKUP($M30,Teams!$O$4:$Q$51,2,FALSE)),IF(ISNA(VLOOKUP($M30,Teams!$X$4:$Z$51,2,FALSE)),"",VLOOKUP($M30,Teams!$X$4:$Z$51,2,FALSE))))</f>
        <v>211401</v>
      </c>
      <c r="O30" s="46">
        <v>4</v>
      </c>
      <c r="P30" s="6" t="str">
        <f t="shared" si="1"/>
        <v>&lt;D4&gt;</v>
      </c>
      <c r="Q30" s="6" t="str">
        <f>IF($B30=1,IF(ISNA(VLOOKUP($P30,Teams!$F$4:$H$51,2,FALSE)),"",VLOOKUP($P30,Teams!$F$4:$H$51,2,FALSE)),IF($B30=2,IF(ISNA(VLOOKUP($P30,Teams!$O$4:$Q$51,2,FALSE)),"",VLOOKUP($P30,Teams!$O$4:$Q$51,2,FALSE)),IF(ISNA(VLOOKUP($P30,Teams!$X$4:$Z$51,2,FALSE)),"",VLOOKUP($P30,Teams!$X$4:$Z$51,2,FALSE))))</f>
        <v>211404</v>
      </c>
      <c r="R30" t="str">
        <f t="shared" si="4"/>
        <v>10/10/2021,12:00,10/10/2021,13:00,Week 3 - Match 31221,,Gym 2 - Court 1,,0,Game,,211401,,1,211404,,,0,,31221,1,,,,,,</v>
      </c>
    </row>
    <row r="31" spans="2:18" x14ac:dyDescent="0.2">
      <c r="B31" s="37">
        <v>1</v>
      </c>
      <c r="C31" s="9">
        <v>44479</v>
      </c>
      <c r="D31" s="10">
        <v>12</v>
      </c>
      <c r="E31" s="10" t="s">
        <v>36</v>
      </c>
      <c r="F31" s="11">
        <f t="shared" si="2"/>
        <v>13</v>
      </c>
      <c r="G31" s="11" t="str">
        <f t="shared" si="3"/>
        <v>00</v>
      </c>
      <c r="H31" s="2">
        <v>3</v>
      </c>
      <c r="I31" s="11" t="str">
        <f t="shared" si="5"/>
        <v>31222</v>
      </c>
      <c r="J31" s="2">
        <v>2</v>
      </c>
      <c r="K31" s="2">
        <v>2</v>
      </c>
      <c r="L31" s="44">
        <v>2</v>
      </c>
      <c r="M31" s="6" t="str">
        <f t="shared" si="0"/>
        <v>&lt;D2&gt;</v>
      </c>
      <c r="N31" s="6" t="str">
        <f>IF($B31=1,IF(ISNA(VLOOKUP($M31,Teams!$F$4:$H$51,2,FALSE)),"",VLOOKUP($M31,Teams!$F$4:$H$51,2,FALSE)),IF($B31=2,IF(ISNA(VLOOKUP($M31,Teams!$O$4:$Q$51,2,FALSE)),"",VLOOKUP($M31,Teams!$O$4:$Q$51,2,FALSE)),IF(ISNA(VLOOKUP($M31,Teams!$X$4:$Z$51,2,FALSE)),"",VLOOKUP($M31,Teams!$X$4:$Z$51,2,FALSE))))</f>
        <v>211402</v>
      </c>
      <c r="O31" s="46">
        <v>3</v>
      </c>
      <c r="P31" s="6" t="str">
        <f t="shared" si="1"/>
        <v>&lt;D3&gt;</v>
      </c>
      <c r="Q31" s="6" t="str">
        <f>IF($B31=1,IF(ISNA(VLOOKUP($P31,Teams!$F$4:$H$51,2,FALSE)),"",VLOOKUP($P31,Teams!$F$4:$H$51,2,FALSE)),IF($B31=2,IF(ISNA(VLOOKUP($P31,Teams!$O$4:$Q$51,2,FALSE)),"",VLOOKUP($P31,Teams!$O$4:$Q$51,2,FALSE)),IF(ISNA(VLOOKUP($P31,Teams!$X$4:$Z$51,2,FALSE)),"",VLOOKUP($P31,Teams!$X$4:$Z$51,2,FALSE))))</f>
        <v>211403</v>
      </c>
      <c r="R31" t="str">
        <f t="shared" si="4"/>
        <v>10/10/2021,12:00,10/10/2021,13:00,Week 3 - Match 31222,,Gym 2 - Court 2,,0,Game,,211402,,1,211403,,,0,,31222,1,,,,,,</v>
      </c>
    </row>
    <row r="32" spans="2:18" x14ac:dyDescent="0.2">
      <c r="B32" s="37">
        <v>1</v>
      </c>
      <c r="C32" s="9">
        <v>44479</v>
      </c>
      <c r="D32" s="10">
        <v>12</v>
      </c>
      <c r="E32" s="10" t="s">
        <v>36</v>
      </c>
      <c r="F32" s="11">
        <f t="shared" si="2"/>
        <v>13</v>
      </c>
      <c r="G32" s="11" t="str">
        <f t="shared" si="3"/>
        <v>00</v>
      </c>
      <c r="H32" s="2">
        <v>3</v>
      </c>
      <c r="I32" s="11" t="str">
        <f t="shared" si="5"/>
        <v>31223</v>
      </c>
      <c r="J32" s="2">
        <v>2</v>
      </c>
      <c r="K32" s="2">
        <v>3</v>
      </c>
      <c r="L32" s="44">
        <v>5</v>
      </c>
      <c r="M32" s="6" t="str">
        <f t="shared" si="0"/>
        <v>&lt;D5&gt;</v>
      </c>
      <c r="N32" s="6" t="str">
        <f>IF($B32=1,IF(ISNA(VLOOKUP($M32,Teams!$F$4:$H$51,2,FALSE)),"",VLOOKUP($M32,Teams!$F$4:$H$51,2,FALSE)),IF($B32=2,IF(ISNA(VLOOKUP($M32,Teams!$O$4:$Q$51,2,FALSE)),"",VLOOKUP($M32,Teams!$O$4:$Q$51,2,FALSE)),IF(ISNA(VLOOKUP($M32,Teams!$X$4:$Z$51,2,FALSE)),"",VLOOKUP($M32,Teams!$X$4:$Z$51,2,FALSE))))</f>
        <v>211405</v>
      </c>
      <c r="O32" s="46">
        <v>11</v>
      </c>
      <c r="P32" s="6" t="str">
        <f t="shared" si="1"/>
        <v>&lt;D11&gt;</v>
      </c>
      <c r="Q32" s="6" t="str">
        <f>IF($B32=1,IF(ISNA(VLOOKUP($P32,Teams!$F$4:$H$51,2,FALSE)),"",VLOOKUP($P32,Teams!$F$4:$H$51,2,FALSE)),IF($B32=2,IF(ISNA(VLOOKUP($P32,Teams!$O$4:$Q$51,2,FALSE)),"",VLOOKUP($P32,Teams!$O$4:$Q$51,2,FALSE)),IF(ISNA(VLOOKUP($P32,Teams!$X$4:$Z$51,2,FALSE)),"",VLOOKUP($P32,Teams!$X$4:$Z$51,2,FALSE))))</f>
        <v>211411</v>
      </c>
      <c r="R32" t="str">
        <f t="shared" si="4"/>
        <v>10/10/2021,12:00,10/10/2021,13:00,Week 3 - Match 31223,,Gym 2 - Court 3,,0,Game,,211405,,1,211411,,,0,,31223,1,,,,,,</v>
      </c>
    </row>
    <row r="33" spans="2:18" x14ac:dyDescent="0.2">
      <c r="B33" s="37">
        <v>1</v>
      </c>
      <c r="C33" s="9">
        <v>44479</v>
      </c>
      <c r="D33" s="10">
        <v>13</v>
      </c>
      <c r="E33" s="10" t="s">
        <v>36</v>
      </c>
      <c r="F33" s="11">
        <f t="shared" si="2"/>
        <v>14</v>
      </c>
      <c r="G33" s="11" t="str">
        <f t="shared" si="3"/>
        <v>00</v>
      </c>
      <c r="H33" s="2">
        <v>3</v>
      </c>
      <c r="I33" s="11" t="str">
        <f t="shared" si="5"/>
        <v>31311</v>
      </c>
      <c r="J33" s="2">
        <v>1</v>
      </c>
      <c r="K33" s="2">
        <v>1</v>
      </c>
      <c r="L33" s="44">
        <v>4</v>
      </c>
      <c r="M33" s="6" t="str">
        <f t="shared" si="0"/>
        <v>&lt;D4&gt;</v>
      </c>
      <c r="N33" s="6" t="str">
        <f>IF($B33=1,IF(ISNA(VLOOKUP($M33,Teams!$F$4:$H$51,2,FALSE)),"",VLOOKUP($M33,Teams!$F$4:$H$51,2,FALSE)),IF($B33=2,IF(ISNA(VLOOKUP($M33,Teams!$O$4:$Q$51,2,FALSE)),"",VLOOKUP($M33,Teams!$O$4:$Q$51,2,FALSE)),IF(ISNA(VLOOKUP($M33,Teams!$X$4:$Z$51,2,FALSE)),"",VLOOKUP($M33,Teams!$X$4:$Z$51,2,FALSE))))</f>
        <v>211404</v>
      </c>
      <c r="O33" s="46">
        <v>10</v>
      </c>
      <c r="P33" s="6" t="str">
        <f t="shared" si="1"/>
        <v>&lt;D10&gt;</v>
      </c>
      <c r="Q33" s="6" t="str">
        <f>IF($B33=1,IF(ISNA(VLOOKUP($P33,Teams!$F$4:$H$51,2,FALSE)),"",VLOOKUP($P33,Teams!$F$4:$H$51,2,FALSE)),IF($B33=2,IF(ISNA(VLOOKUP($P33,Teams!$O$4:$Q$51,2,FALSE)),"",VLOOKUP($P33,Teams!$O$4:$Q$51,2,FALSE)),IF(ISNA(VLOOKUP($P33,Teams!$X$4:$Z$51,2,FALSE)),"",VLOOKUP($P33,Teams!$X$4:$Z$51,2,FALSE))))</f>
        <v>211410</v>
      </c>
      <c r="R33" t="str">
        <f t="shared" si="4"/>
        <v>10/10/2021,13:00,10/10/2021,14:00,Week 3 - Match 31311,,Gym 1 - Court 1,,0,Game,,211404,,1,211410,,,0,,31311,1,,,,,,</v>
      </c>
    </row>
    <row r="34" spans="2:18" x14ac:dyDescent="0.2">
      <c r="B34" s="37">
        <v>1</v>
      </c>
      <c r="C34" s="9">
        <v>44479</v>
      </c>
      <c r="D34" s="10">
        <v>13</v>
      </c>
      <c r="E34" s="10" t="s">
        <v>36</v>
      </c>
      <c r="F34" s="11">
        <f t="shared" si="2"/>
        <v>14</v>
      </c>
      <c r="G34" s="11" t="str">
        <f t="shared" si="3"/>
        <v>00</v>
      </c>
      <c r="H34" s="2">
        <v>3</v>
      </c>
      <c r="I34" s="11" t="str">
        <f t="shared" si="5"/>
        <v>31312</v>
      </c>
      <c r="J34" s="2">
        <v>1</v>
      </c>
      <c r="K34" s="2">
        <v>2</v>
      </c>
      <c r="L34" s="44">
        <v>5</v>
      </c>
      <c r="M34" s="6" t="str">
        <f t="shared" si="0"/>
        <v>&lt;D5&gt;</v>
      </c>
      <c r="N34" s="6" t="str">
        <f>IF($B34=1,IF(ISNA(VLOOKUP($M34,Teams!$F$4:$H$51,2,FALSE)),"",VLOOKUP($M34,Teams!$F$4:$H$51,2,FALSE)),IF($B34=2,IF(ISNA(VLOOKUP($M34,Teams!$O$4:$Q$51,2,FALSE)),"",VLOOKUP($M34,Teams!$O$4:$Q$51,2,FALSE)),IF(ISNA(VLOOKUP($M34,Teams!$X$4:$Z$51,2,FALSE)),"",VLOOKUP($M34,Teams!$X$4:$Z$51,2,FALSE))))</f>
        <v>211405</v>
      </c>
      <c r="O34" s="46">
        <v>9</v>
      </c>
      <c r="P34" s="6" t="str">
        <f t="shared" si="1"/>
        <v>&lt;D9&gt;</v>
      </c>
      <c r="Q34" s="6" t="str">
        <f>IF($B34=1,IF(ISNA(VLOOKUP($P34,Teams!$F$4:$H$51,2,FALSE)),"",VLOOKUP($P34,Teams!$F$4:$H$51,2,FALSE)),IF($B34=2,IF(ISNA(VLOOKUP($P34,Teams!$O$4:$Q$51,2,FALSE)),"",VLOOKUP($P34,Teams!$O$4:$Q$51,2,FALSE)),IF(ISNA(VLOOKUP($P34,Teams!$X$4:$Z$51,2,FALSE)),"",VLOOKUP($P34,Teams!$X$4:$Z$51,2,FALSE))))</f>
        <v>211409</v>
      </c>
      <c r="R34" t="str">
        <f t="shared" si="4"/>
        <v>10/10/2021,13:00,10/10/2021,14:00,Week 3 - Match 31312,,Gym 1 - Court 2,,0,Game,,211405,,1,211409,,,0,,31312,1,,,,,,</v>
      </c>
    </row>
    <row r="35" spans="2:18" x14ac:dyDescent="0.2">
      <c r="B35" s="37">
        <v>1</v>
      </c>
      <c r="C35" s="9">
        <v>44479</v>
      </c>
      <c r="D35" s="10">
        <v>13</v>
      </c>
      <c r="E35" s="10" t="s">
        <v>36</v>
      </c>
      <c r="F35" s="11">
        <f t="shared" si="2"/>
        <v>14</v>
      </c>
      <c r="G35" s="11" t="str">
        <f t="shared" si="3"/>
        <v>00</v>
      </c>
      <c r="H35" s="2">
        <v>3</v>
      </c>
      <c r="I35" s="11" t="str">
        <f t="shared" si="5"/>
        <v>31313</v>
      </c>
      <c r="J35" s="2">
        <v>1</v>
      </c>
      <c r="K35" s="2">
        <v>3</v>
      </c>
      <c r="L35" s="44">
        <v>6</v>
      </c>
      <c r="M35" s="6" t="str">
        <f t="shared" si="0"/>
        <v>&lt;D6&gt;</v>
      </c>
      <c r="N35" s="6" t="str">
        <f>IF($B35=1,IF(ISNA(VLOOKUP($M35,Teams!$F$4:$H$51,2,FALSE)),"",VLOOKUP($M35,Teams!$F$4:$H$51,2,FALSE)),IF($B35=2,IF(ISNA(VLOOKUP($M35,Teams!$O$4:$Q$51,2,FALSE)),"",VLOOKUP($M35,Teams!$O$4:$Q$51,2,FALSE)),IF(ISNA(VLOOKUP($M35,Teams!$X$4:$Z$51,2,FALSE)),"",VLOOKUP($M35,Teams!$X$4:$Z$51,2,FALSE))))</f>
        <v>211406</v>
      </c>
      <c r="O35" s="46">
        <v>8</v>
      </c>
      <c r="P35" s="6" t="str">
        <f t="shared" si="1"/>
        <v>&lt;D8&gt;</v>
      </c>
      <c r="Q35" s="6" t="str">
        <f>IF($B35=1,IF(ISNA(VLOOKUP($P35,Teams!$F$4:$H$51,2,FALSE)),"",VLOOKUP($P35,Teams!$F$4:$H$51,2,FALSE)),IF($B35=2,IF(ISNA(VLOOKUP($P35,Teams!$O$4:$Q$51,2,FALSE)),"",VLOOKUP($P35,Teams!$O$4:$Q$51,2,FALSE)),IF(ISNA(VLOOKUP($P35,Teams!$X$4:$Z$51,2,FALSE)),"",VLOOKUP($P35,Teams!$X$4:$Z$51,2,FALSE))))</f>
        <v>211408</v>
      </c>
      <c r="R35" t="str">
        <f t="shared" si="4"/>
        <v>10/10/2021,13:00,10/10/2021,14:00,Week 3 - Match 31313,,Gym 1 - Court 3,,0,Game,,211406,,1,211408,,,0,,31313,1,,,,,,</v>
      </c>
    </row>
    <row r="36" spans="2:18" x14ac:dyDescent="0.2">
      <c r="B36" s="37">
        <v>1</v>
      </c>
      <c r="C36" s="9">
        <v>44479</v>
      </c>
      <c r="D36" s="10">
        <v>13</v>
      </c>
      <c r="E36" s="10" t="s">
        <v>36</v>
      </c>
      <c r="F36" s="11">
        <f t="shared" si="2"/>
        <v>14</v>
      </c>
      <c r="G36" s="11" t="str">
        <f t="shared" si="3"/>
        <v>00</v>
      </c>
      <c r="H36" s="2">
        <v>3</v>
      </c>
      <c r="I36" s="11" t="str">
        <f t="shared" si="5"/>
        <v>31321</v>
      </c>
      <c r="J36" s="2">
        <v>2</v>
      </c>
      <c r="K36" s="2">
        <v>1</v>
      </c>
      <c r="L36" s="44">
        <v>1</v>
      </c>
      <c r="M36" s="6" t="str">
        <f t="shared" si="0"/>
        <v>&lt;D1&gt;</v>
      </c>
      <c r="N36" s="6" t="str">
        <f>IF($B36=1,IF(ISNA(VLOOKUP($M36,Teams!$F$4:$H$51,2,FALSE)),"",VLOOKUP($M36,Teams!$F$4:$H$51,2,FALSE)),IF($B36=2,IF(ISNA(VLOOKUP($M36,Teams!$O$4:$Q$51,2,FALSE)),"",VLOOKUP($M36,Teams!$O$4:$Q$51,2,FALSE)),IF(ISNA(VLOOKUP($M36,Teams!$X$4:$Z$51,2,FALSE)),"",VLOOKUP($M36,Teams!$X$4:$Z$51,2,FALSE))))</f>
        <v>211401</v>
      </c>
      <c r="O36" s="46">
        <v>2</v>
      </c>
      <c r="P36" s="6" t="str">
        <f t="shared" si="1"/>
        <v>&lt;D2&gt;</v>
      </c>
      <c r="Q36" s="6" t="str">
        <f>IF($B36=1,IF(ISNA(VLOOKUP($P36,Teams!$F$4:$H$51,2,FALSE)),"",VLOOKUP($P36,Teams!$F$4:$H$51,2,FALSE)),IF($B36=2,IF(ISNA(VLOOKUP($P36,Teams!$O$4:$Q$51,2,FALSE)),"",VLOOKUP($P36,Teams!$O$4:$Q$51,2,FALSE)),IF(ISNA(VLOOKUP($P36,Teams!$X$4:$Z$51,2,FALSE)),"",VLOOKUP($P36,Teams!$X$4:$Z$51,2,FALSE))))</f>
        <v>211402</v>
      </c>
      <c r="R36" t="str">
        <f t="shared" si="4"/>
        <v>10/10/2021,13:00,10/10/2021,14:00,Week 3 - Match 31321,,Gym 2 - Court 1,,0,Game,,211401,,1,211402,,,0,,31321,1,,,,,,</v>
      </c>
    </row>
    <row r="37" spans="2:18" x14ac:dyDescent="0.2">
      <c r="B37" s="37">
        <v>1</v>
      </c>
      <c r="C37" s="9">
        <v>44479</v>
      </c>
      <c r="D37" s="10">
        <v>13</v>
      </c>
      <c r="E37" s="10" t="s">
        <v>36</v>
      </c>
      <c r="F37" s="11">
        <f t="shared" si="2"/>
        <v>14</v>
      </c>
      <c r="G37" s="11" t="str">
        <f t="shared" si="3"/>
        <v>00</v>
      </c>
      <c r="H37" s="2">
        <v>3</v>
      </c>
      <c r="I37" s="11" t="str">
        <f t="shared" si="5"/>
        <v>31322</v>
      </c>
      <c r="J37" s="2">
        <v>2</v>
      </c>
      <c r="K37" s="2">
        <v>2</v>
      </c>
      <c r="L37" s="44">
        <v>7</v>
      </c>
      <c r="M37" s="6" t="str">
        <f t="shared" si="0"/>
        <v>&lt;D7&gt;</v>
      </c>
      <c r="N37" s="6" t="str">
        <f>IF($B37=1,IF(ISNA(VLOOKUP($M37,Teams!$F$4:$H$51,2,FALSE)),"",VLOOKUP($M37,Teams!$F$4:$H$51,2,FALSE)),IF($B37=2,IF(ISNA(VLOOKUP($M37,Teams!$O$4:$Q$51,2,FALSE)),"",VLOOKUP($M37,Teams!$O$4:$Q$51,2,FALSE)),IF(ISNA(VLOOKUP($M37,Teams!$X$4:$Z$51,2,FALSE)),"",VLOOKUP($M37,Teams!$X$4:$Z$51,2,FALSE))))</f>
        <v>211407</v>
      </c>
      <c r="O37" s="46">
        <v>12</v>
      </c>
      <c r="P37" s="6" t="str">
        <f t="shared" si="1"/>
        <v>&lt;D12&gt;</v>
      </c>
      <c r="Q37" s="6" t="str">
        <f>IF($B37=1,IF(ISNA(VLOOKUP($P37,Teams!$F$4:$H$51,2,FALSE)),"",VLOOKUP($P37,Teams!$F$4:$H$51,2,FALSE)),IF($B37=2,IF(ISNA(VLOOKUP($P37,Teams!$O$4:$Q$51,2,FALSE)),"",VLOOKUP($P37,Teams!$O$4:$Q$51,2,FALSE)),IF(ISNA(VLOOKUP($P37,Teams!$X$4:$Z$51,2,FALSE)),"",VLOOKUP($P37,Teams!$X$4:$Z$51,2,FALSE))))</f>
        <v>211412</v>
      </c>
      <c r="R37" t="str">
        <f t="shared" si="4"/>
        <v>10/10/2021,13:00,10/10/2021,14:00,Week 3 - Match 31322,,Gym 2 - Court 2,,0,Game,,211407,,1,211412,,,0,,31322,1,,,,,,</v>
      </c>
    </row>
    <row r="38" spans="2:18" x14ac:dyDescent="0.2">
      <c r="B38" s="37">
        <v>1</v>
      </c>
      <c r="C38" s="9">
        <v>44479</v>
      </c>
      <c r="D38" s="10">
        <v>13</v>
      </c>
      <c r="E38" s="10" t="s">
        <v>36</v>
      </c>
      <c r="F38" s="11">
        <f t="shared" si="2"/>
        <v>14</v>
      </c>
      <c r="G38" s="11" t="str">
        <f t="shared" si="3"/>
        <v>00</v>
      </c>
      <c r="H38" s="2">
        <v>3</v>
      </c>
      <c r="I38" s="11" t="str">
        <f t="shared" si="5"/>
        <v>31323</v>
      </c>
      <c r="J38" s="2">
        <v>2</v>
      </c>
      <c r="K38" s="2">
        <v>3</v>
      </c>
      <c r="L38" s="44">
        <v>3</v>
      </c>
      <c r="M38" s="6" t="str">
        <f t="shared" si="0"/>
        <v>&lt;D3&gt;</v>
      </c>
      <c r="N38" s="6" t="str">
        <f>IF($B38=1,IF(ISNA(VLOOKUP($M38,Teams!$F$4:$H$51,2,FALSE)),"",VLOOKUP($M38,Teams!$F$4:$H$51,2,FALSE)),IF($B38=2,IF(ISNA(VLOOKUP($M38,Teams!$O$4:$Q$51,2,FALSE)),"",VLOOKUP($M38,Teams!$O$4:$Q$51,2,FALSE)),IF(ISNA(VLOOKUP($M38,Teams!$X$4:$Z$51,2,FALSE)),"",VLOOKUP($M38,Teams!$X$4:$Z$51,2,FALSE))))</f>
        <v>211403</v>
      </c>
      <c r="O38" s="46">
        <v>11</v>
      </c>
      <c r="P38" s="6" t="str">
        <f t="shared" si="1"/>
        <v>&lt;D11&gt;</v>
      </c>
      <c r="Q38" s="6" t="str">
        <f>IF($B38=1,IF(ISNA(VLOOKUP($P38,Teams!$F$4:$H$51,2,FALSE)),"",VLOOKUP($P38,Teams!$F$4:$H$51,2,FALSE)),IF($B38=2,IF(ISNA(VLOOKUP($P38,Teams!$O$4:$Q$51,2,FALSE)),"",VLOOKUP($P38,Teams!$O$4:$Q$51,2,FALSE)),IF(ISNA(VLOOKUP($P38,Teams!$X$4:$Z$51,2,FALSE)),"",VLOOKUP($P38,Teams!$X$4:$Z$51,2,FALSE))))</f>
        <v>211411</v>
      </c>
      <c r="R38" t="str">
        <f t="shared" si="4"/>
        <v>10/10/2021,13:00,10/10/2021,14:00,Week 3 - Match 31323,,Gym 2 - Court 3,,0,Game,,211403,,1,211411,,,0,,31323,1,,,,,,</v>
      </c>
    </row>
    <row r="39" spans="2:18" x14ac:dyDescent="0.2">
      <c r="B39" s="37">
        <v>1</v>
      </c>
      <c r="C39" s="9">
        <v>44486</v>
      </c>
      <c r="D39" s="10">
        <v>14</v>
      </c>
      <c r="E39" s="10" t="s">
        <v>36</v>
      </c>
      <c r="F39" s="11">
        <f t="shared" si="2"/>
        <v>15</v>
      </c>
      <c r="G39" s="11" t="str">
        <f t="shared" si="3"/>
        <v>00</v>
      </c>
      <c r="H39" s="2">
        <v>4</v>
      </c>
      <c r="I39" s="11" t="str">
        <f t="shared" si="5"/>
        <v>41411</v>
      </c>
      <c r="J39" s="2">
        <v>1</v>
      </c>
      <c r="K39" s="2">
        <v>1</v>
      </c>
      <c r="L39" s="44">
        <v>5</v>
      </c>
      <c r="M39" s="6" t="str">
        <f t="shared" si="0"/>
        <v>&lt;D5&gt;</v>
      </c>
      <c r="N39" s="6" t="str">
        <f>IF($B39=1,IF(ISNA(VLOOKUP($M39,Teams!$F$4:$H$51,2,FALSE)),"",VLOOKUP($M39,Teams!$F$4:$H$51,2,FALSE)),IF($B39=2,IF(ISNA(VLOOKUP($M39,Teams!$O$4:$Q$51,2,FALSE)),"",VLOOKUP($M39,Teams!$O$4:$Q$51,2,FALSE)),IF(ISNA(VLOOKUP($M39,Teams!$X$4:$Z$51,2,FALSE)),"",VLOOKUP($M39,Teams!$X$4:$Z$51,2,FALSE))))</f>
        <v>211405</v>
      </c>
      <c r="O39" s="46">
        <v>6</v>
      </c>
      <c r="P39" s="6" t="str">
        <f t="shared" si="1"/>
        <v>&lt;D6&gt;</v>
      </c>
      <c r="Q39" s="6" t="str">
        <f>IF($B39=1,IF(ISNA(VLOOKUP($P39,Teams!$F$4:$H$51,2,FALSE)),"",VLOOKUP($P39,Teams!$F$4:$H$51,2,FALSE)),IF($B39=2,IF(ISNA(VLOOKUP($P39,Teams!$O$4:$Q$51,2,FALSE)),"",VLOOKUP($P39,Teams!$O$4:$Q$51,2,FALSE)),IF(ISNA(VLOOKUP($P39,Teams!$X$4:$Z$51,2,FALSE)),"",VLOOKUP($P39,Teams!$X$4:$Z$51,2,FALSE))))</f>
        <v>211406</v>
      </c>
      <c r="R39" t="str">
        <f t="shared" si="4"/>
        <v>10/17/2021,14:00,10/17/2021,15:00,Week 4 - Match 41411,,Gym 1 - Court 1,,0,Game,,211405,,1,211406,,,0,,41411,1,,,,,,</v>
      </c>
    </row>
    <row r="40" spans="2:18" x14ac:dyDescent="0.2">
      <c r="B40" s="37">
        <v>1</v>
      </c>
      <c r="C40" s="9">
        <v>44486</v>
      </c>
      <c r="D40" s="10">
        <v>14</v>
      </c>
      <c r="E40" s="10" t="s">
        <v>36</v>
      </c>
      <c r="F40" s="11">
        <f t="shared" si="2"/>
        <v>15</v>
      </c>
      <c r="G40" s="11" t="str">
        <f t="shared" si="3"/>
        <v>00</v>
      </c>
      <c r="H40" s="2">
        <v>4</v>
      </c>
      <c r="I40" s="11" t="str">
        <f t="shared" si="5"/>
        <v>41412</v>
      </c>
      <c r="J40" s="2">
        <v>1</v>
      </c>
      <c r="K40" s="2">
        <v>2</v>
      </c>
      <c r="L40" s="44">
        <v>11</v>
      </c>
      <c r="M40" s="6" t="str">
        <f t="shared" si="0"/>
        <v>&lt;D11&gt;</v>
      </c>
      <c r="N40" s="6" t="str">
        <f>IF($B40=1,IF(ISNA(VLOOKUP($M40,Teams!$F$4:$H$51,2,FALSE)),"",VLOOKUP($M40,Teams!$F$4:$H$51,2,FALSE)),IF($B40=2,IF(ISNA(VLOOKUP($M40,Teams!$O$4:$Q$51,2,FALSE)),"",VLOOKUP($M40,Teams!$O$4:$Q$51,2,FALSE)),IF(ISNA(VLOOKUP($M40,Teams!$X$4:$Z$51,2,FALSE)),"",VLOOKUP($M40,Teams!$X$4:$Z$51,2,FALSE))))</f>
        <v>211411</v>
      </c>
      <c r="O40" s="46">
        <v>12</v>
      </c>
      <c r="P40" s="6" t="str">
        <f t="shared" si="1"/>
        <v>&lt;D12&gt;</v>
      </c>
      <c r="Q40" s="6" t="str">
        <f>IF($B40=1,IF(ISNA(VLOOKUP($P40,Teams!$F$4:$H$51,2,FALSE)),"",VLOOKUP($P40,Teams!$F$4:$H$51,2,FALSE)),IF($B40=2,IF(ISNA(VLOOKUP($P40,Teams!$O$4:$Q$51,2,FALSE)),"",VLOOKUP($P40,Teams!$O$4:$Q$51,2,FALSE)),IF(ISNA(VLOOKUP($P40,Teams!$X$4:$Z$51,2,FALSE)),"",VLOOKUP($P40,Teams!$X$4:$Z$51,2,FALSE))))</f>
        <v>211412</v>
      </c>
      <c r="R40" t="str">
        <f t="shared" si="4"/>
        <v>10/17/2021,14:00,10/17/2021,15:00,Week 4 - Match 41412,,Gym 1 - Court 2,,0,Game,,211411,,1,211412,,,0,,41412,1,,,,,,</v>
      </c>
    </row>
    <row r="41" spans="2:18" x14ac:dyDescent="0.2">
      <c r="B41" s="37">
        <v>1</v>
      </c>
      <c r="C41" s="9">
        <v>44486</v>
      </c>
      <c r="D41" s="10">
        <v>14</v>
      </c>
      <c r="E41" s="10" t="s">
        <v>36</v>
      </c>
      <c r="F41" s="11">
        <f t="shared" si="2"/>
        <v>15</v>
      </c>
      <c r="G41" s="11" t="str">
        <f t="shared" si="3"/>
        <v>00</v>
      </c>
      <c r="H41" s="2">
        <v>4</v>
      </c>
      <c r="I41" s="11" t="str">
        <f t="shared" si="5"/>
        <v>41413</v>
      </c>
      <c r="J41" s="2">
        <v>1</v>
      </c>
      <c r="K41" s="2">
        <v>3</v>
      </c>
      <c r="L41" s="44">
        <v>1</v>
      </c>
      <c r="M41" s="6" t="str">
        <f t="shared" si="0"/>
        <v>&lt;D1&gt;</v>
      </c>
      <c r="N41" s="6" t="str">
        <f>IF($B41=1,IF(ISNA(VLOOKUP($M41,Teams!$F$4:$H$51,2,FALSE)),"",VLOOKUP($M41,Teams!$F$4:$H$51,2,FALSE)),IF($B41=2,IF(ISNA(VLOOKUP($M41,Teams!$O$4:$Q$51,2,FALSE)),"",VLOOKUP($M41,Teams!$O$4:$Q$51,2,FALSE)),IF(ISNA(VLOOKUP($M41,Teams!$X$4:$Z$51,2,FALSE)),"",VLOOKUP($M41,Teams!$X$4:$Z$51,2,FALSE))))</f>
        <v>211401</v>
      </c>
      <c r="O41" s="46">
        <v>10</v>
      </c>
      <c r="P41" s="6" t="str">
        <f t="shared" si="1"/>
        <v>&lt;D10&gt;</v>
      </c>
      <c r="Q41" s="6" t="str">
        <f>IF($B41=1,IF(ISNA(VLOOKUP($P41,Teams!$F$4:$H$51,2,FALSE)),"",VLOOKUP($P41,Teams!$F$4:$H$51,2,FALSE)),IF($B41=2,IF(ISNA(VLOOKUP($P41,Teams!$O$4:$Q$51,2,FALSE)),"",VLOOKUP($P41,Teams!$O$4:$Q$51,2,FALSE)),IF(ISNA(VLOOKUP($P41,Teams!$X$4:$Z$51,2,FALSE)),"",VLOOKUP($P41,Teams!$X$4:$Z$51,2,FALSE))))</f>
        <v>211410</v>
      </c>
      <c r="R41" t="str">
        <f t="shared" si="4"/>
        <v>10/17/2021,14:00,10/17/2021,15:00,Week 4 - Match 41413,,Gym 1 - Court 3,,0,Game,,211401,,1,211410,,,0,,41413,1,,,,,,</v>
      </c>
    </row>
    <row r="42" spans="2:18" x14ac:dyDescent="0.2">
      <c r="B42" s="37">
        <v>1</v>
      </c>
      <c r="C42" s="9">
        <v>44486</v>
      </c>
      <c r="D42" s="10">
        <v>14</v>
      </c>
      <c r="E42" s="10" t="s">
        <v>36</v>
      </c>
      <c r="F42" s="11">
        <f t="shared" si="2"/>
        <v>15</v>
      </c>
      <c r="G42" s="11" t="str">
        <f t="shared" si="3"/>
        <v>00</v>
      </c>
      <c r="H42" s="2">
        <v>4</v>
      </c>
      <c r="I42" s="11" t="str">
        <f t="shared" si="5"/>
        <v>41421</v>
      </c>
      <c r="J42" s="2">
        <v>2</v>
      </c>
      <c r="K42" s="2">
        <v>1</v>
      </c>
      <c r="L42" s="44">
        <v>2</v>
      </c>
      <c r="M42" s="6" t="str">
        <f t="shared" si="0"/>
        <v>&lt;D2&gt;</v>
      </c>
      <c r="N42" s="6" t="str">
        <f>IF($B42=1,IF(ISNA(VLOOKUP($M42,Teams!$F$4:$H$51,2,FALSE)),"",VLOOKUP($M42,Teams!$F$4:$H$51,2,FALSE)),IF($B42=2,IF(ISNA(VLOOKUP($M42,Teams!$O$4:$Q$51,2,FALSE)),"",VLOOKUP($M42,Teams!$O$4:$Q$51,2,FALSE)),IF(ISNA(VLOOKUP($M42,Teams!$X$4:$Z$51,2,FALSE)),"",VLOOKUP($M42,Teams!$X$4:$Z$51,2,FALSE))))</f>
        <v>211402</v>
      </c>
      <c r="O42" s="46">
        <v>9</v>
      </c>
      <c r="P42" s="6" t="str">
        <f t="shared" si="1"/>
        <v>&lt;D9&gt;</v>
      </c>
      <c r="Q42" s="6" t="str">
        <f>IF($B42=1,IF(ISNA(VLOOKUP($P42,Teams!$F$4:$H$51,2,FALSE)),"",VLOOKUP($P42,Teams!$F$4:$H$51,2,FALSE)),IF($B42=2,IF(ISNA(VLOOKUP($P42,Teams!$O$4:$Q$51,2,FALSE)),"",VLOOKUP($P42,Teams!$O$4:$Q$51,2,FALSE)),IF(ISNA(VLOOKUP($P42,Teams!$X$4:$Z$51,2,FALSE)),"",VLOOKUP($P42,Teams!$X$4:$Z$51,2,FALSE))))</f>
        <v>211409</v>
      </c>
      <c r="R42" t="str">
        <f t="shared" si="4"/>
        <v>10/17/2021,14:00,10/17/2021,15:00,Week 4 - Match 41421,,Gym 2 - Court 1,,0,Game,,211402,,1,211409,,,0,,41421,1,,,,,,</v>
      </c>
    </row>
    <row r="43" spans="2:18" x14ac:dyDescent="0.2">
      <c r="B43" s="37">
        <v>1</v>
      </c>
      <c r="C43" s="9">
        <v>44486</v>
      </c>
      <c r="D43" s="10">
        <v>14</v>
      </c>
      <c r="E43" s="10" t="s">
        <v>36</v>
      </c>
      <c r="F43" s="11">
        <f t="shared" si="2"/>
        <v>15</v>
      </c>
      <c r="G43" s="11" t="str">
        <f t="shared" si="3"/>
        <v>00</v>
      </c>
      <c r="H43" s="2">
        <v>4</v>
      </c>
      <c r="I43" s="11" t="str">
        <f t="shared" si="5"/>
        <v>41422</v>
      </c>
      <c r="J43" s="2">
        <v>2</v>
      </c>
      <c r="K43" s="2">
        <v>2</v>
      </c>
      <c r="L43" s="44">
        <v>3</v>
      </c>
      <c r="M43" s="6" t="str">
        <f t="shared" si="0"/>
        <v>&lt;D3&gt;</v>
      </c>
      <c r="N43" s="6" t="str">
        <f>IF($B43=1,IF(ISNA(VLOOKUP($M43,Teams!$F$4:$H$51,2,FALSE)),"",VLOOKUP($M43,Teams!$F$4:$H$51,2,FALSE)),IF($B43=2,IF(ISNA(VLOOKUP($M43,Teams!$O$4:$Q$51,2,FALSE)),"",VLOOKUP($M43,Teams!$O$4:$Q$51,2,FALSE)),IF(ISNA(VLOOKUP($M43,Teams!$X$4:$Z$51,2,FALSE)),"",VLOOKUP($M43,Teams!$X$4:$Z$51,2,FALSE))))</f>
        <v>211403</v>
      </c>
      <c r="O43" s="46">
        <v>8</v>
      </c>
      <c r="P43" s="6" t="str">
        <f t="shared" si="1"/>
        <v>&lt;D8&gt;</v>
      </c>
      <c r="Q43" s="6" t="str">
        <f>IF($B43=1,IF(ISNA(VLOOKUP($P43,Teams!$F$4:$H$51,2,FALSE)),"",VLOOKUP($P43,Teams!$F$4:$H$51,2,FALSE)),IF($B43=2,IF(ISNA(VLOOKUP($P43,Teams!$O$4:$Q$51,2,FALSE)),"",VLOOKUP($P43,Teams!$O$4:$Q$51,2,FALSE)),IF(ISNA(VLOOKUP($P43,Teams!$X$4:$Z$51,2,FALSE)),"",VLOOKUP($P43,Teams!$X$4:$Z$51,2,FALSE))))</f>
        <v>211408</v>
      </c>
      <c r="R43" t="str">
        <f t="shared" si="4"/>
        <v>10/17/2021,14:00,10/17/2021,15:00,Week 4 - Match 41422,,Gym 2 - Court 2,,0,Game,,211403,,1,211408,,,0,,41422,1,,,,,,</v>
      </c>
    </row>
    <row r="44" spans="2:18" x14ac:dyDescent="0.2">
      <c r="B44" s="37">
        <v>1</v>
      </c>
      <c r="C44" s="9">
        <v>44486</v>
      </c>
      <c r="D44" s="10">
        <v>14</v>
      </c>
      <c r="E44" s="10" t="s">
        <v>36</v>
      </c>
      <c r="F44" s="11">
        <f t="shared" si="2"/>
        <v>15</v>
      </c>
      <c r="G44" s="11" t="str">
        <f t="shared" si="3"/>
        <v>00</v>
      </c>
      <c r="H44" s="2">
        <v>4</v>
      </c>
      <c r="I44" s="11" t="str">
        <f t="shared" si="5"/>
        <v>41423</v>
      </c>
      <c r="J44" s="2">
        <v>2</v>
      </c>
      <c r="K44" s="2">
        <v>3</v>
      </c>
      <c r="L44" s="44">
        <v>4</v>
      </c>
      <c r="M44" s="6" t="str">
        <f t="shared" si="0"/>
        <v>&lt;D4&gt;</v>
      </c>
      <c r="N44" s="6" t="str">
        <f>IF($B44=1,IF(ISNA(VLOOKUP($M44,Teams!$F$4:$H$51,2,FALSE)),"",VLOOKUP($M44,Teams!$F$4:$H$51,2,FALSE)),IF($B44=2,IF(ISNA(VLOOKUP($M44,Teams!$O$4:$Q$51,2,FALSE)),"",VLOOKUP($M44,Teams!$O$4:$Q$51,2,FALSE)),IF(ISNA(VLOOKUP($M44,Teams!$X$4:$Z$51,2,FALSE)),"",VLOOKUP($M44,Teams!$X$4:$Z$51,2,FALSE))))</f>
        <v>211404</v>
      </c>
      <c r="O44" s="46">
        <v>7</v>
      </c>
      <c r="P44" s="6" t="str">
        <f t="shared" si="1"/>
        <v>&lt;D7&gt;</v>
      </c>
      <c r="Q44" s="6" t="str">
        <f>IF($B44=1,IF(ISNA(VLOOKUP($P44,Teams!$F$4:$H$51,2,FALSE)),"",VLOOKUP($P44,Teams!$F$4:$H$51,2,FALSE)),IF($B44=2,IF(ISNA(VLOOKUP($P44,Teams!$O$4:$Q$51,2,FALSE)),"",VLOOKUP($P44,Teams!$O$4:$Q$51,2,FALSE)),IF(ISNA(VLOOKUP($P44,Teams!$X$4:$Z$51,2,FALSE)),"",VLOOKUP($P44,Teams!$X$4:$Z$51,2,FALSE))))</f>
        <v>211407</v>
      </c>
      <c r="R44" t="str">
        <f t="shared" si="4"/>
        <v>10/17/2021,14:00,10/17/2021,15:00,Week 4 - Match 41423,,Gym 2 - Court 3,,0,Game,,211404,,1,211407,,,0,,41423,1,,,,,,</v>
      </c>
    </row>
    <row r="45" spans="2:18" x14ac:dyDescent="0.2">
      <c r="B45" s="37">
        <v>1</v>
      </c>
      <c r="C45" s="9">
        <v>44486</v>
      </c>
      <c r="D45" s="10">
        <v>15</v>
      </c>
      <c r="E45" s="10" t="s">
        <v>36</v>
      </c>
      <c r="F45" s="11">
        <f t="shared" si="2"/>
        <v>16</v>
      </c>
      <c r="G45" s="11" t="str">
        <f t="shared" si="3"/>
        <v>00</v>
      </c>
      <c r="H45" s="2">
        <v>4</v>
      </c>
      <c r="I45" s="11" t="str">
        <f t="shared" si="5"/>
        <v>41511</v>
      </c>
      <c r="J45" s="2">
        <v>1</v>
      </c>
      <c r="K45" s="2">
        <v>1</v>
      </c>
      <c r="L45" s="44">
        <v>4</v>
      </c>
      <c r="M45" s="6" t="str">
        <f t="shared" si="0"/>
        <v>&lt;D4&gt;</v>
      </c>
      <c r="N45" s="6" t="str">
        <f>IF($B45=1,IF(ISNA(VLOOKUP($M45,Teams!$F$4:$H$51,2,FALSE)),"",VLOOKUP($M45,Teams!$F$4:$H$51,2,FALSE)),IF($B45=2,IF(ISNA(VLOOKUP($M45,Teams!$O$4:$Q$51,2,FALSE)),"",VLOOKUP($M45,Teams!$O$4:$Q$51,2,FALSE)),IF(ISNA(VLOOKUP($M45,Teams!$X$4:$Z$51,2,FALSE)),"",VLOOKUP($M45,Teams!$X$4:$Z$51,2,FALSE))))</f>
        <v>211404</v>
      </c>
      <c r="O45" s="46">
        <v>6</v>
      </c>
      <c r="P45" s="6" t="str">
        <f t="shared" si="1"/>
        <v>&lt;D6&gt;</v>
      </c>
      <c r="Q45" s="6" t="str">
        <f>IF($B45=1,IF(ISNA(VLOOKUP($P45,Teams!$F$4:$H$51,2,FALSE)),"",VLOOKUP($P45,Teams!$F$4:$H$51,2,FALSE)),IF($B45=2,IF(ISNA(VLOOKUP($P45,Teams!$O$4:$Q$51,2,FALSE)),"",VLOOKUP($P45,Teams!$O$4:$Q$51,2,FALSE)),IF(ISNA(VLOOKUP($P45,Teams!$X$4:$Z$51,2,FALSE)),"",VLOOKUP($P45,Teams!$X$4:$Z$51,2,FALSE))))</f>
        <v>211406</v>
      </c>
      <c r="R45" t="str">
        <f t="shared" si="4"/>
        <v>10/17/2021,15:00,10/17/2021,16:00,Week 4 - Match 41511,,Gym 1 - Court 1,,0,Game,,211404,,1,211406,,,0,,41511,1,,,,,,</v>
      </c>
    </row>
    <row r="46" spans="2:18" x14ac:dyDescent="0.2">
      <c r="B46" s="37">
        <v>1</v>
      </c>
      <c r="C46" s="9">
        <v>44486</v>
      </c>
      <c r="D46" s="10">
        <v>15</v>
      </c>
      <c r="E46" s="10" t="s">
        <v>36</v>
      </c>
      <c r="F46" s="11">
        <f t="shared" si="2"/>
        <v>16</v>
      </c>
      <c r="G46" s="11" t="str">
        <f t="shared" si="3"/>
        <v>00</v>
      </c>
      <c r="H46" s="2">
        <v>4</v>
      </c>
      <c r="I46" s="11" t="str">
        <f t="shared" si="5"/>
        <v>41512</v>
      </c>
      <c r="J46" s="2">
        <v>1</v>
      </c>
      <c r="K46" s="2">
        <v>2</v>
      </c>
      <c r="L46" s="44">
        <v>5</v>
      </c>
      <c r="M46" s="6" t="str">
        <f t="shared" si="0"/>
        <v>&lt;D5&gt;</v>
      </c>
      <c r="N46" s="6" t="str">
        <f>IF($B46=1,IF(ISNA(VLOOKUP($M46,Teams!$F$4:$H$51,2,FALSE)),"",VLOOKUP($M46,Teams!$F$4:$H$51,2,FALSE)),IF($B46=2,IF(ISNA(VLOOKUP($M46,Teams!$O$4:$Q$51,2,FALSE)),"",VLOOKUP($M46,Teams!$O$4:$Q$51,2,FALSE)),IF(ISNA(VLOOKUP($M46,Teams!$X$4:$Z$51,2,FALSE)),"",VLOOKUP($M46,Teams!$X$4:$Z$51,2,FALSE))))</f>
        <v>211405</v>
      </c>
      <c r="O46" s="46">
        <v>12</v>
      </c>
      <c r="P46" s="6" t="str">
        <f t="shared" si="1"/>
        <v>&lt;D12&gt;</v>
      </c>
      <c r="Q46" s="6" t="str">
        <f>IF($B46=1,IF(ISNA(VLOOKUP($P46,Teams!$F$4:$H$51,2,FALSE)),"",VLOOKUP($P46,Teams!$F$4:$H$51,2,FALSE)),IF($B46=2,IF(ISNA(VLOOKUP($P46,Teams!$O$4:$Q$51,2,FALSE)),"",VLOOKUP($P46,Teams!$O$4:$Q$51,2,FALSE)),IF(ISNA(VLOOKUP($P46,Teams!$X$4:$Z$51,2,FALSE)),"",VLOOKUP($P46,Teams!$X$4:$Z$51,2,FALSE))))</f>
        <v>211412</v>
      </c>
      <c r="R46" t="str">
        <f t="shared" si="4"/>
        <v>10/17/2021,15:00,10/17/2021,16:00,Week 4 - Match 41512,,Gym 1 - Court 2,,0,Game,,211405,,1,211412,,,0,,41512,1,,,,,,</v>
      </c>
    </row>
    <row r="47" spans="2:18" x14ac:dyDescent="0.2">
      <c r="B47" s="37">
        <v>1</v>
      </c>
      <c r="C47" s="9">
        <v>44486</v>
      </c>
      <c r="D47" s="10">
        <v>15</v>
      </c>
      <c r="E47" s="10" t="s">
        <v>36</v>
      </c>
      <c r="F47" s="11">
        <f t="shared" si="2"/>
        <v>16</v>
      </c>
      <c r="G47" s="11" t="str">
        <f t="shared" si="3"/>
        <v>00</v>
      </c>
      <c r="H47" s="2">
        <v>4</v>
      </c>
      <c r="I47" s="11" t="str">
        <f t="shared" si="5"/>
        <v>41513</v>
      </c>
      <c r="J47" s="2">
        <v>1</v>
      </c>
      <c r="K47" s="2">
        <v>3</v>
      </c>
      <c r="L47" s="44">
        <v>10</v>
      </c>
      <c r="M47" s="6" t="str">
        <f t="shared" si="0"/>
        <v>&lt;D10&gt;</v>
      </c>
      <c r="N47" s="6" t="str">
        <f>IF($B47=1,IF(ISNA(VLOOKUP($M47,Teams!$F$4:$H$51,2,FALSE)),"",VLOOKUP($M47,Teams!$F$4:$H$51,2,FALSE)),IF($B47=2,IF(ISNA(VLOOKUP($M47,Teams!$O$4:$Q$51,2,FALSE)),"",VLOOKUP($M47,Teams!$O$4:$Q$51,2,FALSE)),IF(ISNA(VLOOKUP($M47,Teams!$X$4:$Z$51,2,FALSE)),"",VLOOKUP($M47,Teams!$X$4:$Z$51,2,FALSE))))</f>
        <v>211410</v>
      </c>
      <c r="O47" s="46">
        <v>11</v>
      </c>
      <c r="P47" s="6" t="str">
        <f t="shared" si="1"/>
        <v>&lt;D11&gt;</v>
      </c>
      <c r="Q47" s="6" t="str">
        <f>IF($B47=1,IF(ISNA(VLOOKUP($P47,Teams!$F$4:$H$51,2,FALSE)),"",VLOOKUP($P47,Teams!$F$4:$H$51,2,FALSE)),IF($B47=2,IF(ISNA(VLOOKUP($P47,Teams!$O$4:$Q$51,2,FALSE)),"",VLOOKUP($P47,Teams!$O$4:$Q$51,2,FALSE)),IF(ISNA(VLOOKUP($P47,Teams!$X$4:$Z$51,2,FALSE)),"",VLOOKUP($P47,Teams!$X$4:$Z$51,2,FALSE))))</f>
        <v>211411</v>
      </c>
      <c r="R47" t="str">
        <f t="shared" si="4"/>
        <v>10/17/2021,15:00,10/17/2021,16:00,Week 4 - Match 41513,,Gym 1 - Court 3,,0,Game,,211410,,1,211411,,,0,,41513,1,,,,,,</v>
      </c>
    </row>
    <row r="48" spans="2:18" x14ac:dyDescent="0.2">
      <c r="B48" s="37">
        <v>1</v>
      </c>
      <c r="C48" s="9">
        <v>44486</v>
      </c>
      <c r="D48" s="10">
        <v>15</v>
      </c>
      <c r="E48" s="10" t="s">
        <v>36</v>
      </c>
      <c r="F48" s="11">
        <f t="shared" si="2"/>
        <v>16</v>
      </c>
      <c r="G48" s="11" t="str">
        <f t="shared" si="3"/>
        <v>00</v>
      </c>
      <c r="H48" s="2">
        <v>4</v>
      </c>
      <c r="I48" s="11" t="str">
        <f t="shared" si="5"/>
        <v>41521</v>
      </c>
      <c r="J48" s="2">
        <v>2</v>
      </c>
      <c r="K48" s="2">
        <v>1</v>
      </c>
      <c r="L48" s="44">
        <v>1</v>
      </c>
      <c r="M48" s="6" t="str">
        <f t="shared" si="0"/>
        <v>&lt;D1&gt;</v>
      </c>
      <c r="N48" s="6" t="str">
        <f>IF($B48=1,IF(ISNA(VLOOKUP($M48,Teams!$F$4:$H$51,2,FALSE)),"",VLOOKUP($M48,Teams!$F$4:$H$51,2,FALSE)),IF($B48=2,IF(ISNA(VLOOKUP($M48,Teams!$O$4:$Q$51,2,FALSE)),"",VLOOKUP($M48,Teams!$O$4:$Q$51,2,FALSE)),IF(ISNA(VLOOKUP($M48,Teams!$X$4:$Z$51,2,FALSE)),"",VLOOKUP($M48,Teams!$X$4:$Z$51,2,FALSE))))</f>
        <v>211401</v>
      </c>
      <c r="O48" s="46">
        <v>9</v>
      </c>
      <c r="P48" s="6" t="str">
        <f t="shared" si="1"/>
        <v>&lt;D9&gt;</v>
      </c>
      <c r="Q48" s="6" t="str">
        <f>IF($B48=1,IF(ISNA(VLOOKUP($P48,Teams!$F$4:$H$51,2,FALSE)),"",VLOOKUP($P48,Teams!$F$4:$H$51,2,FALSE)),IF($B48=2,IF(ISNA(VLOOKUP($P48,Teams!$O$4:$Q$51,2,FALSE)),"",VLOOKUP($P48,Teams!$O$4:$Q$51,2,FALSE)),IF(ISNA(VLOOKUP($P48,Teams!$X$4:$Z$51,2,FALSE)),"",VLOOKUP($P48,Teams!$X$4:$Z$51,2,FALSE))))</f>
        <v>211409</v>
      </c>
      <c r="R48" t="str">
        <f t="shared" si="4"/>
        <v>10/17/2021,15:00,10/17/2021,16:00,Week 4 - Match 41521,,Gym 2 - Court 1,,0,Game,,211401,,1,211409,,,0,,41521,1,,,,,,</v>
      </c>
    </row>
    <row r="49" spans="2:18" x14ac:dyDescent="0.2">
      <c r="B49" s="37">
        <v>1</v>
      </c>
      <c r="C49" s="9">
        <v>44486</v>
      </c>
      <c r="D49" s="10">
        <v>15</v>
      </c>
      <c r="E49" s="10" t="s">
        <v>36</v>
      </c>
      <c r="F49" s="11">
        <f t="shared" si="2"/>
        <v>16</v>
      </c>
      <c r="G49" s="11" t="str">
        <f t="shared" si="3"/>
        <v>00</v>
      </c>
      <c r="H49" s="2">
        <v>4</v>
      </c>
      <c r="I49" s="11" t="str">
        <f t="shared" si="5"/>
        <v>41522</v>
      </c>
      <c r="J49" s="2">
        <v>2</v>
      </c>
      <c r="K49" s="2">
        <v>2</v>
      </c>
      <c r="L49" s="44">
        <v>2</v>
      </c>
      <c r="M49" s="6" t="str">
        <f t="shared" si="0"/>
        <v>&lt;D2&gt;</v>
      </c>
      <c r="N49" s="6" t="str">
        <f>IF($B49=1,IF(ISNA(VLOOKUP($M49,Teams!$F$4:$H$51,2,FALSE)),"",VLOOKUP($M49,Teams!$F$4:$H$51,2,FALSE)),IF($B49=2,IF(ISNA(VLOOKUP($M49,Teams!$O$4:$Q$51,2,FALSE)),"",VLOOKUP($M49,Teams!$O$4:$Q$51,2,FALSE)),IF(ISNA(VLOOKUP($M49,Teams!$X$4:$Z$51,2,FALSE)),"",VLOOKUP($M49,Teams!$X$4:$Z$51,2,FALSE))))</f>
        <v>211402</v>
      </c>
      <c r="O49" s="46">
        <v>8</v>
      </c>
      <c r="P49" s="6" t="str">
        <f t="shared" si="1"/>
        <v>&lt;D8&gt;</v>
      </c>
      <c r="Q49" s="6" t="str">
        <f>IF($B49=1,IF(ISNA(VLOOKUP($P49,Teams!$F$4:$H$51,2,FALSE)),"",VLOOKUP($P49,Teams!$F$4:$H$51,2,FALSE)),IF($B49=2,IF(ISNA(VLOOKUP($P49,Teams!$O$4:$Q$51,2,FALSE)),"",VLOOKUP($P49,Teams!$O$4:$Q$51,2,FALSE)),IF(ISNA(VLOOKUP($P49,Teams!$X$4:$Z$51,2,FALSE)),"",VLOOKUP($P49,Teams!$X$4:$Z$51,2,FALSE))))</f>
        <v>211408</v>
      </c>
      <c r="R49" t="str">
        <f t="shared" si="4"/>
        <v>10/17/2021,15:00,10/17/2021,16:00,Week 4 - Match 41522,,Gym 2 - Court 2,,0,Game,,211402,,1,211408,,,0,,41522,1,,,,,,</v>
      </c>
    </row>
    <row r="50" spans="2:18" x14ac:dyDescent="0.2">
      <c r="B50" s="37">
        <v>1</v>
      </c>
      <c r="C50" s="9">
        <v>44486</v>
      </c>
      <c r="D50" s="10">
        <v>15</v>
      </c>
      <c r="E50" s="10" t="s">
        <v>36</v>
      </c>
      <c r="F50" s="11">
        <f t="shared" si="2"/>
        <v>16</v>
      </c>
      <c r="G50" s="11" t="str">
        <f t="shared" si="3"/>
        <v>00</v>
      </c>
      <c r="H50" s="2">
        <v>4</v>
      </c>
      <c r="I50" s="11" t="str">
        <f t="shared" si="5"/>
        <v>41523</v>
      </c>
      <c r="J50" s="2">
        <v>2</v>
      </c>
      <c r="K50" s="2">
        <v>3</v>
      </c>
      <c r="L50" s="44">
        <v>3</v>
      </c>
      <c r="M50" s="6" t="str">
        <f t="shared" si="0"/>
        <v>&lt;D3&gt;</v>
      </c>
      <c r="N50" s="6" t="str">
        <f>IF($B50=1,IF(ISNA(VLOOKUP($M50,Teams!$F$4:$H$51,2,FALSE)),"",VLOOKUP($M50,Teams!$F$4:$H$51,2,FALSE)),IF($B50=2,IF(ISNA(VLOOKUP($M50,Teams!$O$4:$Q$51,2,FALSE)),"",VLOOKUP($M50,Teams!$O$4:$Q$51,2,FALSE)),IF(ISNA(VLOOKUP($M50,Teams!$X$4:$Z$51,2,FALSE)),"",VLOOKUP($M50,Teams!$X$4:$Z$51,2,FALSE))))</f>
        <v>211403</v>
      </c>
      <c r="O50" s="46">
        <v>7</v>
      </c>
      <c r="P50" s="6" t="str">
        <f t="shared" si="1"/>
        <v>&lt;D7&gt;</v>
      </c>
      <c r="Q50" s="6" t="str">
        <f>IF($B50=1,IF(ISNA(VLOOKUP($P50,Teams!$F$4:$H$51,2,FALSE)),"",VLOOKUP($P50,Teams!$F$4:$H$51,2,FALSE)),IF($B50=2,IF(ISNA(VLOOKUP($P50,Teams!$O$4:$Q$51,2,FALSE)),"",VLOOKUP($P50,Teams!$O$4:$Q$51,2,FALSE)),IF(ISNA(VLOOKUP($P50,Teams!$X$4:$Z$51,2,FALSE)),"",VLOOKUP($P50,Teams!$X$4:$Z$51,2,FALSE))))</f>
        <v>211407</v>
      </c>
      <c r="R50" t="str">
        <f t="shared" si="4"/>
        <v>10/17/2021,15:00,10/17/2021,16:00,Week 4 - Match 41523,,Gym 2 - Court 3,,0,Game,,211403,,1,211407,,,0,,41523,1,,,,,,</v>
      </c>
    </row>
    <row r="51" spans="2:18" x14ac:dyDescent="0.2">
      <c r="B51" s="37">
        <v>1</v>
      </c>
      <c r="C51" s="9">
        <v>44493</v>
      </c>
      <c r="D51" s="10">
        <v>8</v>
      </c>
      <c r="E51" s="10" t="s">
        <v>36</v>
      </c>
      <c r="F51" s="11">
        <f t="shared" si="2"/>
        <v>9</v>
      </c>
      <c r="G51" s="11" t="str">
        <f t="shared" si="3"/>
        <v>00</v>
      </c>
      <c r="H51" s="2">
        <v>5</v>
      </c>
      <c r="I51" s="11" t="str">
        <f t="shared" si="5"/>
        <v>5811</v>
      </c>
      <c r="J51" s="2">
        <v>1</v>
      </c>
      <c r="K51" s="2">
        <v>1</v>
      </c>
      <c r="L51" s="44">
        <v>2</v>
      </c>
      <c r="M51" s="6" t="str">
        <f t="shared" si="0"/>
        <v>&lt;D2&gt;</v>
      </c>
      <c r="N51" s="6" t="str">
        <f>IF($B51=1,IF(ISNA(VLOOKUP($M51,Teams!$F$4:$H$51,2,FALSE)),"",VLOOKUP($M51,Teams!$F$4:$H$51,2,FALSE)),IF($B51=2,IF(ISNA(VLOOKUP($M51,Teams!$O$4:$Q$51,2,FALSE)),"",VLOOKUP($M51,Teams!$O$4:$Q$51,2,FALSE)),IF(ISNA(VLOOKUP($M51,Teams!$X$4:$Z$51,2,FALSE)),"",VLOOKUP($M51,Teams!$X$4:$Z$51,2,FALSE))))</f>
        <v>211402</v>
      </c>
      <c r="O51" s="46">
        <v>12</v>
      </c>
      <c r="P51" s="6" t="str">
        <f t="shared" si="1"/>
        <v>&lt;D12&gt;</v>
      </c>
      <c r="Q51" s="6" t="str">
        <f>IF($B51=1,IF(ISNA(VLOOKUP($P51,Teams!$F$4:$H$51,2,FALSE)),"",VLOOKUP($P51,Teams!$F$4:$H$51,2,FALSE)),IF($B51=2,IF(ISNA(VLOOKUP($P51,Teams!$O$4:$Q$51,2,FALSE)),"",VLOOKUP($P51,Teams!$O$4:$Q$51,2,FALSE)),IF(ISNA(VLOOKUP($P51,Teams!$X$4:$Z$51,2,FALSE)),"",VLOOKUP($P51,Teams!$X$4:$Z$51,2,FALSE))))</f>
        <v>211412</v>
      </c>
      <c r="R51" t="str">
        <f t="shared" si="4"/>
        <v>10/24/2021,8:00,10/24/2021,9:00,Week 5 - Match 5811,,Gym 1 - Court 1,,0,Game,,211402,,1,211412,,,0,,5811,1,,,,,,</v>
      </c>
    </row>
    <row r="52" spans="2:18" x14ac:dyDescent="0.2">
      <c r="B52" s="37">
        <v>1</v>
      </c>
      <c r="C52" s="9">
        <v>44493</v>
      </c>
      <c r="D52" s="10">
        <v>8</v>
      </c>
      <c r="E52" s="10" t="s">
        <v>36</v>
      </c>
      <c r="F52" s="11">
        <f t="shared" si="2"/>
        <v>9</v>
      </c>
      <c r="G52" s="11" t="str">
        <f t="shared" si="3"/>
        <v>00</v>
      </c>
      <c r="H52" s="2">
        <v>5</v>
      </c>
      <c r="I52" s="11" t="str">
        <f t="shared" si="5"/>
        <v>5812</v>
      </c>
      <c r="J52" s="2">
        <v>1</v>
      </c>
      <c r="K52" s="2">
        <v>2</v>
      </c>
      <c r="L52" s="44">
        <v>4</v>
      </c>
      <c r="M52" s="6" t="str">
        <f t="shared" si="0"/>
        <v>&lt;D4&gt;</v>
      </c>
      <c r="N52" s="6" t="str">
        <f>IF($B52=1,IF(ISNA(VLOOKUP($M52,Teams!$F$4:$H$51,2,FALSE)),"",VLOOKUP($M52,Teams!$F$4:$H$51,2,FALSE)),IF($B52=2,IF(ISNA(VLOOKUP($M52,Teams!$O$4:$Q$51,2,FALSE)),"",VLOOKUP($M52,Teams!$O$4:$Q$51,2,FALSE)),IF(ISNA(VLOOKUP($M52,Teams!$X$4:$Z$51,2,FALSE)),"",VLOOKUP($M52,Teams!$X$4:$Z$51,2,FALSE))))</f>
        <v>211404</v>
      </c>
      <c r="O52" s="46">
        <v>11</v>
      </c>
      <c r="P52" s="6" t="str">
        <f t="shared" si="1"/>
        <v>&lt;D11&gt;</v>
      </c>
      <c r="Q52" s="6" t="str">
        <f>IF($B52=1,IF(ISNA(VLOOKUP($P52,Teams!$F$4:$H$51,2,FALSE)),"",VLOOKUP($P52,Teams!$F$4:$H$51,2,FALSE)),IF($B52=2,IF(ISNA(VLOOKUP($P52,Teams!$O$4:$Q$51,2,FALSE)),"",VLOOKUP($P52,Teams!$O$4:$Q$51,2,FALSE)),IF(ISNA(VLOOKUP($P52,Teams!$X$4:$Z$51,2,FALSE)),"",VLOOKUP($P52,Teams!$X$4:$Z$51,2,FALSE))))</f>
        <v>211411</v>
      </c>
      <c r="R52" t="str">
        <f t="shared" si="4"/>
        <v>10/24/2021,8:00,10/24/2021,9:00,Week 5 - Match 5812,,Gym 1 - Court 2,,0,Game,,211404,,1,211411,,,0,,5812,1,,,,,,</v>
      </c>
    </row>
    <row r="53" spans="2:18" x14ac:dyDescent="0.2">
      <c r="B53" s="37">
        <v>1</v>
      </c>
      <c r="C53" s="9">
        <v>44493</v>
      </c>
      <c r="D53" s="10">
        <v>8</v>
      </c>
      <c r="E53" s="10" t="s">
        <v>36</v>
      </c>
      <c r="F53" s="11">
        <f t="shared" si="2"/>
        <v>9</v>
      </c>
      <c r="G53" s="11" t="str">
        <f t="shared" si="3"/>
        <v>00</v>
      </c>
      <c r="H53" s="2">
        <v>5</v>
      </c>
      <c r="I53" s="11" t="str">
        <f t="shared" si="5"/>
        <v>5813</v>
      </c>
      <c r="J53" s="2">
        <v>1</v>
      </c>
      <c r="K53" s="2">
        <v>3</v>
      </c>
      <c r="L53" s="44">
        <v>5</v>
      </c>
      <c r="M53" s="6" t="str">
        <f t="shared" si="0"/>
        <v>&lt;D5&gt;</v>
      </c>
      <c r="N53" s="6" t="str">
        <f>IF($B53=1,IF(ISNA(VLOOKUP($M53,Teams!$F$4:$H$51,2,FALSE)),"",VLOOKUP($M53,Teams!$F$4:$H$51,2,FALSE)),IF($B53=2,IF(ISNA(VLOOKUP($M53,Teams!$O$4:$Q$51,2,FALSE)),"",VLOOKUP($M53,Teams!$O$4:$Q$51,2,FALSE)),IF(ISNA(VLOOKUP($M53,Teams!$X$4:$Z$51,2,FALSE)),"",VLOOKUP($M53,Teams!$X$4:$Z$51,2,FALSE))))</f>
        <v>211405</v>
      </c>
      <c r="O53" s="46">
        <v>10</v>
      </c>
      <c r="P53" s="6" t="str">
        <f t="shared" si="1"/>
        <v>&lt;D10&gt;</v>
      </c>
      <c r="Q53" s="6" t="str">
        <f>IF($B53=1,IF(ISNA(VLOOKUP($P53,Teams!$F$4:$H$51,2,FALSE)),"",VLOOKUP($P53,Teams!$F$4:$H$51,2,FALSE)),IF($B53=2,IF(ISNA(VLOOKUP($P53,Teams!$O$4:$Q$51,2,FALSE)),"",VLOOKUP($P53,Teams!$O$4:$Q$51,2,FALSE)),IF(ISNA(VLOOKUP($P53,Teams!$X$4:$Z$51,2,FALSE)),"",VLOOKUP($P53,Teams!$X$4:$Z$51,2,FALSE))))</f>
        <v>211410</v>
      </c>
      <c r="R53" t="str">
        <f t="shared" si="4"/>
        <v>10/24/2021,8:00,10/24/2021,9:00,Week 5 - Match 5813,,Gym 1 - Court 3,,0,Game,,211405,,1,211410,,,0,,5813,1,,,,,,</v>
      </c>
    </row>
    <row r="54" spans="2:18" x14ac:dyDescent="0.2">
      <c r="B54" s="37">
        <v>1</v>
      </c>
      <c r="C54" s="9">
        <v>44493</v>
      </c>
      <c r="D54" s="10">
        <v>8</v>
      </c>
      <c r="E54" s="10" t="s">
        <v>36</v>
      </c>
      <c r="F54" s="11">
        <f t="shared" si="2"/>
        <v>9</v>
      </c>
      <c r="G54" s="11" t="str">
        <f t="shared" si="3"/>
        <v>00</v>
      </c>
      <c r="H54" s="2">
        <v>5</v>
      </c>
      <c r="I54" s="11" t="str">
        <f t="shared" si="5"/>
        <v>5821</v>
      </c>
      <c r="J54" s="2">
        <v>2</v>
      </c>
      <c r="K54" s="2">
        <v>1</v>
      </c>
      <c r="L54" s="44">
        <v>6</v>
      </c>
      <c r="M54" s="6" t="str">
        <f t="shared" si="0"/>
        <v>&lt;D6&gt;</v>
      </c>
      <c r="N54" s="6" t="str">
        <f>IF($B54=1,IF(ISNA(VLOOKUP($M54,Teams!$F$4:$H$51,2,FALSE)),"",VLOOKUP($M54,Teams!$F$4:$H$51,2,FALSE)),IF($B54=2,IF(ISNA(VLOOKUP($M54,Teams!$O$4:$Q$51,2,FALSE)),"",VLOOKUP($M54,Teams!$O$4:$Q$51,2,FALSE)),IF(ISNA(VLOOKUP($M54,Teams!$X$4:$Z$51,2,FALSE)),"",VLOOKUP($M54,Teams!$X$4:$Z$51,2,FALSE))))</f>
        <v>211406</v>
      </c>
      <c r="O54" s="46">
        <v>9</v>
      </c>
      <c r="P54" s="6" t="str">
        <f t="shared" si="1"/>
        <v>&lt;D9&gt;</v>
      </c>
      <c r="Q54" s="6" t="str">
        <f>IF($B54=1,IF(ISNA(VLOOKUP($P54,Teams!$F$4:$H$51,2,FALSE)),"",VLOOKUP($P54,Teams!$F$4:$H$51,2,FALSE)),IF($B54=2,IF(ISNA(VLOOKUP($P54,Teams!$O$4:$Q$51,2,FALSE)),"",VLOOKUP($P54,Teams!$O$4:$Q$51,2,FALSE)),IF(ISNA(VLOOKUP($P54,Teams!$X$4:$Z$51,2,FALSE)),"",VLOOKUP($P54,Teams!$X$4:$Z$51,2,FALSE))))</f>
        <v>211409</v>
      </c>
      <c r="R54" t="str">
        <f t="shared" si="4"/>
        <v>10/24/2021,8:00,10/24/2021,9:00,Week 5 - Match 5821,,Gym 2 - Court 1,,0,Game,,211406,,1,211409,,,0,,5821,1,,,,,,</v>
      </c>
    </row>
    <row r="55" spans="2:18" x14ac:dyDescent="0.2">
      <c r="B55" s="37">
        <v>1</v>
      </c>
      <c r="C55" s="9">
        <v>44493</v>
      </c>
      <c r="D55" s="10">
        <v>8</v>
      </c>
      <c r="E55" s="10" t="s">
        <v>36</v>
      </c>
      <c r="F55" s="11">
        <f t="shared" si="2"/>
        <v>9</v>
      </c>
      <c r="G55" s="11" t="str">
        <f t="shared" si="3"/>
        <v>00</v>
      </c>
      <c r="H55" s="2">
        <v>5</v>
      </c>
      <c r="I55" s="11" t="str">
        <f t="shared" si="5"/>
        <v>5822</v>
      </c>
      <c r="J55" s="2">
        <v>2</v>
      </c>
      <c r="K55" s="2">
        <v>2</v>
      </c>
      <c r="L55" s="44">
        <v>7</v>
      </c>
      <c r="M55" s="6" t="str">
        <f t="shared" si="0"/>
        <v>&lt;D7&gt;</v>
      </c>
      <c r="N55" s="6" t="str">
        <f>IF($B55=1,IF(ISNA(VLOOKUP($M55,Teams!$F$4:$H$51,2,FALSE)),"",VLOOKUP($M55,Teams!$F$4:$H$51,2,FALSE)),IF($B55=2,IF(ISNA(VLOOKUP($M55,Teams!$O$4:$Q$51,2,FALSE)),"",VLOOKUP($M55,Teams!$O$4:$Q$51,2,FALSE)),IF(ISNA(VLOOKUP($M55,Teams!$X$4:$Z$51,2,FALSE)),"",VLOOKUP($M55,Teams!$X$4:$Z$51,2,FALSE))))</f>
        <v>211407</v>
      </c>
      <c r="O55" s="46">
        <v>8</v>
      </c>
      <c r="P55" s="6" t="str">
        <f t="shared" si="1"/>
        <v>&lt;D8&gt;</v>
      </c>
      <c r="Q55" s="6" t="str">
        <f>IF($B55=1,IF(ISNA(VLOOKUP($P55,Teams!$F$4:$H$51,2,FALSE)),"",VLOOKUP($P55,Teams!$F$4:$H$51,2,FALSE)),IF($B55=2,IF(ISNA(VLOOKUP($P55,Teams!$O$4:$Q$51,2,FALSE)),"",VLOOKUP($P55,Teams!$O$4:$Q$51,2,FALSE)),IF(ISNA(VLOOKUP($P55,Teams!$X$4:$Z$51,2,FALSE)),"",VLOOKUP($P55,Teams!$X$4:$Z$51,2,FALSE))))</f>
        <v>211408</v>
      </c>
      <c r="R55" t="str">
        <f t="shared" si="4"/>
        <v>10/24/2021,8:00,10/24/2021,9:00,Week 5 - Match 5822,,Gym 2 - Court 2,,0,Game,,211407,,1,211408,,,0,,5822,1,,,,,,</v>
      </c>
    </row>
    <row r="56" spans="2:18" x14ac:dyDescent="0.2">
      <c r="B56" s="37">
        <v>1</v>
      </c>
      <c r="C56" s="9">
        <v>44493</v>
      </c>
      <c r="D56" s="10">
        <v>8</v>
      </c>
      <c r="E56" s="10" t="s">
        <v>36</v>
      </c>
      <c r="F56" s="11">
        <f t="shared" si="2"/>
        <v>9</v>
      </c>
      <c r="G56" s="11" t="str">
        <f t="shared" si="3"/>
        <v>00</v>
      </c>
      <c r="H56" s="2">
        <v>5</v>
      </c>
      <c r="I56" s="11" t="str">
        <f t="shared" si="5"/>
        <v>5823</v>
      </c>
      <c r="J56" s="2">
        <v>2</v>
      </c>
      <c r="K56" s="2">
        <v>3</v>
      </c>
      <c r="L56" s="44">
        <v>1</v>
      </c>
      <c r="M56" s="6" t="str">
        <f t="shared" si="0"/>
        <v>&lt;D1&gt;</v>
      </c>
      <c r="N56" s="6" t="str">
        <f>IF($B56=1,IF(ISNA(VLOOKUP($M56,Teams!$F$4:$H$51,2,FALSE)),"",VLOOKUP($M56,Teams!$F$4:$H$51,2,FALSE)),IF($B56=2,IF(ISNA(VLOOKUP($M56,Teams!$O$4:$Q$51,2,FALSE)),"",VLOOKUP($M56,Teams!$O$4:$Q$51,2,FALSE)),IF(ISNA(VLOOKUP($M56,Teams!$X$4:$Z$51,2,FALSE)),"",VLOOKUP($M56,Teams!$X$4:$Z$51,2,FALSE))))</f>
        <v>211401</v>
      </c>
      <c r="O56" s="46">
        <v>3</v>
      </c>
      <c r="P56" s="6" t="str">
        <f t="shared" si="1"/>
        <v>&lt;D3&gt;</v>
      </c>
      <c r="Q56" s="6" t="str">
        <f>IF($B56=1,IF(ISNA(VLOOKUP($P56,Teams!$F$4:$H$51,2,FALSE)),"",VLOOKUP($P56,Teams!$F$4:$H$51,2,FALSE)),IF($B56=2,IF(ISNA(VLOOKUP($P56,Teams!$O$4:$Q$51,2,FALSE)),"",VLOOKUP($P56,Teams!$O$4:$Q$51,2,FALSE)),IF(ISNA(VLOOKUP($P56,Teams!$X$4:$Z$51,2,FALSE)),"",VLOOKUP($P56,Teams!$X$4:$Z$51,2,FALSE))))</f>
        <v>211403</v>
      </c>
      <c r="R56" t="str">
        <f t="shared" si="4"/>
        <v>10/24/2021,8:00,10/24/2021,9:00,Week 5 - Match 5823,,Gym 2 - Court 3,,0,Game,,211401,,1,211403,,,0,,5823,1,,,,,,</v>
      </c>
    </row>
    <row r="57" spans="2:18" x14ac:dyDescent="0.2">
      <c r="B57" s="37">
        <v>1</v>
      </c>
      <c r="C57" s="9">
        <v>44493</v>
      </c>
      <c r="D57" s="10">
        <v>9</v>
      </c>
      <c r="E57" s="10" t="s">
        <v>36</v>
      </c>
      <c r="F57" s="11">
        <f t="shared" si="2"/>
        <v>10</v>
      </c>
      <c r="G57" s="11" t="str">
        <f t="shared" si="3"/>
        <v>00</v>
      </c>
      <c r="H57" s="2">
        <v>5</v>
      </c>
      <c r="I57" s="11" t="str">
        <f t="shared" si="5"/>
        <v>5911</v>
      </c>
      <c r="J57" s="2">
        <v>1</v>
      </c>
      <c r="K57" s="2">
        <v>1</v>
      </c>
      <c r="L57" s="44">
        <v>2</v>
      </c>
      <c r="M57" s="6" t="str">
        <f t="shared" si="0"/>
        <v>&lt;D2&gt;</v>
      </c>
      <c r="N57" s="6" t="str">
        <f>IF($B57=1,IF(ISNA(VLOOKUP($M57,Teams!$F$4:$H$51,2,FALSE)),"",VLOOKUP($M57,Teams!$F$4:$H$51,2,FALSE)),IF($B57=2,IF(ISNA(VLOOKUP($M57,Teams!$O$4:$Q$51,2,FALSE)),"",VLOOKUP($M57,Teams!$O$4:$Q$51,2,FALSE)),IF(ISNA(VLOOKUP($M57,Teams!$X$4:$Z$51,2,FALSE)),"",VLOOKUP($M57,Teams!$X$4:$Z$51,2,FALSE))))</f>
        <v>211402</v>
      </c>
      <c r="O57" s="46">
        <v>10</v>
      </c>
      <c r="P57" s="6" t="str">
        <f t="shared" si="1"/>
        <v>&lt;D10&gt;</v>
      </c>
      <c r="Q57" s="6" t="str">
        <f>IF($B57=1,IF(ISNA(VLOOKUP($P57,Teams!$F$4:$H$51,2,FALSE)),"",VLOOKUP($P57,Teams!$F$4:$H$51,2,FALSE)),IF($B57=2,IF(ISNA(VLOOKUP($P57,Teams!$O$4:$Q$51,2,FALSE)),"",VLOOKUP($P57,Teams!$O$4:$Q$51,2,FALSE)),IF(ISNA(VLOOKUP($P57,Teams!$X$4:$Z$51,2,FALSE)),"",VLOOKUP($P57,Teams!$X$4:$Z$51,2,FALSE))))</f>
        <v>211410</v>
      </c>
      <c r="R57" t="str">
        <f t="shared" si="4"/>
        <v>10/24/2021,9:00,10/24/2021,10:00,Week 5 - Match 5911,,Gym 1 - Court 1,,0,Game,,211402,,1,211410,,,0,,5911,1,,,,,,</v>
      </c>
    </row>
    <row r="58" spans="2:18" x14ac:dyDescent="0.2">
      <c r="B58" s="37">
        <v>1</v>
      </c>
      <c r="C58" s="9">
        <v>44493</v>
      </c>
      <c r="D58" s="10">
        <v>9</v>
      </c>
      <c r="E58" s="10" t="s">
        <v>36</v>
      </c>
      <c r="F58" s="11">
        <f t="shared" si="2"/>
        <v>10</v>
      </c>
      <c r="G58" s="11" t="str">
        <f t="shared" si="3"/>
        <v>00</v>
      </c>
      <c r="H58" s="2">
        <v>5</v>
      </c>
      <c r="I58" s="11" t="str">
        <f t="shared" si="5"/>
        <v>5912</v>
      </c>
      <c r="J58" s="2">
        <v>1</v>
      </c>
      <c r="K58" s="2">
        <v>2</v>
      </c>
      <c r="L58" s="44">
        <v>1</v>
      </c>
      <c r="M58" s="6" t="str">
        <f t="shared" si="0"/>
        <v>&lt;D1&gt;</v>
      </c>
      <c r="N58" s="6" t="str">
        <f>IF($B58=1,IF(ISNA(VLOOKUP($M58,Teams!$F$4:$H$51,2,FALSE)),"",VLOOKUP($M58,Teams!$F$4:$H$51,2,FALSE)),IF($B58=2,IF(ISNA(VLOOKUP($M58,Teams!$O$4:$Q$51,2,FALSE)),"",VLOOKUP($M58,Teams!$O$4:$Q$51,2,FALSE)),IF(ISNA(VLOOKUP($M58,Teams!$X$4:$Z$51,2,FALSE)),"",VLOOKUP($M58,Teams!$X$4:$Z$51,2,FALSE))))</f>
        <v>211401</v>
      </c>
      <c r="O58" s="46">
        <v>11</v>
      </c>
      <c r="P58" s="6" t="str">
        <f t="shared" si="1"/>
        <v>&lt;D11&gt;</v>
      </c>
      <c r="Q58" s="6" t="str">
        <f>IF($B58=1,IF(ISNA(VLOOKUP($P58,Teams!$F$4:$H$51,2,FALSE)),"",VLOOKUP($P58,Teams!$F$4:$H$51,2,FALSE)),IF($B58=2,IF(ISNA(VLOOKUP($P58,Teams!$O$4:$Q$51,2,FALSE)),"",VLOOKUP($P58,Teams!$O$4:$Q$51,2,FALSE)),IF(ISNA(VLOOKUP($P58,Teams!$X$4:$Z$51,2,FALSE)),"",VLOOKUP($P58,Teams!$X$4:$Z$51,2,FALSE))))</f>
        <v>211411</v>
      </c>
      <c r="R58" t="str">
        <f t="shared" si="4"/>
        <v>10/24/2021,9:00,10/24/2021,10:00,Week 5 - Match 5912,,Gym 1 - Court 2,,0,Game,,211401,,1,211411,,,0,,5912,1,,,,,,</v>
      </c>
    </row>
    <row r="59" spans="2:18" x14ac:dyDescent="0.2">
      <c r="B59" s="37">
        <v>1</v>
      </c>
      <c r="C59" s="9">
        <v>44493</v>
      </c>
      <c r="D59" s="10">
        <v>9</v>
      </c>
      <c r="E59" s="10" t="s">
        <v>36</v>
      </c>
      <c r="F59" s="11">
        <f t="shared" si="2"/>
        <v>10</v>
      </c>
      <c r="G59" s="11" t="str">
        <f t="shared" si="3"/>
        <v>00</v>
      </c>
      <c r="H59" s="2">
        <v>5</v>
      </c>
      <c r="I59" s="11" t="str">
        <f t="shared" si="5"/>
        <v>5913</v>
      </c>
      <c r="J59" s="2">
        <v>1</v>
      </c>
      <c r="K59" s="2">
        <v>3</v>
      </c>
      <c r="L59" s="44">
        <v>5</v>
      </c>
      <c r="M59" s="6" t="str">
        <f t="shared" si="0"/>
        <v>&lt;D5&gt;</v>
      </c>
      <c r="N59" s="6" t="str">
        <f>IF($B59=1,IF(ISNA(VLOOKUP($M59,Teams!$F$4:$H$51,2,FALSE)),"",VLOOKUP($M59,Teams!$F$4:$H$51,2,FALSE)),IF($B59=2,IF(ISNA(VLOOKUP($M59,Teams!$O$4:$Q$51,2,FALSE)),"",VLOOKUP($M59,Teams!$O$4:$Q$51,2,FALSE)),IF(ISNA(VLOOKUP($M59,Teams!$X$4:$Z$51,2,FALSE)),"",VLOOKUP($M59,Teams!$X$4:$Z$51,2,FALSE))))</f>
        <v>211405</v>
      </c>
      <c r="O59" s="46">
        <v>7</v>
      </c>
      <c r="P59" s="6" t="str">
        <f t="shared" si="1"/>
        <v>&lt;D7&gt;</v>
      </c>
      <c r="Q59" s="6" t="str">
        <f>IF($B59=1,IF(ISNA(VLOOKUP($P59,Teams!$F$4:$H$51,2,FALSE)),"",VLOOKUP($P59,Teams!$F$4:$H$51,2,FALSE)),IF($B59=2,IF(ISNA(VLOOKUP($P59,Teams!$O$4:$Q$51,2,FALSE)),"",VLOOKUP($P59,Teams!$O$4:$Q$51,2,FALSE)),IF(ISNA(VLOOKUP($P59,Teams!$X$4:$Z$51,2,FALSE)),"",VLOOKUP($P59,Teams!$X$4:$Z$51,2,FALSE))))</f>
        <v>211407</v>
      </c>
      <c r="R59" t="str">
        <f t="shared" si="4"/>
        <v>10/24/2021,9:00,10/24/2021,10:00,Week 5 - Match 5913,,Gym 1 - Court 3,,0,Game,,211405,,1,211407,,,0,,5913,1,,,,,,</v>
      </c>
    </row>
    <row r="60" spans="2:18" x14ac:dyDescent="0.2">
      <c r="B60" s="37">
        <v>1</v>
      </c>
      <c r="C60" s="9">
        <v>44493</v>
      </c>
      <c r="D60" s="10">
        <v>9</v>
      </c>
      <c r="E60" s="10" t="s">
        <v>36</v>
      </c>
      <c r="F60" s="11">
        <f t="shared" si="2"/>
        <v>10</v>
      </c>
      <c r="G60" s="11" t="str">
        <f t="shared" si="3"/>
        <v>00</v>
      </c>
      <c r="H60" s="2">
        <v>5</v>
      </c>
      <c r="I60" s="11" t="str">
        <f t="shared" si="5"/>
        <v>5921</v>
      </c>
      <c r="J60" s="2">
        <v>2</v>
      </c>
      <c r="K60" s="2">
        <v>1</v>
      </c>
      <c r="L60" s="44">
        <v>6</v>
      </c>
      <c r="M60" s="6" t="str">
        <f t="shared" si="0"/>
        <v>&lt;D6&gt;</v>
      </c>
      <c r="N60" s="6" t="str">
        <f>IF($B60=1,IF(ISNA(VLOOKUP($M60,Teams!$F$4:$H$51,2,FALSE)),"",VLOOKUP($M60,Teams!$F$4:$H$51,2,FALSE)),IF($B60=2,IF(ISNA(VLOOKUP($M60,Teams!$O$4:$Q$51,2,FALSE)),"",VLOOKUP($M60,Teams!$O$4:$Q$51,2,FALSE)),IF(ISNA(VLOOKUP($M60,Teams!$X$4:$Z$51,2,FALSE)),"",VLOOKUP($M60,Teams!$X$4:$Z$51,2,FALSE))))</f>
        <v>211406</v>
      </c>
      <c r="O60" s="46">
        <v>12</v>
      </c>
      <c r="P60" s="6" t="str">
        <f t="shared" si="1"/>
        <v>&lt;D12&gt;</v>
      </c>
      <c r="Q60" s="6" t="str">
        <f>IF($B60=1,IF(ISNA(VLOOKUP($P60,Teams!$F$4:$H$51,2,FALSE)),"",VLOOKUP($P60,Teams!$F$4:$H$51,2,FALSE)),IF($B60=2,IF(ISNA(VLOOKUP($P60,Teams!$O$4:$Q$51,2,FALSE)),"",VLOOKUP($P60,Teams!$O$4:$Q$51,2,FALSE)),IF(ISNA(VLOOKUP($P60,Teams!$X$4:$Z$51,2,FALSE)),"",VLOOKUP($P60,Teams!$X$4:$Z$51,2,FALSE))))</f>
        <v>211412</v>
      </c>
      <c r="R60" t="str">
        <f t="shared" si="4"/>
        <v>10/24/2021,9:00,10/24/2021,10:00,Week 5 - Match 5921,,Gym 2 - Court 1,,0,Game,,211406,,1,211412,,,0,,5921,1,,,,,,</v>
      </c>
    </row>
    <row r="61" spans="2:18" x14ac:dyDescent="0.2">
      <c r="B61" s="37">
        <v>1</v>
      </c>
      <c r="C61" s="9">
        <v>44493</v>
      </c>
      <c r="D61" s="10">
        <v>9</v>
      </c>
      <c r="E61" s="10" t="s">
        <v>36</v>
      </c>
      <c r="F61" s="11">
        <f t="shared" si="2"/>
        <v>10</v>
      </c>
      <c r="G61" s="11" t="str">
        <f t="shared" si="3"/>
        <v>00</v>
      </c>
      <c r="H61" s="2">
        <v>5</v>
      </c>
      <c r="I61" s="11" t="str">
        <f t="shared" si="5"/>
        <v>5922</v>
      </c>
      <c r="J61" s="2">
        <v>2</v>
      </c>
      <c r="K61" s="2">
        <v>2</v>
      </c>
      <c r="L61" s="44">
        <v>4</v>
      </c>
      <c r="M61" s="6" t="str">
        <f t="shared" si="0"/>
        <v>&lt;D4&gt;</v>
      </c>
      <c r="N61" s="6" t="str">
        <f>IF($B61=1,IF(ISNA(VLOOKUP($M61,Teams!$F$4:$H$51,2,FALSE)),"",VLOOKUP($M61,Teams!$F$4:$H$51,2,FALSE)),IF($B61=2,IF(ISNA(VLOOKUP($M61,Teams!$O$4:$Q$51,2,FALSE)),"",VLOOKUP($M61,Teams!$O$4:$Q$51,2,FALSE)),IF(ISNA(VLOOKUP($M61,Teams!$X$4:$Z$51,2,FALSE)),"",VLOOKUP($M61,Teams!$X$4:$Z$51,2,FALSE))))</f>
        <v>211404</v>
      </c>
      <c r="O61" s="46">
        <v>8</v>
      </c>
      <c r="P61" s="6" t="str">
        <f t="shared" si="1"/>
        <v>&lt;D8&gt;</v>
      </c>
      <c r="Q61" s="6" t="str">
        <f>IF($B61=1,IF(ISNA(VLOOKUP($P61,Teams!$F$4:$H$51,2,FALSE)),"",VLOOKUP($P61,Teams!$F$4:$H$51,2,FALSE)),IF($B61=2,IF(ISNA(VLOOKUP($P61,Teams!$O$4:$Q$51,2,FALSE)),"",VLOOKUP($P61,Teams!$O$4:$Q$51,2,FALSE)),IF(ISNA(VLOOKUP($P61,Teams!$X$4:$Z$51,2,FALSE)),"",VLOOKUP($P61,Teams!$X$4:$Z$51,2,FALSE))))</f>
        <v>211408</v>
      </c>
      <c r="R61" t="str">
        <f t="shared" si="4"/>
        <v>10/24/2021,9:00,10/24/2021,10:00,Week 5 - Match 5922,,Gym 2 - Court 2,,0,Game,,211404,,1,211408,,,0,,5922,1,,,,,,</v>
      </c>
    </row>
    <row r="62" spans="2:18" x14ac:dyDescent="0.2">
      <c r="B62" s="37">
        <v>1</v>
      </c>
      <c r="C62" s="9">
        <v>44493</v>
      </c>
      <c r="D62" s="10">
        <v>9</v>
      </c>
      <c r="E62" s="10" t="s">
        <v>36</v>
      </c>
      <c r="F62" s="11">
        <f t="shared" si="2"/>
        <v>10</v>
      </c>
      <c r="G62" s="11" t="str">
        <f t="shared" si="3"/>
        <v>00</v>
      </c>
      <c r="H62" s="2">
        <v>5</v>
      </c>
      <c r="I62" s="11" t="str">
        <f t="shared" si="5"/>
        <v>5923</v>
      </c>
      <c r="J62" s="2">
        <v>2</v>
      </c>
      <c r="K62" s="2">
        <v>3</v>
      </c>
      <c r="L62" s="44">
        <v>3</v>
      </c>
      <c r="M62" s="6" t="str">
        <f t="shared" si="0"/>
        <v>&lt;D3&gt;</v>
      </c>
      <c r="N62" s="6" t="str">
        <f>IF($B62=1,IF(ISNA(VLOOKUP($M62,Teams!$F$4:$H$51,2,FALSE)),"",VLOOKUP($M62,Teams!$F$4:$H$51,2,FALSE)),IF($B62=2,IF(ISNA(VLOOKUP($M62,Teams!$O$4:$Q$51,2,FALSE)),"",VLOOKUP($M62,Teams!$O$4:$Q$51,2,FALSE)),IF(ISNA(VLOOKUP($M62,Teams!$X$4:$Z$51,2,FALSE)),"",VLOOKUP($M62,Teams!$X$4:$Z$51,2,FALSE))))</f>
        <v>211403</v>
      </c>
      <c r="O62" s="46">
        <v>9</v>
      </c>
      <c r="P62" s="6" t="str">
        <f t="shared" si="1"/>
        <v>&lt;D9&gt;</v>
      </c>
      <c r="Q62" s="6" t="str">
        <f>IF($B62=1,IF(ISNA(VLOOKUP($P62,Teams!$F$4:$H$51,2,FALSE)),"",VLOOKUP($P62,Teams!$F$4:$H$51,2,FALSE)),IF($B62=2,IF(ISNA(VLOOKUP($P62,Teams!$O$4:$Q$51,2,FALSE)),"",VLOOKUP($P62,Teams!$O$4:$Q$51,2,FALSE)),IF(ISNA(VLOOKUP($P62,Teams!$X$4:$Z$51,2,FALSE)),"",VLOOKUP($P62,Teams!$X$4:$Z$51,2,FALSE))))</f>
        <v>211409</v>
      </c>
      <c r="R62" t="str">
        <f t="shared" si="4"/>
        <v>10/24/2021,9:00,10/24/2021,10:00,Week 5 - Match 5923,,Gym 2 - Court 3,,0,Game,,211403,,1,211409,,,0,,5923,1,,,,,,</v>
      </c>
    </row>
    <row r="63" spans="2:18" x14ac:dyDescent="0.2">
      <c r="B63" s="37">
        <v>1</v>
      </c>
      <c r="C63" s="9">
        <v>44500</v>
      </c>
      <c r="D63" s="10">
        <v>10</v>
      </c>
      <c r="E63" s="10" t="s">
        <v>36</v>
      </c>
      <c r="F63" s="11">
        <f t="shared" si="2"/>
        <v>11</v>
      </c>
      <c r="G63" s="11" t="str">
        <f t="shared" si="3"/>
        <v>00</v>
      </c>
      <c r="H63" s="2">
        <v>6</v>
      </c>
      <c r="I63" s="11" t="str">
        <f t="shared" si="5"/>
        <v>61011</v>
      </c>
      <c r="J63" s="2">
        <v>1</v>
      </c>
      <c r="K63" s="2">
        <v>1</v>
      </c>
      <c r="L63" s="44">
        <v>1</v>
      </c>
      <c r="M63" s="6" t="str">
        <f t="shared" si="0"/>
        <v>&lt;D1&gt;</v>
      </c>
      <c r="N63" s="6" t="str">
        <f>IF($B63=1,IF(ISNA(VLOOKUP($M63,Teams!$F$4:$H$51,2,FALSE)),"",VLOOKUP($M63,Teams!$F$4:$H$51,2,FALSE)),IF($B63=2,IF(ISNA(VLOOKUP($M63,Teams!$O$4:$Q$51,2,FALSE)),"",VLOOKUP($M63,Teams!$O$4:$Q$51,2,FALSE)),IF(ISNA(VLOOKUP($M63,Teams!$X$4:$Z$51,2,FALSE)),"",VLOOKUP($M63,Teams!$X$4:$Z$51,2,FALSE))))</f>
        <v>211401</v>
      </c>
      <c r="O63" s="46">
        <v>12</v>
      </c>
      <c r="P63" s="6" t="str">
        <f t="shared" si="1"/>
        <v>&lt;D12&gt;</v>
      </c>
      <c r="Q63" s="6" t="str">
        <f>IF($B63=1,IF(ISNA(VLOOKUP($P63,Teams!$F$4:$H$51,2,FALSE)),"",VLOOKUP($P63,Teams!$F$4:$H$51,2,FALSE)),IF($B63=2,IF(ISNA(VLOOKUP($P63,Teams!$O$4:$Q$51,2,FALSE)),"",VLOOKUP($P63,Teams!$O$4:$Q$51,2,FALSE)),IF(ISNA(VLOOKUP($P63,Teams!$X$4:$Z$51,2,FALSE)),"",VLOOKUP($P63,Teams!$X$4:$Z$51,2,FALSE))))</f>
        <v>211412</v>
      </c>
      <c r="R63" t="str">
        <f t="shared" si="4"/>
        <v>10/31/2021,10:00,10/31/2021,11:00,Week 6 - Match 61011,,Gym 1 - Court 1,,0,Game,,211401,,1,211412,,,0,,61011,1,,,,,,</v>
      </c>
    </row>
    <row r="64" spans="2:18" x14ac:dyDescent="0.2">
      <c r="B64" s="37">
        <v>1</v>
      </c>
      <c r="C64" s="9">
        <v>44500</v>
      </c>
      <c r="D64" s="10">
        <v>10</v>
      </c>
      <c r="E64" s="10" t="s">
        <v>36</v>
      </c>
      <c r="F64" s="11">
        <f t="shared" si="2"/>
        <v>11</v>
      </c>
      <c r="G64" s="11" t="str">
        <f t="shared" si="3"/>
        <v>00</v>
      </c>
      <c r="H64" s="2">
        <v>6</v>
      </c>
      <c r="I64" s="11" t="str">
        <f t="shared" si="5"/>
        <v>61012</v>
      </c>
      <c r="J64" s="2">
        <v>1</v>
      </c>
      <c r="K64" s="2">
        <v>2</v>
      </c>
      <c r="L64" s="44">
        <v>2</v>
      </c>
      <c r="M64" s="6" t="str">
        <f t="shared" si="0"/>
        <v>&lt;D2&gt;</v>
      </c>
      <c r="N64" s="6" t="str">
        <f>IF($B64=1,IF(ISNA(VLOOKUP($M64,Teams!$F$4:$H$51,2,FALSE)),"",VLOOKUP($M64,Teams!$F$4:$H$51,2,FALSE)),IF($B64=2,IF(ISNA(VLOOKUP($M64,Teams!$O$4:$Q$51,2,FALSE)),"",VLOOKUP($M64,Teams!$O$4:$Q$51,2,FALSE)),IF(ISNA(VLOOKUP($M64,Teams!$X$4:$Z$51,2,FALSE)),"",VLOOKUP($M64,Teams!$X$4:$Z$51,2,FALSE))))</f>
        <v>211402</v>
      </c>
      <c r="O64" s="46">
        <v>11</v>
      </c>
      <c r="P64" s="6" t="str">
        <f t="shared" si="1"/>
        <v>&lt;D11&gt;</v>
      </c>
      <c r="Q64" s="6" t="str">
        <f>IF($B64=1,IF(ISNA(VLOOKUP($P64,Teams!$F$4:$H$51,2,FALSE)),"",VLOOKUP($P64,Teams!$F$4:$H$51,2,FALSE)),IF($B64=2,IF(ISNA(VLOOKUP($P64,Teams!$O$4:$Q$51,2,FALSE)),"",VLOOKUP($P64,Teams!$O$4:$Q$51,2,FALSE)),IF(ISNA(VLOOKUP($P64,Teams!$X$4:$Z$51,2,FALSE)),"",VLOOKUP($P64,Teams!$X$4:$Z$51,2,FALSE))))</f>
        <v>211411</v>
      </c>
      <c r="R64" t="str">
        <f t="shared" si="4"/>
        <v>10/31/2021,10:00,10/31/2021,11:00,Week 6 - Match 61012,,Gym 1 - Court 2,,0,Game,,211402,,1,211411,,,0,,61012,1,,,,,,</v>
      </c>
    </row>
    <row r="65" spans="2:18" x14ac:dyDescent="0.2">
      <c r="B65" s="37">
        <v>1</v>
      </c>
      <c r="C65" s="9">
        <v>44500</v>
      </c>
      <c r="D65" s="10">
        <v>10</v>
      </c>
      <c r="E65" s="10" t="s">
        <v>36</v>
      </c>
      <c r="F65" s="11">
        <f t="shared" si="2"/>
        <v>11</v>
      </c>
      <c r="G65" s="11" t="str">
        <f t="shared" si="3"/>
        <v>00</v>
      </c>
      <c r="H65" s="2">
        <v>6</v>
      </c>
      <c r="I65" s="11" t="str">
        <f t="shared" si="5"/>
        <v>61013</v>
      </c>
      <c r="J65" s="2">
        <v>1</v>
      </c>
      <c r="K65" s="2">
        <v>3</v>
      </c>
      <c r="L65" s="44">
        <v>3</v>
      </c>
      <c r="M65" s="6" t="str">
        <f t="shared" si="0"/>
        <v>&lt;D3&gt;</v>
      </c>
      <c r="N65" s="6" t="str">
        <f>IF($B65=1,IF(ISNA(VLOOKUP($M65,Teams!$F$4:$H$51,2,FALSE)),"",VLOOKUP($M65,Teams!$F$4:$H$51,2,FALSE)),IF($B65=2,IF(ISNA(VLOOKUP($M65,Teams!$O$4:$Q$51,2,FALSE)),"",VLOOKUP($M65,Teams!$O$4:$Q$51,2,FALSE)),IF(ISNA(VLOOKUP($M65,Teams!$X$4:$Z$51,2,FALSE)),"",VLOOKUP($M65,Teams!$X$4:$Z$51,2,FALSE))))</f>
        <v>211403</v>
      </c>
      <c r="O65" s="46">
        <v>10</v>
      </c>
      <c r="P65" s="6" t="str">
        <f t="shared" si="1"/>
        <v>&lt;D10&gt;</v>
      </c>
      <c r="Q65" s="6" t="str">
        <f>IF($B65=1,IF(ISNA(VLOOKUP($P65,Teams!$F$4:$H$51,2,FALSE)),"",VLOOKUP($P65,Teams!$F$4:$H$51,2,FALSE)),IF($B65=2,IF(ISNA(VLOOKUP($P65,Teams!$O$4:$Q$51,2,FALSE)),"",VLOOKUP($P65,Teams!$O$4:$Q$51,2,FALSE)),IF(ISNA(VLOOKUP($P65,Teams!$X$4:$Z$51,2,FALSE)),"",VLOOKUP($P65,Teams!$X$4:$Z$51,2,FALSE))))</f>
        <v>211410</v>
      </c>
      <c r="R65" t="str">
        <f t="shared" si="4"/>
        <v>10/31/2021,10:00,10/31/2021,11:00,Week 6 - Match 61013,,Gym 1 - Court 3,,0,Game,,211403,,1,211410,,,0,,61013,1,,,,,,</v>
      </c>
    </row>
    <row r="66" spans="2:18" x14ac:dyDescent="0.2">
      <c r="B66" s="37">
        <v>1</v>
      </c>
      <c r="C66" s="9">
        <v>44500</v>
      </c>
      <c r="D66" s="10">
        <v>10</v>
      </c>
      <c r="E66" s="10" t="s">
        <v>36</v>
      </c>
      <c r="F66" s="11">
        <f t="shared" si="2"/>
        <v>11</v>
      </c>
      <c r="G66" s="11" t="str">
        <f t="shared" si="3"/>
        <v>00</v>
      </c>
      <c r="H66" s="2">
        <v>6</v>
      </c>
      <c r="I66" s="11" t="str">
        <f t="shared" si="5"/>
        <v>61021</v>
      </c>
      <c r="J66" s="2">
        <v>2</v>
      </c>
      <c r="K66" s="2">
        <v>1</v>
      </c>
      <c r="L66" s="44">
        <v>4</v>
      </c>
      <c r="M66" s="6" t="str">
        <f t="shared" si="0"/>
        <v>&lt;D4&gt;</v>
      </c>
      <c r="N66" s="6" t="str">
        <f>IF($B66=1,IF(ISNA(VLOOKUP($M66,Teams!$F$4:$H$51,2,FALSE)),"",VLOOKUP($M66,Teams!$F$4:$H$51,2,FALSE)),IF($B66=2,IF(ISNA(VLOOKUP($M66,Teams!$O$4:$Q$51,2,FALSE)),"",VLOOKUP($M66,Teams!$O$4:$Q$51,2,FALSE)),IF(ISNA(VLOOKUP($M66,Teams!$X$4:$Z$51,2,FALSE)),"",VLOOKUP($M66,Teams!$X$4:$Z$51,2,FALSE))))</f>
        <v>211404</v>
      </c>
      <c r="O66" s="46">
        <v>9</v>
      </c>
      <c r="P66" s="6" t="str">
        <f t="shared" si="1"/>
        <v>&lt;D9&gt;</v>
      </c>
      <c r="Q66" s="6" t="str">
        <f>IF($B66=1,IF(ISNA(VLOOKUP($P66,Teams!$F$4:$H$51,2,FALSE)),"",VLOOKUP($P66,Teams!$F$4:$H$51,2,FALSE)),IF($B66=2,IF(ISNA(VLOOKUP($P66,Teams!$O$4:$Q$51,2,FALSE)),"",VLOOKUP($P66,Teams!$O$4:$Q$51,2,FALSE)),IF(ISNA(VLOOKUP($P66,Teams!$X$4:$Z$51,2,FALSE)),"",VLOOKUP($P66,Teams!$X$4:$Z$51,2,FALSE))))</f>
        <v>211409</v>
      </c>
      <c r="R66" t="str">
        <f t="shared" si="4"/>
        <v>10/31/2021,10:00,10/31/2021,11:00,Week 6 - Match 61021,,Gym 2 - Court 1,,0,Game,,211404,,1,211409,,,0,,61021,1,,,,,,</v>
      </c>
    </row>
    <row r="67" spans="2:18" x14ac:dyDescent="0.2">
      <c r="B67" s="37">
        <v>1</v>
      </c>
      <c r="C67" s="9">
        <v>44500</v>
      </c>
      <c r="D67" s="10">
        <v>10</v>
      </c>
      <c r="E67" s="10" t="s">
        <v>36</v>
      </c>
      <c r="F67" s="11">
        <f t="shared" si="2"/>
        <v>11</v>
      </c>
      <c r="G67" s="11" t="str">
        <f t="shared" si="3"/>
        <v>00</v>
      </c>
      <c r="H67" s="2">
        <v>6</v>
      </c>
      <c r="I67" s="11" t="str">
        <f t="shared" si="5"/>
        <v>61022</v>
      </c>
      <c r="J67" s="2">
        <v>2</v>
      </c>
      <c r="K67" s="2">
        <v>2</v>
      </c>
      <c r="L67" s="44">
        <v>5</v>
      </c>
      <c r="M67" s="6" t="str">
        <f t="shared" ref="M67:M130" si="6">"&lt;"&amp;$A$3&amp;L67&amp;"&gt;"</f>
        <v>&lt;D5&gt;</v>
      </c>
      <c r="N67" s="6" t="str">
        <f>IF($B67=1,IF(ISNA(VLOOKUP($M67,Teams!$F$4:$H$51,2,FALSE)),"",VLOOKUP($M67,Teams!$F$4:$H$51,2,FALSE)),IF($B67=2,IF(ISNA(VLOOKUP($M67,Teams!$O$4:$Q$51,2,FALSE)),"",VLOOKUP($M67,Teams!$O$4:$Q$51,2,FALSE)),IF(ISNA(VLOOKUP($M67,Teams!$X$4:$Z$51,2,FALSE)),"",VLOOKUP($M67,Teams!$X$4:$Z$51,2,FALSE))))</f>
        <v>211405</v>
      </c>
      <c r="O67" s="46">
        <v>8</v>
      </c>
      <c r="P67" s="6" t="str">
        <f t="shared" ref="P67:P130" si="7">"&lt;"&amp;$A$3&amp;O67&amp;"&gt;"</f>
        <v>&lt;D8&gt;</v>
      </c>
      <c r="Q67" s="6" t="str">
        <f>IF($B67=1,IF(ISNA(VLOOKUP($P67,Teams!$F$4:$H$51,2,FALSE)),"",VLOOKUP($P67,Teams!$F$4:$H$51,2,FALSE)),IF($B67=2,IF(ISNA(VLOOKUP($P67,Teams!$O$4:$Q$51,2,FALSE)),"",VLOOKUP($P67,Teams!$O$4:$Q$51,2,FALSE)),IF(ISNA(VLOOKUP($P67,Teams!$X$4:$Z$51,2,FALSE)),"",VLOOKUP($P67,Teams!$X$4:$Z$51,2,FALSE))))</f>
        <v>211408</v>
      </c>
      <c r="R67" t="str">
        <f t="shared" si="4"/>
        <v>10/31/2021,10:00,10/31/2021,11:00,Week 6 - Match 61022,,Gym 2 - Court 2,,0,Game,,211405,,1,211408,,,0,,61022,1,,,,,,</v>
      </c>
    </row>
    <row r="68" spans="2:18" x14ac:dyDescent="0.2">
      <c r="B68" s="37">
        <v>1</v>
      </c>
      <c r="C68" s="9">
        <v>44500</v>
      </c>
      <c r="D68" s="10">
        <v>10</v>
      </c>
      <c r="E68" s="10" t="s">
        <v>36</v>
      </c>
      <c r="F68" s="11">
        <f t="shared" ref="F68:F131" si="8">IF(NOT(ISBLANK(D68)),D68+1,"")</f>
        <v>11</v>
      </c>
      <c r="G68" s="11" t="str">
        <f t="shared" ref="G68:G131" si="9">IF(ISBLANK(E68),"",E68)</f>
        <v>00</v>
      </c>
      <c r="H68" s="2">
        <v>6</v>
      </c>
      <c r="I68" s="11" t="str">
        <f t="shared" si="5"/>
        <v>61023</v>
      </c>
      <c r="J68" s="2">
        <v>2</v>
      </c>
      <c r="K68" s="2">
        <v>3</v>
      </c>
      <c r="L68" s="44">
        <v>6</v>
      </c>
      <c r="M68" s="6" t="str">
        <f t="shared" si="6"/>
        <v>&lt;D6&gt;</v>
      </c>
      <c r="N68" s="6" t="str">
        <f>IF($B68=1,IF(ISNA(VLOOKUP($M68,Teams!$F$4:$H$51,2,FALSE)),"",VLOOKUP($M68,Teams!$F$4:$H$51,2,FALSE)),IF($B68=2,IF(ISNA(VLOOKUP($M68,Teams!$O$4:$Q$51,2,FALSE)),"",VLOOKUP($M68,Teams!$O$4:$Q$51,2,FALSE)),IF(ISNA(VLOOKUP($M68,Teams!$X$4:$Z$51,2,FALSE)),"",VLOOKUP($M68,Teams!$X$4:$Z$51,2,FALSE))))</f>
        <v>211406</v>
      </c>
      <c r="O68" s="46">
        <v>7</v>
      </c>
      <c r="P68" s="6" t="str">
        <f t="shared" si="7"/>
        <v>&lt;D7&gt;</v>
      </c>
      <c r="Q68" s="6" t="str">
        <f>IF($B68=1,IF(ISNA(VLOOKUP($P68,Teams!$F$4:$H$51,2,FALSE)),"",VLOOKUP($P68,Teams!$F$4:$H$51,2,FALSE)),IF($B68=2,IF(ISNA(VLOOKUP($P68,Teams!$O$4:$Q$51,2,FALSE)),"",VLOOKUP($P68,Teams!$O$4:$Q$51,2,FALSE)),IF(ISNA(VLOOKUP($P68,Teams!$X$4:$Z$51,2,FALSE)),"",VLOOKUP($P68,Teams!$X$4:$Z$51,2,FALSE))))</f>
        <v>211407</v>
      </c>
      <c r="R68" t="str">
        <f t="shared" ref="R68:R131" si="10">TEXT(C68,"mm/dd/yyyy")&amp;","&amp;D68&amp;":"&amp;E68&amp;","&amp;TEXT(C68,"mm/dd/yyyy")&amp;","&amp;F68&amp;":"&amp;G68&amp;",Week "&amp;H68&amp;" - Match "&amp;I68&amp;",,Gym "&amp;J68&amp;" - Court "&amp;K68&amp;",,0,Game,,"&amp;N68&amp;",,1,"&amp;Q68&amp;",,,0,,"&amp;I68&amp;",1,,,,,,"</f>
        <v>10/31/2021,10:00,10/31/2021,11:00,Week 6 - Match 61023,,Gym 2 - Court 3,,0,Game,,211406,,1,211407,,,0,,61023,1,,,,,,</v>
      </c>
    </row>
    <row r="69" spans="2:18" x14ac:dyDescent="0.2">
      <c r="B69" s="37">
        <v>1</v>
      </c>
      <c r="C69" s="9">
        <v>44500</v>
      </c>
      <c r="D69" s="10">
        <v>11</v>
      </c>
      <c r="E69" s="10" t="s">
        <v>36</v>
      </c>
      <c r="F69" s="11">
        <f t="shared" si="8"/>
        <v>12</v>
      </c>
      <c r="G69" s="11" t="str">
        <f t="shared" si="9"/>
        <v>00</v>
      </c>
      <c r="H69" s="2">
        <v>6</v>
      </c>
      <c r="I69" s="11" t="str">
        <f t="shared" si="5"/>
        <v>61111</v>
      </c>
      <c r="J69" s="2">
        <v>1</v>
      </c>
      <c r="K69" s="2">
        <v>1</v>
      </c>
      <c r="L69" s="44">
        <v>10</v>
      </c>
      <c r="M69" s="6" t="str">
        <f t="shared" si="6"/>
        <v>&lt;D10&gt;</v>
      </c>
      <c r="N69" s="6" t="str">
        <f>IF($B69=1,IF(ISNA(VLOOKUP($M69,Teams!$F$4:$H$51,2,FALSE)),"",VLOOKUP($M69,Teams!$F$4:$H$51,2,FALSE)),IF($B69=2,IF(ISNA(VLOOKUP($M69,Teams!$O$4:$Q$51,2,FALSE)),"",VLOOKUP($M69,Teams!$O$4:$Q$51,2,FALSE)),IF(ISNA(VLOOKUP($M69,Teams!$X$4:$Z$51,2,FALSE)),"",VLOOKUP($M69,Teams!$X$4:$Z$51,2,FALSE))))</f>
        <v>211410</v>
      </c>
      <c r="O69" s="46">
        <v>8</v>
      </c>
      <c r="P69" s="6" t="str">
        <f t="shared" si="7"/>
        <v>&lt;D8&gt;</v>
      </c>
      <c r="Q69" s="6" t="str">
        <f>IF($B69=1,IF(ISNA(VLOOKUP($P69,Teams!$F$4:$H$51,2,FALSE)),"",VLOOKUP($P69,Teams!$F$4:$H$51,2,FALSE)),IF($B69=2,IF(ISNA(VLOOKUP($P69,Teams!$O$4:$Q$51,2,FALSE)),"",VLOOKUP($P69,Teams!$O$4:$Q$51,2,FALSE)),IF(ISNA(VLOOKUP($P69,Teams!$X$4:$Z$51,2,FALSE)),"",VLOOKUP($P69,Teams!$X$4:$Z$51,2,FALSE))))</f>
        <v>211408</v>
      </c>
      <c r="R69" t="str">
        <f t="shared" si="10"/>
        <v>10/31/2021,11:00,10/31/2021,12:00,Week 6 - Match 61111,,Gym 1 - Court 1,,0,Game,,211410,,1,211408,,,0,,61111,1,,,,,,</v>
      </c>
    </row>
    <row r="70" spans="2:18" x14ac:dyDescent="0.2">
      <c r="B70" s="37">
        <v>1</v>
      </c>
      <c r="C70" s="9">
        <v>44500</v>
      </c>
      <c r="D70" s="10">
        <v>11</v>
      </c>
      <c r="E70" s="10" t="s">
        <v>36</v>
      </c>
      <c r="F70" s="11">
        <f t="shared" si="8"/>
        <v>12</v>
      </c>
      <c r="G70" s="11" t="str">
        <f t="shared" si="9"/>
        <v>00</v>
      </c>
      <c r="H70" s="2">
        <v>6</v>
      </c>
      <c r="I70" s="11" t="str">
        <f t="shared" si="5"/>
        <v>61112</v>
      </c>
      <c r="J70" s="2">
        <v>1</v>
      </c>
      <c r="K70" s="2">
        <v>2</v>
      </c>
      <c r="L70" s="44">
        <v>12</v>
      </c>
      <c r="M70" s="6" t="str">
        <f t="shared" si="6"/>
        <v>&lt;D12&gt;</v>
      </c>
      <c r="N70" s="6" t="str">
        <f>IF($B70=1,IF(ISNA(VLOOKUP($M70,Teams!$F$4:$H$51,2,FALSE)),"",VLOOKUP($M70,Teams!$F$4:$H$51,2,FALSE)),IF($B70=2,IF(ISNA(VLOOKUP($M70,Teams!$O$4:$Q$51,2,FALSE)),"",VLOOKUP($M70,Teams!$O$4:$Q$51,2,FALSE)),IF(ISNA(VLOOKUP($M70,Teams!$X$4:$Z$51,2,FALSE)),"",VLOOKUP($M70,Teams!$X$4:$Z$51,2,FALSE))))</f>
        <v>211412</v>
      </c>
      <c r="O70" s="46">
        <v>9</v>
      </c>
      <c r="P70" s="6" t="str">
        <f t="shared" si="7"/>
        <v>&lt;D9&gt;</v>
      </c>
      <c r="Q70" s="6" t="str">
        <f>IF($B70=1,IF(ISNA(VLOOKUP($P70,Teams!$F$4:$H$51,2,FALSE)),"",VLOOKUP($P70,Teams!$F$4:$H$51,2,FALSE)),IF($B70=2,IF(ISNA(VLOOKUP($P70,Teams!$O$4:$Q$51,2,FALSE)),"",VLOOKUP($P70,Teams!$O$4:$Q$51,2,FALSE)),IF(ISNA(VLOOKUP($P70,Teams!$X$4:$Z$51,2,FALSE)),"",VLOOKUP($P70,Teams!$X$4:$Z$51,2,FALSE))))</f>
        <v>211409</v>
      </c>
      <c r="R70" t="str">
        <f t="shared" si="10"/>
        <v>10/31/2021,11:00,10/31/2021,12:00,Week 6 - Match 61112,,Gym 1 - Court 2,,0,Game,,211412,,1,211409,,,0,,61112,1,,,,,,</v>
      </c>
    </row>
    <row r="71" spans="2:18" x14ac:dyDescent="0.2">
      <c r="B71" s="37">
        <v>1</v>
      </c>
      <c r="C71" s="9">
        <v>44500</v>
      </c>
      <c r="D71" s="10">
        <v>11</v>
      </c>
      <c r="E71" s="10" t="s">
        <v>36</v>
      </c>
      <c r="F71" s="11">
        <f t="shared" si="8"/>
        <v>12</v>
      </c>
      <c r="G71" s="11" t="str">
        <f t="shared" si="9"/>
        <v>00</v>
      </c>
      <c r="H71" s="2">
        <v>6</v>
      </c>
      <c r="I71" s="11" t="str">
        <f t="shared" ref="I71:I134" si="11">IF(ISBLANK(D71),"",H71&amp;D71&amp;J71&amp;K71)</f>
        <v>61113</v>
      </c>
      <c r="J71" s="2">
        <v>1</v>
      </c>
      <c r="K71" s="2">
        <v>3</v>
      </c>
      <c r="L71" s="44">
        <v>6</v>
      </c>
      <c r="M71" s="6" t="str">
        <f t="shared" si="6"/>
        <v>&lt;D6&gt;</v>
      </c>
      <c r="N71" s="6" t="str">
        <f>IF($B71=1,IF(ISNA(VLOOKUP($M71,Teams!$F$4:$H$51,2,FALSE)),"",VLOOKUP($M71,Teams!$F$4:$H$51,2,FALSE)),IF($B71=2,IF(ISNA(VLOOKUP($M71,Teams!$O$4:$Q$51,2,FALSE)),"",VLOOKUP($M71,Teams!$O$4:$Q$51,2,FALSE)),IF(ISNA(VLOOKUP($M71,Teams!$X$4:$Z$51,2,FALSE)),"",VLOOKUP($M71,Teams!$X$4:$Z$51,2,FALSE))))</f>
        <v>211406</v>
      </c>
      <c r="O71" s="46">
        <v>1</v>
      </c>
      <c r="P71" s="6" t="str">
        <f t="shared" si="7"/>
        <v>&lt;D1&gt;</v>
      </c>
      <c r="Q71" s="6" t="str">
        <f>IF($B71=1,IF(ISNA(VLOOKUP($P71,Teams!$F$4:$H$51,2,FALSE)),"",VLOOKUP($P71,Teams!$F$4:$H$51,2,FALSE)),IF($B71=2,IF(ISNA(VLOOKUP($P71,Teams!$O$4:$Q$51,2,FALSE)),"",VLOOKUP($P71,Teams!$O$4:$Q$51,2,FALSE)),IF(ISNA(VLOOKUP($P71,Teams!$X$4:$Z$51,2,FALSE)),"",VLOOKUP($P71,Teams!$X$4:$Z$51,2,FALSE))))</f>
        <v>211401</v>
      </c>
      <c r="R71" t="str">
        <f t="shared" si="10"/>
        <v>10/31/2021,11:00,10/31/2021,12:00,Week 6 - Match 61113,,Gym 1 - Court 3,,0,Game,,211406,,1,211401,,,0,,61113,1,,,,,,</v>
      </c>
    </row>
    <row r="72" spans="2:18" x14ac:dyDescent="0.2">
      <c r="B72" s="37">
        <v>1</v>
      </c>
      <c r="C72" s="9">
        <v>44500</v>
      </c>
      <c r="D72" s="10">
        <v>11</v>
      </c>
      <c r="E72" s="10" t="s">
        <v>36</v>
      </c>
      <c r="F72" s="11">
        <f t="shared" si="8"/>
        <v>12</v>
      </c>
      <c r="G72" s="11" t="str">
        <f t="shared" si="9"/>
        <v>00</v>
      </c>
      <c r="H72" s="2">
        <v>6</v>
      </c>
      <c r="I72" s="11" t="str">
        <f t="shared" si="11"/>
        <v>61121</v>
      </c>
      <c r="J72" s="2">
        <v>2</v>
      </c>
      <c r="K72" s="2">
        <v>1</v>
      </c>
      <c r="L72" s="44">
        <v>5</v>
      </c>
      <c r="M72" s="6" t="str">
        <f t="shared" si="6"/>
        <v>&lt;D5&gt;</v>
      </c>
      <c r="N72" s="6" t="str">
        <f>IF($B72=1,IF(ISNA(VLOOKUP($M72,Teams!$F$4:$H$51,2,FALSE)),"",VLOOKUP($M72,Teams!$F$4:$H$51,2,FALSE)),IF($B72=2,IF(ISNA(VLOOKUP($M72,Teams!$O$4:$Q$51,2,FALSE)),"",VLOOKUP($M72,Teams!$O$4:$Q$51,2,FALSE)),IF(ISNA(VLOOKUP($M72,Teams!$X$4:$Z$51,2,FALSE)),"",VLOOKUP($M72,Teams!$X$4:$Z$51,2,FALSE))))</f>
        <v>211405</v>
      </c>
      <c r="O72" s="46">
        <v>2</v>
      </c>
      <c r="P72" s="6" t="str">
        <f t="shared" si="7"/>
        <v>&lt;D2&gt;</v>
      </c>
      <c r="Q72" s="6" t="str">
        <f>IF($B72=1,IF(ISNA(VLOOKUP($P72,Teams!$F$4:$H$51,2,FALSE)),"",VLOOKUP($P72,Teams!$F$4:$H$51,2,FALSE)),IF($B72=2,IF(ISNA(VLOOKUP($P72,Teams!$O$4:$Q$51,2,FALSE)),"",VLOOKUP($P72,Teams!$O$4:$Q$51,2,FALSE)),IF(ISNA(VLOOKUP($P72,Teams!$X$4:$Z$51,2,FALSE)),"",VLOOKUP($P72,Teams!$X$4:$Z$51,2,FALSE))))</f>
        <v>211402</v>
      </c>
      <c r="R72" t="str">
        <f t="shared" si="10"/>
        <v>10/31/2021,11:00,10/31/2021,12:00,Week 6 - Match 61121,,Gym 2 - Court 1,,0,Game,,211405,,1,211402,,,0,,61121,1,,,,,,</v>
      </c>
    </row>
    <row r="73" spans="2:18" x14ac:dyDescent="0.2">
      <c r="B73" s="37">
        <v>1</v>
      </c>
      <c r="C73" s="9">
        <v>44500</v>
      </c>
      <c r="D73" s="10">
        <v>11</v>
      </c>
      <c r="E73" s="10" t="s">
        <v>36</v>
      </c>
      <c r="F73" s="11">
        <f t="shared" si="8"/>
        <v>12</v>
      </c>
      <c r="G73" s="11" t="str">
        <f t="shared" si="9"/>
        <v>00</v>
      </c>
      <c r="H73" s="2">
        <v>6</v>
      </c>
      <c r="I73" s="11" t="str">
        <f t="shared" si="11"/>
        <v>61122</v>
      </c>
      <c r="J73" s="2">
        <v>2</v>
      </c>
      <c r="K73" s="2">
        <v>2</v>
      </c>
      <c r="L73" s="44">
        <v>4</v>
      </c>
      <c r="M73" s="6" t="str">
        <f t="shared" si="6"/>
        <v>&lt;D4&gt;</v>
      </c>
      <c r="N73" s="6" t="str">
        <f>IF($B73=1,IF(ISNA(VLOOKUP($M73,Teams!$F$4:$H$51,2,FALSE)),"",VLOOKUP($M73,Teams!$F$4:$H$51,2,FALSE)),IF($B73=2,IF(ISNA(VLOOKUP($M73,Teams!$O$4:$Q$51,2,FALSE)),"",VLOOKUP($M73,Teams!$O$4:$Q$51,2,FALSE)),IF(ISNA(VLOOKUP($M73,Teams!$X$4:$Z$51,2,FALSE)),"",VLOOKUP($M73,Teams!$X$4:$Z$51,2,FALSE))))</f>
        <v>211404</v>
      </c>
      <c r="O73" s="46">
        <v>3</v>
      </c>
      <c r="P73" s="6" t="str">
        <f t="shared" si="7"/>
        <v>&lt;D3&gt;</v>
      </c>
      <c r="Q73" s="6" t="str">
        <f>IF($B73=1,IF(ISNA(VLOOKUP($P73,Teams!$F$4:$H$51,2,FALSE)),"",VLOOKUP($P73,Teams!$F$4:$H$51,2,FALSE)),IF($B73=2,IF(ISNA(VLOOKUP($P73,Teams!$O$4:$Q$51,2,FALSE)),"",VLOOKUP($P73,Teams!$O$4:$Q$51,2,FALSE)),IF(ISNA(VLOOKUP($P73,Teams!$X$4:$Z$51,2,FALSE)),"",VLOOKUP($P73,Teams!$X$4:$Z$51,2,FALSE))))</f>
        <v>211403</v>
      </c>
      <c r="R73" t="str">
        <f t="shared" si="10"/>
        <v>10/31/2021,11:00,10/31/2021,12:00,Week 6 - Match 61122,,Gym 2 - Court 2,,0,Game,,211404,,1,211403,,,0,,61122,1,,,,,,</v>
      </c>
    </row>
    <row r="74" spans="2:18" x14ac:dyDescent="0.2">
      <c r="B74" s="37">
        <v>1</v>
      </c>
      <c r="C74" s="9">
        <v>44500</v>
      </c>
      <c r="D74" s="10">
        <v>11</v>
      </c>
      <c r="E74" s="10" t="s">
        <v>36</v>
      </c>
      <c r="F74" s="11">
        <f t="shared" si="8"/>
        <v>12</v>
      </c>
      <c r="G74" s="11" t="str">
        <f t="shared" si="9"/>
        <v>00</v>
      </c>
      <c r="H74" s="2">
        <v>6</v>
      </c>
      <c r="I74" s="11" t="str">
        <f t="shared" si="11"/>
        <v>61123</v>
      </c>
      <c r="J74" s="2">
        <v>2</v>
      </c>
      <c r="K74" s="2">
        <v>3</v>
      </c>
      <c r="L74" s="44">
        <v>11</v>
      </c>
      <c r="M74" s="6" t="str">
        <f t="shared" si="6"/>
        <v>&lt;D11&gt;</v>
      </c>
      <c r="N74" s="6" t="str">
        <f>IF($B74=1,IF(ISNA(VLOOKUP($M74,Teams!$F$4:$H$51,2,FALSE)),"",VLOOKUP($M74,Teams!$F$4:$H$51,2,FALSE)),IF($B74=2,IF(ISNA(VLOOKUP($M74,Teams!$O$4:$Q$51,2,FALSE)),"",VLOOKUP($M74,Teams!$O$4:$Q$51,2,FALSE)),IF(ISNA(VLOOKUP($M74,Teams!$X$4:$Z$51,2,FALSE)),"",VLOOKUP($M74,Teams!$X$4:$Z$51,2,FALSE))))</f>
        <v>211411</v>
      </c>
      <c r="O74" s="46">
        <v>7</v>
      </c>
      <c r="P74" s="6" t="str">
        <f t="shared" si="7"/>
        <v>&lt;D7&gt;</v>
      </c>
      <c r="Q74" s="6" t="str">
        <f>IF($B74=1,IF(ISNA(VLOOKUP($P74,Teams!$F$4:$H$51,2,FALSE)),"",VLOOKUP($P74,Teams!$F$4:$H$51,2,FALSE)),IF($B74=2,IF(ISNA(VLOOKUP($P74,Teams!$O$4:$Q$51,2,FALSE)),"",VLOOKUP($P74,Teams!$O$4:$Q$51,2,FALSE)),IF(ISNA(VLOOKUP($P74,Teams!$X$4:$Z$51,2,FALSE)),"",VLOOKUP($P74,Teams!$X$4:$Z$51,2,FALSE))))</f>
        <v>211407</v>
      </c>
      <c r="R74" t="str">
        <f t="shared" si="10"/>
        <v>10/31/2021,11:00,10/31/2021,12:00,Week 6 - Match 61123,,Gym 2 - Court 3,,0,Game,,211411,,1,211407,,,0,,61123,1,,,,,,</v>
      </c>
    </row>
    <row r="75" spans="2:18" x14ac:dyDescent="0.2">
      <c r="B75" s="37">
        <v>1</v>
      </c>
      <c r="C75" s="9">
        <v>44507</v>
      </c>
      <c r="D75" s="10">
        <v>12</v>
      </c>
      <c r="E75" s="10" t="s">
        <v>36</v>
      </c>
      <c r="F75" s="11">
        <f t="shared" si="8"/>
        <v>13</v>
      </c>
      <c r="G75" s="11" t="str">
        <f t="shared" si="9"/>
        <v>00</v>
      </c>
      <c r="H75" s="2">
        <v>7</v>
      </c>
      <c r="I75" s="11" t="str">
        <f t="shared" si="11"/>
        <v>71211</v>
      </c>
      <c r="J75" s="2">
        <v>1</v>
      </c>
      <c r="K75" s="2">
        <v>1</v>
      </c>
      <c r="L75" s="44">
        <v>12</v>
      </c>
      <c r="M75" s="6" t="str">
        <f t="shared" si="6"/>
        <v>&lt;D12&gt;</v>
      </c>
      <c r="N75" s="6" t="str">
        <f>IF($B75=1,IF(ISNA(VLOOKUP($M75,Teams!$F$4:$H$51,2,FALSE)),"",VLOOKUP($M75,Teams!$F$4:$H$51,2,FALSE)),IF($B75=2,IF(ISNA(VLOOKUP($M75,Teams!$O$4:$Q$51,2,FALSE)),"",VLOOKUP($M75,Teams!$O$4:$Q$51,2,FALSE)),IF(ISNA(VLOOKUP($M75,Teams!$X$4:$Z$51,2,FALSE)),"",VLOOKUP($M75,Teams!$X$4:$Z$51,2,FALSE))))</f>
        <v>211412</v>
      </c>
      <c r="O75" s="46">
        <v>10</v>
      </c>
      <c r="P75" s="6" t="str">
        <f t="shared" si="7"/>
        <v>&lt;D10&gt;</v>
      </c>
      <c r="Q75" s="6" t="str">
        <f>IF($B75=1,IF(ISNA(VLOOKUP($P75,Teams!$F$4:$H$51,2,FALSE)),"",VLOOKUP($P75,Teams!$F$4:$H$51,2,FALSE)),IF($B75=2,IF(ISNA(VLOOKUP($P75,Teams!$O$4:$Q$51,2,FALSE)),"",VLOOKUP($P75,Teams!$O$4:$Q$51,2,FALSE)),IF(ISNA(VLOOKUP($P75,Teams!$X$4:$Z$51,2,FALSE)),"",VLOOKUP($P75,Teams!$X$4:$Z$51,2,FALSE))))</f>
        <v>211410</v>
      </c>
      <c r="R75" t="str">
        <f t="shared" si="10"/>
        <v>11/07/2021,12:00,11/07/2021,13:00,Week 7 - Match 71211,,Gym 1 - Court 1,,0,Game,,211412,,1,211410,,,0,,71211,1,,,,,,</v>
      </c>
    </row>
    <row r="76" spans="2:18" x14ac:dyDescent="0.2">
      <c r="B76" s="37">
        <v>1</v>
      </c>
      <c r="C76" s="9">
        <v>44507</v>
      </c>
      <c r="D76" s="10">
        <v>12</v>
      </c>
      <c r="E76" s="10" t="s">
        <v>36</v>
      </c>
      <c r="F76" s="11">
        <f t="shared" si="8"/>
        <v>13</v>
      </c>
      <c r="G76" s="11" t="str">
        <f t="shared" si="9"/>
        <v>00</v>
      </c>
      <c r="H76" s="2">
        <v>7</v>
      </c>
      <c r="I76" s="11" t="str">
        <f t="shared" si="11"/>
        <v>71212</v>
      </c>
      <c r="J76" s="2">
        <v>1</v>
      </c>
      <c r="K76" s="2">
        <v>2</v>
      </c>
      <c r="L76" s="44">
        <v>7</v>
      </c>
      <c r="M76" s="6" t="str">
        <f t="shared" si="6"/>
        <v>&lt;D7&gt;</v>
      </c>
      <c r="N76" s="6" t="str">
        <f>IF($B76=1,IF(ISNA(VLOOKUP($M76,Teams!$F$4:$H$51,2,FALSE)),"",VLOOKUP($M76,Teams!$F$4:$H$51,2,FALSE)),IF($B76=2,IF(ISNA(VLOOKUP($M76,Teams!$O$4:$Q$51,2,FALSE)),"",VLOOKUP($M76,Teams!$O$4:$Q$51,2,FALSE)),IF(ISNA(VLOOKUP($M76,Teams!$X$4:$Z$51,2,FALSE)),"",VLOOKUP($M76,Teams!$X$4:$Z$51,2,FALSE))))</f>
        <v>211407</v>
      </c>
      <c r="O76" s="46">
        <v>2</v>
      </c>
      <c r="P76" s="6" t="str">
        <f t="shared" si="7"/>
        <v>&lt;D2&gt;</v>
      </c>
      <c r="Q76" s="6" t="str">
        <f>IF($B76=1,IF(ISNA(VLOOKUP($P76,Teams!$F$4:$H$51,2,FALSE)),"",VLOOKUP($P76,Teams!$F$4:$H$51,2,FALSE)),IF($B76=2,IF(ISNA(VLOOKUP($P76,Teams!$O$4:$Q$51,2,FALSE)),"",VLOOKUP($P76,Teams!$O$4:$Q$51,2,FALSE)),IF(ISNA(VLOOKUP($P76,Teams!$X$4:$Z$51,2,FALSE)),"",VLOOKUP($P76,Teams!$X$4:$Z$51,2,FALSE))))</f>
        <v>211402</v>
      </c>
      <c r="R76" t="str">
        <f t="shared" si="10"/>
        <v>11/07/2021,12:00,11/07/2021,13:00,Week 7 - Match 71212,,Gym 1 - Court 2,,0,Game,,211407,,1,211402,,,0,,71212,1,,,,,,</v>
      </c>
    </row>
    <row r="77" spans="2:18" x14ac:dyDescent="0.2">
      <c r="B77" s="37">
        <v>1</v>
      </c>
      <c r="C77" s="9">
        <v>44507</v>
      </c>
      <c r="D77" s="10">
        <v>12</v>
      </c>
      <c r="E77" s="10" t="s">
        <v>36</v>
      </c>
      <c r="F77" s="11">
        <f t="shared" si="8"/>
        <v>13</v>
      </c>
      <c r="G77" s="11" t="str">
        <f t="shared" si="9"/>
        <v>00</v>
      </c>
      <c r="H77" s="2">
        <v>7</v>
      </c>
      <c r="I77" s="11" t="str">
        <f t="shared" si="11"/>
        <v>71213</v>
      </c>
      <c r="J77" s="2">
        <v>1</v>
      </c>
      <c r="K77" s="2">
        <v>3</v>
      </c>
      <c r="L77" s="44">
        <v>8</v>
      </c>
      <c r="M77" s="6" t="str">
        <f t="shared" si="6"/>
        <v>&lt;D8&gt;</v>
      </c>
      <c r="N77" s="6" t="str">
        <f>IF($B77=1,IF(ISNA(VLOOKUP($M77,Teams!$F$4:$H$51,2,FALSE)),"",VLOOKUP($M77,Teams!$F$4:$H$51,2,FALSE)),IF($B77=2,IF(ISNA(VLOOKUP($M77,Teams!$O$4:$Q$51,2,FALSE)),"",VLOOKUP($M77,Teams!$O$4:$Q$51,2,FALSE)),IF(ISNA(VLOOKUP($M77,Teams!$X$4:$Z$51,2,FALSE)),"",VLOOKUP($M77,Teams!$X$4:$Z$51,2,FALSE))))</f>
        <v>211408</v>
      </c>
      <c r="O77" s="46">
        <v>1</v>
      </c>
      <c r="P77" s="6" t="str">
        <f t="shared" si="7"/>
        <v>&lt;D1&gt;</v>
      </c>
      <c r="Q77" s="6" t="str">
        <f>IF($B77=1,IF(ISNA(VLOOKUP($P77,Teams!$F$4:$H$51,2,FALSE)),"",VLOOKUP($P77,Teams!$F$4:$H$51,2,FALSE)),IF($B77=2,IF(ISNA(VLOOKUP($P77,Teams!$O$4:$Q$51,2,FALSE)),"",VLOOKUP($P77,Teams!$O$4:$Q$51,2,FALSE)),IF(ISNA(VLOOKUP($P77,Teams!$X$4:$Z$51,2,FALSE)),"",VLOOKUP($P77,Teams!$X$4:$Z$51,2,FALSE))))</f>
        <v>211401</v>
      </c>
      <c r="R77" t="str">
        <f t="shared" si="10"/>
        <v>11/07/2021,12:00,11/07/2021,13:00,Week 7 - Match 71213,,Gym 1 - Court 3,,0,Game,,211408,,1,211401,,,0,,71213,1,,,,,,</v>
      </c>
    </row>
    <row r="78" spans="2:18" x14ac:dyDescent="0.2">
      <c r="B78" s="37">
        <v>1</v>
      </c>
      <c r="C78" s="9">
        <v>44507</v>
      </c>
      <c r="D78" s="10">
        <v>12</v>
      </c>
      <c r="E78" s="10" t="s">
        <v>36</v>
      </c>
      <c r="F78" s="11">
        <f t="shared" si="8"/>
        <v>13</v>
      </c>
      <c r="G78" s="11" t="str">
        <f t="shared" si="9"/>
        <v>00</v>
      </c>
      <c r="H78" s="2">
        <v>7</v>
      </c>
      <c r="I78" s="11" t="str">
        <f t="shared" si="11"/>
        <v>71221</v>
      </c>
      <c r="J78" s="2">
        <v>2</v>
      </c>
      <c r="K78" s="2">
        <v>1</v>
      </c>
      <c r="L78" s="44">
        <v>6</v>
      </c>
      <c r="M78" s="6" t="str">
        <f t="shared" si="6"/>
        <v>&lt;D6&gt;</v>
      </c>
      <c r="N78" s="6" t="str">
        <f>IF($B78=1,IF(ISNA(VLOOKUP($M78,Teams!$F$4:$H$51,2,FALSE)),"",VLOOKUP($M78,Teams!$F$4:$H$51,2,FALSE)),IF($B78=2,IF(ISNA(VLOOKUP($M78,Teams!$O$4:$Q$51,2,FALSE)),"",VLOOKUP($M78,Teams!$O$4:$Q$51,2,FALSE)),IF(ISNA(VLOOKUP($M78,Teams!$X$4:$Z$51,2,FALSE)),"",VLOOKUP($M78,Teams!$X$4:$Z$51,2,FALSE))))</f>
        <v>211406</v>
      </c>
      <c r="O78" s="46">
        <v>3</v>
      </c>
      <c r="P78" s="6" t="str">
        <f t="shared" si="7"/>
        <v>&lt;D3&gt;</v>
      </c>
      <c r="Q78" s="6" t="str">
        <f>IF($B78=1,IF(ISNA(VLOOKUP($P78,Teams!$F$4:$H$51,2,FALSE)),"",VLOOKUP($P78,Teams!$F$4:$H$51,2,FALSE)),IF($B78=2,IF(ISNA(VLOOKUP($P78,Teams!$O$4:$Q$51,2,FALSE)),"",VLOOKUP($P78,Teams!$O$4:$Q$51,2,FALSE)),IF(ISNA(VLOOKUP($P78,Teams!$X$4:$Z$51,2,FALSE)),"",VLOOKUP($P78,Teams!$X$4:$Z$51,2,FALSE))))</f>
        <v>211403</v>
      </c>
      <c r="R78" t="str">
        <f t="shared" si="10"/>
        <v>11/07/2021,12:00,11/07/2021,13:00,Week 7 - Match 71221,,Gym 2 - Court 1,,0,Game,,211406,,1,211403,,,0,,71221,1,,,,,,</v>
      </c>
    </row>
    <row r="79" spans="2:18" x14ac:dyDescent="0.2">
      <c r="B79" s="37">
        <v>1</v>
      </c>
      <c r="C79" s="9">
        <v>44507</v>
      </c>
      <c r="D79" s="10">
        <v>12</v>
      </c>
      <c r="E79" s="10" t="s">
        <v>36</v>
      </c>
      <c r="F79" s="11">
        <f t="shared" si="8"/>
        <v>13</v>
      </c>
      <c r="G79" s="11" t="str">
        <f t="shared" si="9"/>
        <v>00</v>
      </c>
      <c r="H79" s="2">
        <v>7</v>
      </c>
      <c r="I79" s="11" t="str">
        <f t="shared" si="11"/>
        <v>71222</v>
      </c>
      <c r="J79" s="2">
        <v>2</v>
      </c>
      <c r="K79" s="2">
        <v>2</v>
      </c>
      <c r="L79" s="44">
        <v>5</v>
      </c>
      <c r="M79" s="6" t="str">
        <f t="shared" si="6"/>
        <v>&lt;D5&gt;</v>
      </c>
      <c r="N79" s="6" t="str">
        <f>IF($B79=1,IF(ISNA(VLOOKUP($M79,Teams!$F$4:$H$51,2,FALSE)),"",VLOOKUP($M79,Teams!$F$4:$H$51,2,FALSE)),IF($B79=2,IF(ISNA(VLOOKUP($M79,Teams!$O$4:$Q$51,2,FALSE)),"",VLOOKUP($M79,Teams!$O$4:$Q$51,2,FALSE)),IF(ISNA(VLOOKUP($M79,Teams!$X$4:$Z$51,2,FALSE)),"",VLOOKUP($M79,Teams!$X$4:$Z$51,2,FALSE))))</f>
        <v>211405</v>
      </c>
      <c r="O79" s="46">
        <v>4</v>
      </c>
      <c r="P79" s="6" t="str">
        <f t="shared" si="7"/>
        <v>&lt;D4&gt;</v>
      </c>
      <c r="Q79" s="6" t="str">
        <f>IF($B79=1,IF(ISNA(VLOOKUP($P79,Teams!$F$4:$H$51,2,FALSE)),"",VLOOKUP($P79,Teams!$F$4:$H$51,2,FALSE)),IF($B79=2,IF(ISNA(VLOOKUP($P79,Teams!$O$4:$Q$51,2,FALSE)),"",VLOOKUP($P79,Teams!$O$4:$Q$51,2,FALSE)),IF(ISNA(VLOOKUP($P79,Teams!$X$4:$Z$51,2,FALSE)),"",VLOOKUP($P79,Teams!$X$4:$Z$51,2,FALSE))))</f>
        <v>211404</v>
      </c>
      <c r="R79" t="str">
        <f t="shared" si="10"/>
        <v>11/07/2021,12:00,11/07/2021,13:00,Week 7 - Match 71222,,Gym 2 - Court 2,,0,Game,,211405,,1,211404,,,0,,71222,1,,,,,,</v>
      </c>
    </row>
    <row r="80" spans="2:18" x14ac:dyDescent="0.2">
      <c r="B80" s="37">
        <v>1</v>
      </c>
      <c r="C80" s="9">
        <v>44507</v>
      </c>
      <c r="D80" s="10">
        <v>12</v>
      </c>
      <c r="E80" s="10" t="s">
        <v>36</v>
      </c>
      <c r="F80" s="11">
        <f t="shared" si="8"/>
        <v>13</v>
      </c>
      <c r="G80" s="11" t="str">
        <f t="shared" si="9"/>
        <v>00</v>
      </c>
      <c r="H80" s="2">
        <v>7</v>
      </c>
      <c r="I80" s="11" t="str">
        <f t="shared" si="11"/>
        <v>71223</v>
      </c>
      <c r="J80" s="2">
        <v>2</v>
      </c>
      <c r="K80" s="2">
        <v>3</v>
      </c>
      <c r="L80" s="44">
        <v>11</v>
      </c>
      <c r="M80" s="6" t="str">
        <f t="shared" si="6"/>
        <v>&lt;D11&gt;</v>
      </c>
      <c r="N80" s="6" t="str">
        <f>IF($B80=1,IF(ISNA(VLOOKUP($M80,Teams!$F$4:$H$51,2,FALSE)),"",VLOOKUP($M80,Teams!$F$4:$H$51,2,FALSE)),IF($B80=2,IF(ISNA(VLOOKUP($M80,Teams!$O$4:$Q$51,2,FALSE)),"",VLOOKUP($M80,Teams!$O$4:$Q$51,2,FALSE)),IF(ISNA(VLOOKUP($M80,Teams!$X$4:$Z$51,2,FALSE)),"",VLOOKUP($M80,Teams!$X$4:$Z$51,2,FALSE))))</f>
        <v>211411</v>
      </c>
      <c r="O80" s="46">
        <v>9</v>
      </c>
      <c r="P80" s="6" t="str">
        <f t="shared" si="7"/>
        <v>&lt;D9&gt;</v>
      </c>
      <c r="Q80" s="6" t="str">
        <f>IF($B80=1,IF(ISNA(VLOOKUP($P80,Teams!$F$4:$H$51,2,FALSE)),"",VLOOKUP($P80,Teams!$F$4:$H$51,2,FALSE)),IF($B80=2,IF(ISNA(VLOOKUP($P80,Teams!$O$4:$Q$51,2,FALSE)),"",VLOOKUP($P80,Teams!$O$4:$Q$51,2,FALSE)),IF(ISNA(VLOOKUP($P80,Teams!$X$4:$Z$51,2,FALSE)),"",VLOOKUP($P80,Teams!$X$4:$Z$51,2,FALSE))))</f>
        <v>211409</v>
      </c>
      <c r="R80" t="str">
        <f t="shared" si="10"/>
        <v>11/07/2021,12:00,11/07/2021,13:00,Week 7 - Match 71223,,Gym 2 - Court 3,,0,Game,,211411,,1,211409,,,0,,71223,1,,,,,,</v>
      </c>
    </row>
    <row r="81" spans="2:18" x14ac:dyDescent="0.2">
      <c r="B81" s="37">
        <v>1</v>
      </c>
      <c r="C81" s="9">
        <v>44507</v>
      </c>
      <c r="D81" s="10">
        <v>13</v>
      </c>
      <c r="E81" s="10" t="s">
        <v>36</v>
      </c>
      <c r="F81" s="11">
        <f t="shared" si="8"/>
        <v>14</v>
      </c>
      <c r="G81" s="11" t="str">
        <f t="shared" si="9"/>
        <v>00</v>
      </c>
      <c r="H81" s="2">
        <v>7</v>
      </c>
      <c r="I81" s="11" t="str">
        <f t="shared" si="11"/>
        <v>71311</v>
      </c>
      <c r="J81" s="2">
        <v>1</v>
      </c>
      <c r="K81" s="2">
        <v>1</v>
      </c>
      <c r="L81" s="44">
        <v>5</v>
      </c>
      <c r="M81" s="6" t="str">
        <f t="shared" si="6"/>
        <v>&lt;D5&gt;</v>
      </c>
      <c r="N81" s="6" t="str">
        <f>IF($B81=1,IF(ISNA(VLOOKUP($M81,Teams!$F$4:$H$51,2,FALSE)),"",VLOOKUP($M81,Teams!$F$4:$H$51,2,FALSE)),IF($B81=2,IF(ISNA(VLOOKUP($M81,Teams!$O$4:$Q$51,2,FALSE)),"",VLOOKUP($M81,Teams!$O$4:$Q$51,2,FALSE)),IF(ISNA(VLOOKUP($M81,Teams!$X$4:$Z$51,2,FALSE)),"",VLOOKUP($M81,Teams!$X$4:$Z$51,2,FALSE))))</f>
        <v>211405</v>
      </c>
      <c r="O81" s="46">
        <v>1</v>
      </c>
      <c r="P81" s="6" t="str">
        <f t="shared" si="7"/>
        <v>&lt;D1&gt;</v>
      </c>
      <c r="Q81" s="6" t="str">
        <f>IF($B81=1,IF(ISNA(VLOOKUP($P81,Teams!$F$4:$H$51,2,FALSE)),"",VLOOKUP($P81,Teams!$F$4:$H$51,2,FALSE)),IF($B81=2,IF(ISNA(VLOOKUP($P81,Teams!$O$4:$Q$51,2,FALSE)),"",VLOOKUP($P81,Teams!$O$4:$Q$51,2,FALSE)),IF(ISNA(VLOOKUP($P81,Teams!$X$4:$Z$51,2,FALSE)),"",VLOOKUP($P81,Teams!$X$4:$Z$51,2,FALSE))))</f>
        <v>211401</v>
      </c>
      <c r="R81" t="str">
        <f t="shared" si="10"/>
        <v>11/07/2021,13:00,11/07/2021,14:00,Week 7 - Match 71311,,Gym 1 - Court 1,,0,Game,,211405,,1,211401,,,0,,71311,1,,,,,,</v>
      </c>
    </row>
    <row r="82" spans="2:18" x14ac:dyDescent="0.2">
      <c r="B82" s="37">
        <v>1</v>
      </c>
      <c r="C82" s="9">
        <v>44507</v>
      </c>
      <c r="D82" s="10">
        <v>13</v>
      </c>
      <c r="E82" s="10" t="s">
        <v>36</v>
      </c>
      <c r="F82" s="11">
        <f t="shared" si="8"/>
        <v>14</v>
      </c>
      <c r="G82" s="11" t="str">
        <f t="shared" si="9"/>
        <v>00</v>
      </c>
      <c r="H82" s="2">
        <v>7</v>
      </c>
      <c r="I82" s="11" t="str">
        <f t="shared" si="11"/>
        <v>71312</v>
      </c>
      <c r="J82" s="2">
        <v>1</v>
      </c>
      <c r="K82" s="2">
        <v>2</v>
      </c>
      <c r="L82" s="44">
        <v>4</v>
      </c>
      <c r="M82" s="6" t="str">
        <f t="shared" si="6"/>
        <v>&lt;D4&gt;</v>
      </c>
      <c r="N82" s="6" t="str">
        <f>IF($B82=1,IF(ISNA(VLOOKUP($M82,Teams!$F$4:$H$51,2,FALSE)),"",VLOOKUP($M82,Teams!$F$4:$H$51,2,FALSE)),IF($B82=2,IF(ISNA(VLOOKUP($M82,Teams!$O$4:$Q$51,2,FALSE)),"",VLOOKUP($M82,Teams!$O$4:$Q$51,2,FALSE)),IF(ISNA(VLOOKUP($M82,Teams!$X$4:$Z$51,2,FALSE)),"",VLOOKUP($M82,Teams!$X$4:$Z$51,2,FALSE))))</f>
        <v>211404</v>
      </c>
      <c r="O82" s="46">
        <v>2</v>
      </c>
      <c r="P82" s="6" t="str">
        <f t="shared" si="7"/>
        <v>&lt;D2&gt;</v>
      </c>
      <c r="Q82" s="6" t="str">
        <f>IF($B82=1,IF(ISNA(VLOOKUP($P82,Teams!$F$4:$H$51,2,FALSE)),"",VLOOKUP($P82,Teams!$F$4:$H$51,2,FALSE)),IF($B82=2,IF(ISNA(VLOOKUP($P82,Teams!$O$4:$Q$51,2,FALSE)),"",VLOOKUP($P82,Teams!$O$4:$Q$51,2,FALSE)),IF(ISNA(VLOOKUP($P82,Teams!$X$4:$Z$51,2,FALSE)),"",VLOOKUP($P82,Teams!$X$4:$Z$51,2,FALSE))))</f>
        <v>211402</v>
      </c>
      <c r="R82" t="str">
        <f t="shared" si="10"/>
        <v>11/07/2021,13:00,11/07/2021,14:00,Week 7 - Match 71312,,Gym 1 - Court 2,,0,Game,,211404,,1,211402,,,0,,71312,1,,,,,,</v>
      </c>
    </row>
    <row r="83" spans="2:18" x14ac:dyDescent="0.2">
      <c r="B83" s="37">
        <v>1</v>
      </c>
      <c r="C83" s="9">
        <v>44507</v>
      </c>
      <c r="D83" s="10">
        <v>13</v>
      </c>
      <c r="E83" s="10" t="s">
        <v>36</v>
      </c>
      <c r="F83" s="11">
        <f t="shared" si="8"/>
        <v>14</v>
      </c>
      <c r="G83" s="11" t="str">
        <f t="shared" si="9"/>
        <v>00</v>
      </c>
      <c r="H83" s="2">
        <v>7</v>
      </c>
      <c r="I83" s="11" t="str">
        <f t="shared" si="11"/>
        <v>71313</v>
      </c>
      <c r="J83" s="2">
        <v>1</v>
      </c>
      <c r="K83" s="2">
        <v>3</v>
      </c>
      <c r="L83" s="44">
        <v>12</v>
      </c>
      <c r="M83" s="6" t="str">
        <f t="shared" si="6"/>
        <v>&lt;D12&gt;</v>
      </c>
      <c r="N83" s="6" t="str">
        <f>IF($B83=1,IF(ISNA(VLOOKUP($M83,Teams!$F$4:$H$51,2,FALSE)),"",VLOOKUP($M83,Teams!$F$4:$H$51,2,FALSE)),IF($B83=2,IF(ISNA(VLOOKUP($M83,Teams!$O$4:$Q$51,2,FALSE)),"",VLOOKUP($M83,Teams!$O$4:$Q$51,2,FALSE)),IF(ISNA(VLOOKUP($M83,Teams!$X$4:$Z$51,2,FALSE)),"",VLOOKUP($M83,Teams!$X$4:$Z$51,2,FALSE))))</f>
        <v>211412</v>
      </c>
      <c r="O83" s="46">
        <v>3</v>
      </c>
      <c r="P83" s="6" t="str">
        <f t="shared" si="7"/>
        <v>&lt;D3&gt;</v>
      </c>
      <c r="Q83" s="6" t="str">
        <f>IF($B83=1,IF(ISNA(VLOOKUP($P83,Teams!$F$4:$H$51,2,FALSE)),"",VLOOKUP($P83,Teams!$F$4:$H$51,2,FALSE)),IF($B83=2,IF(ISNA(VLOOKUP($P83,Teams!$O$4:$Q$51,2,FALSE)),"",VLOOKUP($P83,Teams!$O$4:$Q$51,2,FALSE)),IF(ISNA(VLOOKUP($P83,Teams!$X$4:$Z$51,2,FALSE)),"",VLOOKUP($P83,Teams!$X$4:$Z$51,2,FALSE))))</f>
        <v>211403</v>
      </c>
      <c r="R83" t="str">
        <f t="shared" si="10"/>
        <v>11/07/2021,13:00,11/07/2021,14:00,Week 7 - Match 71313,,Gym 1 - Court 3,,0,Game,,211412,,1,211403,,,0,,71313,1,,,,,,</v>
      </c>
    </row>
    <row r="84" spans="2:18" x14ac:dyDescent="0.2">
      <c r="B84" s="37">
        <v>1</v>
      </c>
      <c r="C84" s="9">
        <v>44507</v>
      </c>
      <c r="D84" s="10">
        <v>13</v>
      </c>
      <c r="E84" s="10" t="s">
        <v>36</v>
      </c>
      <c r="F84" s="11">
        <f t="shared" si="8"/>
        <v>14</v>
      </c>
      <c r="G84" s="11" t="str">
        <f t="shared" si="9"/>
        <v>00</v>
      </c>
      <c r="H84" s="2">
        <v>7</v>
      </c>
      <c r="I84" s="11" t="str">
        <f t="shared" si="11"/>
        <v>71321</v>
      </c>
      <c r="J84" s="2">
        <v>2</v>
      </c>
      <c r="K84" s="2">
        <v>1</v>
      </c>
      <c r="L84" s="44">
        <v>11</v>
      </c>
      <c r="M84" s="6" t="str">
        <f t="shared" si="6"/>
        <v>&lt;D11&gt;</v>
      </c>
      <c r="N84" s="6" t="str">
        <f>IF($B84=1,IF(ISNA(VLOOKUP($M84,Teams!$F$4:$H$51,2,FALSE)),"",VLOOKUP($M84,Teams!$F$4:$H$51,2,FALSE)),IF($B84=2,IF(ISNA(VLOOKUP($M84,Teams!$O$4:$Q$51,2,FALSE)),"",VLOOKUP($M84,Teams!$O$4:$Q$51,2,FALSE)),IF(ISNA(VLOOKUP($M84,Teams!$X$4:$Z$51,2,FALSE)),"",VLOOKUP($M84,Teams!$X$4:$Z$51,2,FALSE))))</f>
        <v>211411</v>
      </c>
      <c r="O84" s="46">
        <v>6</v>
      </c>
      <c r="P84" s="6" t="str">
        <f t="shared" si="7"/>
        <v>&lt;D6&gt;</v>
      </c>
      <c r="Q84" s="6" t="str">
        <f>IF($B84=1,IF(ISNA(VLOOKUP($P84,Teams!$F$4:$H$51,2,FALSE)),"",VLOOKUP($P84,Teams!$F$4:$H$51,2,FALSE)),IF($B84=2,IF(ISNA(VLOOKUP($P84,Teams!$O$4:$Q$51,2,FALSE)),"",VLOOKUP($P84,Teams!$O$4:$Q$51,2,FALSE)),IF(ISNA(VLOOKUP($P84,Teams!$X$4:$Z$51,2,FALSE)),"",VLOOKUP($P84,Teams!$X$4:$Z$51,2,FALSE))))</f>
        <v>211406</v>
      </c>
      <c r="R84" t="str">
        <f t="shared" si="10"/>
        <v>11/07/2021,13:00,11/07/2021,14:00,Week 7 - Match 71321,,Gym 2 - Court 1,,0,Game,,211411,,1,211406,,,0,,71321,1,,,,,,</v>
      </c>
    </row>
    <row r="85" spans="2:18" x14ac:dyDescent="0.2">
      <c r="B85" s="37">
        <v>1</v>
      </c>
      <c r="C85" s="9">
        <v>44507</v>
      </c>
      <c r="D85" s="10">
        <v>13</v>
      </c>
      <c r="E85" s="10" t="s">
        <v>36</v>
      </c>
      <c r="F85" s="11">
        <f t="shared" si="8"/>
        <v>14</v>
      </c>
      <c r="G85" s="11" t="str">
        <f t="shared" si="9"/>
        <v>00</v>
      </c>
      <c r="H85" s="2">
        <v>7</v>
      </c>
      <c r="I85" s="11" t="str">
        <f t="shared" si="11"/>
        <v>71322</v>
      </c>
      <c r="J85" s="2">
        <v>2</v>
      </c>
      <c r="K85" s="2">
        <v>2</v>
      </c>
      <c r="L85" s="44">
        <v>10</v>
      </c>
      <c r="M85" s="6" t="str">
        <f t="shared" si="6"/>
        <v>&lt;D10&gt;</v>
      </c>
      <c r="N85" s="6" t="str">
        <f>IF($B85=1,IF(ISNA(VLOOKUP($M85,Teams!$F$4:$H$51,2,FALSE)),"",VLOOKUP($M85,Teams!$F$4:$H$51,2,FALSE)),IF($B85=2,IF(ISNA(VLOOKUP($M85,Teams!$O$4:$Q$51,2,FALSE)),"",VLOOKUP($M85,Teams!$O$4:$Q$51,2,FALSE)),IF(ISNA(VLOOKUP($M85,Teams!$X$4:$Z$51,2,FALSE)),"",VLOOKUP($M85,Teams!$X$4:$Z$51,2,FALSE))))</f>
        <v>211410</v>
      </c>
      <c r="O85" s="46">
        <v>7</v>
      </c>
      <c r="P85" s="6" t="str">
        <f t="shared" si="7"/>
        <v>&lt;D7&gt;</v>
      </c>
      <c r="Q85" s="6" t="str">
        <f>IF($B85=1,IF(ISNA(VLOOKUP($P85,Teams!$F$4:$H$51,2,FALSE)),"",VLOOKUP($P85,Teams!$F$4:$H$51,2,FALSE)),IF($B85=2,IF(ISNA(VLOOKUP($P85,Teams!$O$4:$Q$51,2,FALSE)),"",VLOOKUP($P85,Teams!$O$4:$Q$51,2,FALSE)),IF(ISNA(VLOOKUP($P85,Teams!$X$4:$Z$51,2,FALSE)),"",VLOOKUP($P85,Teams!$X$4:$Z$51,2,FALSE))))</f>
        <v>211407</v>
      </c>
      <c r="R85" t="str">
        <f t="shared" si="10"/>
        <v>11/07/2021,13:00,11/07/2021,14:00,Week 7 - Match 71322,,Gym 2 - Court 2,,0,Game,,211410,,1,211407,,,0,,71322,1,,,,,,</v>
      </c>
    </row>
    <row r="86" spans="2:18" x14ac:dyDescent="0.2">
      <c r="B86" s="37">
        <v>1</v>
      </c>
      <c r="C86" s="9">
        <v>44507</v>
      </c>
      <c r="D86" s="10">
        <v>13</v>
      </c>
      <c r="E86" s="10" t="s">
        <v>36</v>
      </c>
      <c r="F86" s="11">
        <f t="shared" si="8"/>
        <v>14</v>
      </c>
      <c r="G86" s="11" t="str">
        <f t="shared" si="9"/>
        <v>00</v>
      </c>
      <c r="H86" s="2">
        <v>7</v>
      </c>
      <c r="I86" s="11" t="str">
        <f t="shared" si="11"/>
        <v>71323</v>
      </c>
      <c r="J86" s="2">
        <v>2</v>
      </c>
      <c r="K86" s="2">
        <v>3</v>
      </c>
      <c r="L86" s="44">
        <v>9</v>
      </c>
      <c r="M86" s="6" t="str">
        <f t="shared" si="6"/>
        <v>&lt;D9&gt;</v>
      </c>
      <c r="N86" s="6" t="str">
        <f>IF($B86=1,IF(ISNA(VLOOKUP($M86,Teams!$F$4:$H$51,2,FALSE)),"",VLOOKUP($M86,Teams!$F$4:$H$51,2,FALSE)),IF($B86=2,IF(ISNA(VLOOKUP($M86,Teams!$O$4:$Q$51,2,FALSE)),"",VLOOKUP($M86,Teams!$O$4:$Q$51,2,FALSE)),IF(ISNA(VLOOKUP($M86,Teams!$X$4:$Z$51,2,FALSE)),"",VLOOKUP($M86,Teams!$X$4:$Z$51,2,FALSE))))</f>
        <v>211409</v>
      </c>
      <c r="O86" s="46">
        <v>8</v>
      </c>
      <c r="P86" s="6" t="str">
        <f t="shared" si="7"/>
        <v>&lt;D8&gt;</v>
      </c>
      <c r="Q86" s="6" t="str">
        <f>IF($B86=1,IF(ISNA(VLOOKUP($P86,Teams!$F$4:$H$51,2,FALSE)),"",VLOOKUP($P86,Teams!$F$4:$H$51,2,FALSE)),IF($B86=2,IF(ISNA(VLOOKUP($P86,Teams!$O$4:$Q$51,2,FALSE)),"",VLOOKUP($P86,Teams!$O$4:$Q$51,2,FALSE)),IF(ISNA(VLOOKUP($P86,Teams!$X$4:$Z$51,2,FALSE)),"",VLOOKUP($P86,Teams!$X$4:$Z$51,2,FALSE))))</f>
        <v>211408</v>
      </c>
      <c r="R86" t="str">
        <f t="shared" si="10"/>
        <v>11/07/2021,13:00,11/07/2021,14:00,Week 7 - Match 71323,,Gym 2 - Court 3,,0,Game,,211409,,1,211408,,,0,,71323,1,,,,,,</v>
      </c>
    </row>
    <row r="87" spans="2:18" x14ac:dyDescent="0.2">
      <c r="B87" s="37">
        <v>1</v>
      </c>
      <c r="C87" s="9">
        <v>44514</v>
      </c>
      <c r="D87" s="10">
        <v>14</v>
      </c>
      <c r="E87" s="10" t="s">
        <v>36</v>
      </c>
      <c r="F87" s="11">
        <f t="shared" si="8"/>
        <v>15</v>
      </c>
      <c r="G87" s="11" t="str">
        <f t="shared" si="9"/>
        <v>00</v>
      </c>
      <c r="H87" s="2">
        <v>8</v>
      </c>
      <c r="I87" s="11" t="str">
        <f t="shared" si="11"/>
        <v>81411</v>
      </c>
      <c r="J87" s="2">
        <v>1</v>
      </c>
      <c r="K87" s="2">
        <v>1</v>
      </c>
      <c r="L87" s="44">
        <v>5</v>
      </c>
      <c r="M87" s="6" t="str">
        <f t="shared" si="6"/>
        <v>&lt;D5&gt;</v>
      </c>
      <c r="N87" s="6" t="str">
        <f>IF($B87=1,IF(ISNA(VLOOKUP($M87,Teams!$F$4:$H$51,2,FALSE)),"",VLOOKUP($M87,Teams!$F$4:$H$51,2,FALSE)),IF($B87=2,IF(ISNA(VLOOKUP($M87,Teams!$O$4:$Q$51,2,FALSE)),"",VLOOKUP($M87,Teams!$O$4:$Q$51,2,FALSE)),IF(ISNA(VLOOKUP($M87,Teams!$X$4:$Z$51,2,FALSE)),"",VLOOKUP($M87,Teams!$X$4:$Z$51,2,FALSE))))</f>
        <v>211405</v>
      </c>
      <c r="O87" s="46">
        <v>3</v>
      </c>
      <c r="P87" s="6" t="str">
        <f t="shared" si="7"/>
        <v>&lt;D3&gt;</v>
      </c>
      <c r="Q87" s="6" t="str">
        <f>IF($B87=1,IF(ISNA(VLOOKUP($P87,Teams!$F$4:$H$51,2,FALSE)),"",VLOOKUP($P87,Teams!$F$4:$H$51,2,FALSE)),IF($B87=2,IF(ISNA(VLOOKUP($P87,Teams!$O$4:$Q$51,2,FALSE)),"",VLOOKUP($P87,Teams!$O$4:$Q$51,2,FALSE)),IF(ISNA(VLOOKUP($P87,Teams!$X$4:$Z$51,2,FALSE)),"",VLOOKUP($P87,Teams!$X$4:$Z$51,2,FALSE))))</f>
        <v>211403</v>
      </c>
      <c r="R87" t="str">
        <f t="shared" si="10"/>
        <v>11/14/2021,14:00,11/14/2021,15:00,Week 8 - Match 81411,,Gym 1 - Court 1,,0,Game,,211405,,1,211403,,,0,,81411,1,,,,,,</v>
      </c>
    </row>
    <row r="88" spans="2:18" x14ac:dyDescent="0.2">
      <c r="B88" s="37">
        <v>1</v>
      </c>
      <c r="C88" s="9">
        <v>44514</v>
      </c>
      <c r="D88" s="10">
        <v>14</v>
      </c>
      <c r="E88" s="10" t="s">
        <v>36</v>
      </c>
      <c r="F88" s="11">
        <f t="shared" si="8"/>
        <v>15</v>
      </c>
      <c r="G88" s="11" t="str">
        <f t="shared" si="9"/>
        <v>00</v>
      </c>
      <c r="H88" s="2">
        <v>8</v>
      </c>
      <c r="I88" s="11" t="str">
        <f t="shared" si="11"/>
        <v>81412</v>
      </c>
      <c r="J88" s="2">
        <v>1</v>
      </c>
      <c r="K88" s="2">
        <v>2</v>
      </c>
      <c r="L88" s="44">
        <v>6</v>
      </c>
      <c r="M88" s="6" t="str">
        <f t="shared" si="6"/>
        <v>&lt;D6&gt;</v>
      </c>
      <c r="N88" s="6" t="str">
        <f>IF($B88=1,IF(ISNA(VLOOKUP($M88,Teams!$F$4:$H$51,2,FALSE)),"",VLOOKUP($M88,Teams!$F$4:$H$51,2,FALSE)),IF($B88=2,IF(ISNA(VLOOKUP($M88,Teams!$O$4:$Q$51,2,FALSE)),"",VLOOKUP($M88,Teams!$O$4:$Q$51,2,FALSE)),IF(ISNA(VLOOKUP($M88,Teams!$X$4:$Z$51,2,FALSE)),"",VLOOKUP($M88,Teams!$X$4:$Z$51,2,FALSE))))</f>
        <v>211406</v>
      </c>
      <c r="O88" s="46">
        <v>2</v>
      </c>
      <c r="P88" s="6" t="str">
        <f t="shared" si="7"/>
        <v>&lt;D2&gt;</v>
      </c>
      <c r="Q88" s="6" t="str">
        <f>IF($B88=1,IF(ISNA(VLOOKUP($P88,Teams!$F$4:$H$51,2,FALSE)),"",VLOOKUP($P88,Teams!$F$4:$H$51,2,FALSE)),IF($B88=2,IF(ISNA(VLOOKUP($P88,Teams!$O$4:$Q$51,2,FALSE)),"",VLOOKUP($P88,Teams!$O$4:$Q$51,2,FALSE)),IF(ISNA(VLOOKUP($P88,Teams!$X$4:$Z$51,2,FALSE)),"",VLOOKUP($P88,Teams!$X$4:$Z$51,2,FALSE))))</f>
        <v>211402</v>
      </c>
      <c r="R88" t="str">
        <f t="shared" si="10"/>
        <v>11/14/2021,14:00,11/14/2021,15:00,Week 8 - Match 81412,,Gym 1 - Court 2,,0,Game,,211406,,1,211402,,,0,,81412,1,,,,,,</v>
      </c>
    </row>
    <row r="89" spans="2:18" x14ac:dyDescent="0.2">
      <c r="B89" s="37">
        <v>1</v>
      </c>
      <c r="C89" s="9">
        <v>44514</v>
      </c>
      <c r="D89" s="10">
        <v>14</v>
      </c>
      <c r="E89" s="10" t="s">
        <v>36</v>
      </c>
      <c r="F89" s="11">
        <f t="shared" si="8"/>
        <v>15</v>
      </c>
      <c r="G89" s="11" t="str">
        <f t="shared" si="9"/>
        <v>00</v>
      </c>
      <c r="H89" s="2">
        <v>8</v>
      </c>
      <c r="I89" s="11" t="str">
        <f t="shared" si="11"/>
        <v>81413</v>
      </c>
      <c r="J89" s="2">
        <v>1</v>
      </c>
      <c r="K89" s="2">
        <v>3</v>
      </c>
      <c r="L89" s="44">
        <v>12</v>
      </c>
      <c r="M89" s="6" t="str">
        <f t="shared" si="6"/>
        <v>&lt;D12&gt;</v>
      </c>
      <c r="N89" s="6" t="str">
        <f>IF($B89=1,IF(ISNA(VLOOKUP($M89,Teams!$F$4:$H$51,2,FALSE)),"",VLOOKUP($M89,Teams!$F$4:$H$51,2,FALSE)),IF($B89=2,IF(ISNA(VLOOKUP($M89,Teams!$O$4:$Q$51,2,FALSE)),"",VLOOKUP($M89,Teams!$O$4:$Q$51,2,FALSE)),IF(ISNA(VLOOKUP($M89,Teams!$X$4:$Z$51,2,FALSE)),"",VLOOKUP($M89,Teams!$X$4:$Z$51,2,FALSE))))</f>
        <v>211412</v>
      </c>
      <c r="O89" s="46">
        <v>4</v>
      </c>
      <c r="P89" s="6" t="str">
        <f t="shared" si="7"/>
        <v>&lt;D4&gt;</v>
      </c>
      <c r="Q89" s="6" t="str">
        <f>IF($B89=1,IF(ISNA(VLOOKUP($P89,Teams!$F$4:$H$51,2,FALSE)),"",VLOOKUP($P89,Teams!$F$4:$H$51,2,FALSE)),IF($B89=2,IF(ISNA(VLOOKUP($P89,Teams!$O$4:$Q$51,2,FALSE)),"",VLOOKUP($P89,Teams!$O$4:$Q$51,2,FALSE)),IF(ISNA(VLOOKUP($P89,Teams!$X$4:$Z$51,2,FALSE)),"",VLOOKUP($P89,Teams!$X$4:$Z$51,2,FALSE))))</f>
        <v>211404</v>
      </c>
      <c r="R89" t="str">
        <f t="shared" si="10"/>
        <v>11/14/2021,14:00,11/14/2021,15:00,Week 8 - Match 81413,,Gym 1 - Court 3,,0,Game,,211412,,1,211404,,,0,,81413,1,,,,,,</v>
      </c>
    </row>
    <row r="90" spans="2:18" x14ac:dyDescent="0.2">
      <c r="B90" s="37">
        <v>1</v>
      </c>
      <c r="C90" s="9">
        <v>44514</v>
      </c>
      <c r="D90" s="10">
        <v>14</v>
      </c>
      <c r="E90" s="10" t="s">
        <v>36</v>
      </c>
      <c r="F90" s="11">
        <f t="shared" si="8"/>
        <v>15</v>
      </c>
      <c r="G90" s="11" t="str">
        <f t="shared" si="9"/>
        <v>00</v>
      </c>
      <c r="H90" s="2">
        <v>8</v>
      </c>
      <c r="I90" s="11" t="str">
        <f t="shared" si="11"/>
        <v>81421</v>
      </c>
      <c r="J90" s="2">
        <v>2</v>
      </c>
      <c r="K90" s="2">
        <v>1</v>
      </c>
      <c r="L90" s="44">
        <v>11</v>
      </c>
      <c r="M90" s="6" t="str">
        <f t="shared" si="6"/>
        <v>&lt;D11&gt;</v>
      </c>
      <c r="N90" s="6" t="str">
        <f>IF($B90=1,IF(ISNA(VLOOKUP($M90,Teams!$F$4:$H$51,2,FALSE)),"",VLOOKUP($M90,Teams!$F$4:$H$51,2,FALSE)),IF($B90=2,IF(ISNA(VLOOKUP($M90,Teams!$O$4:$Q$51,2,FALSE)),"",VLOOKUP($M90,Teams!$O$4:$Q$51,2,FALSE)),IF(ISNA(VLOOKUP($M90,Teams!$X$4:$Z$51,2,FALSE)),"",VLOOKUP($M90,Teams!$X$4:$Z$51,2,FALSE))))</f>
        <v>211411</v>
      </c>
      <c r="O90" s="46">
        <v>8</v>
      </c>
      <c r="P90" s="6" t="str">
        <f t="shared" si="7"/>
        <v>&lt;D8&gt;</v>
      </c>
      <c r="Q90" s="6" t="str">
        <f>IF($B90=1,IF(ISNA(VLOOKUP($P90,Teams!$F$4:$H$51,2,FALSE)),"",VLOOKUP($P90,Teams!$F$4:$H$51,2,FALSE)),IF($B90=2,IF(ISNA(VLOOKUP($P90,Teams!$O$4:$Q$51,2,FALSE)),"",VLOOKUP($P90,Teams!$O$4:$Q$51,2,FALSE)),IF(ISNA(VLOOKUP($P90,Teams!$X$4:$Z$51,2,FALSE)),"",VLOOKUP($P90,Teams!$X$4:$Z$51,2,FALSE))))</f>
        <v>211408</v>
      </c>
      <c r="R90" t="str">
        <f t="shared" si="10"/>
        <v>11/14/2021,14:00,11/14/2021,15:00,Week 8 - Match 81421,,Gym 2 - Court 1,,0,Game,,211411,,1,211408,,,0,,81421,1,,,,,,</v>
      </c>
    </row>
    <row r="91" spans="2:18" x14ac:dyDescent="0.2">
      <c r="B91" s="37">
        <v>1</v>
      </c>
      <c r="C91" s="9">
        <v>44514</v>
      </c>
      <c r="D91" s="10">
        <v>14</v>
      </c>
      <c r="E91" s="10" t="s">
        <v>36</v>
      </c>
      <c r="F91" s="11">
        <f t="shared" si="8"/>
        <v>15</v>
      </c>
      <c r="G91" s="11" t="str">
        <f t="shared" si="9"/>
        <v>00</v>
      </c>
      <c r="H91" s="2">
        <v>8</v>
      </c>
      <c r="I91" s="11" t="str">
        <f t="shared" si="11"/>
        <v>81422</v>
      </c>
      <c r="J91" s="2">
        <v>2</v>
      </c>
      <c r="K91" s="2">
        <v>2</v>
      </c>
      <c r="L91" s="44">
        <v>10</v>
      </c>
      <c r="M91" s="6" t="str">
        <f t="shared" si="6"/>
        <v>&lt;D10&gt;</v>
      </c>
      <c r="N91" s="6" t="str">
        <f>IF($B91=1,IF(ISNA(VLOOKUP($M91,Teams!$F$4:$H$51,2,FALSE)),"",VLOOKUP($M91,Teams!$F$4:$H$51,2,FALSE)),IF($B91=2,IF(ISNA(VLOOKUP($M91,Teams!$O$4:$Q$51,2,FALSE)),"",VLOOKUP($M91,Teams!$O$4:$Q$51,2,FALSE)),IF(ISNA(VLOOKUP($M91,Teams!$X$4:$Z$51,2,FALSE)),"",VLOOKUP($M91,Teams!$X$4:$Z$51,2,FALSE))))</f>
        <v>211410</v>
      </c>
      <c r="O91" s="46">
        <v>9</v>
      </c>
      <c r="P91" s="6" t="str">
        <f t="shared" si="7"/>
        <v>&lt;D9&gt;</v>
      </c>
      <c r="Q91" s="6" t="str">
        <f>IF($B91=1,IF(ISNA(VLOOKUP($P91,Teams!$F$4:$H$51,2,FALSE)),"",VLOOKUP($P91,Teams!$F$4:$H$51,2,FALSE)),IF($B91=2,IF(ISNA(VLOOKUP($P91,Teams!$O$4:$Q$51,2,FALSE)),"",VLOOKUP($P91,Teams!$O$4:$Q$51,2,FALSE)),IF(ISNA(VLOOKUP($P91,Teams!$X$4:$Z$51,2,FALSE)),"",VLOOKUP($P91,Teams!$X$4:$Z$51,2,FALSE))))</f>
        <v>211409</v>
      </c>
      <c r="R91" t="str">
        <f t="shared" si="10"/>
        <v>11/14/2021,14:00,11/14/2021,15:00,Week 8 - Match 81422,,Gym 2 - Court 2,,0,Game,,211410,,1,211409,,,0,,81422,1,,,,,,</v>
      </c>
    </row>
    <row r="92" spans="2:18" x14ac:dyDescent="0.2">
      <c r="B92" s="37">
        <v>1</v>
      </c>
      <c r="C92" s="9">
        <v>44514</v>
      </c>
      <c r="D92" s="10">
        <v>14</v>
      </c>
      <c r="E92" s="10" t="s">
        <v>36</v>
      </c>
      <c r="F92" s="11">
        <f t="shared" si="8"/>
        <v>15</v>
      </c>
      <c r="G92" s="11" t="str">
        <f t="shared" si="9"/>
        <v>00</v>
      </c>
      <c r="H92" s="2">
        <v>8</v>
      </c>
      <c r="I92" s="11" t="str">
        <f t="shared" si="11"/>
        <v>81423</v>
      </c>
      <c r="J92" s="2">
        <v>2</v>
      </c>
      <c r="K92" s="2">
        <v>3</v>
      </c>
      <c r="L92" s="44">
        <v>7</v>
      </c>
      <c r="M92" s="6" t="str">
        <f t="shared" si="6"/>
        <v>&lt;D7&gt;</v>
      </c>
      <c r="N92" s="6" t="str">
        <f>IF($B92=1,IF(ISNA(VLOOKUP($M92,Teams!$F$4:$H$51,2,FALSE)),"",VLOOKUP($M92,Teams!$F$4:$H$51,2,FALSE)),IF($B92=2,IF(ISNA(VLOOKUP($M92,Teams!$O$4:$Q$51,2,FALSE)),"",VLOOKUP($M92,Teams!$O$4:$Q$51,2,FALSE)),IF(ISNA(VLOOKUP($M92,Teams!$X$4:$Z$51,2,FALSE)),"",VLOOKUP($M92,Teams!$X$4:$Z$51,2,FALSE))))</f>
        <v>211407</v>
      </c>
      <c r="O92" s="46">
        <v>1</v>
      </c>
      <c r="P92" s="6" t="str">
        <f t="shared" si="7"/>
        <v>&lt;D1&gt;</v>
      </c>
      <c r="Q92" s="6" t="str">
        <f>IF($B92=1,IF(ISNA(VLOOKUP($P92,Teams!$F$4:$H$51,2,FALSE)),"",VLOOKUP($P92,Teams!$F$4:$H$51,2,FALSE)),IF($B92=2,IF(ISNA(VLOOKUP($P92,Teams!$O$4:$Q$51,2,FALSE)),"",VLOOKUP($P92,Teams!$O$4:$Q$51,2,FALSE)),IF(ISNA(VLOOKUP($P92,Teams!$X$4:$Z$51,2,FALSE)),"",VLOOKUP($P92,Teams!$X$4:$Z$51,2,FALSE))))</f>
        <v>211401</v>
      </c>
      <c r="R92" t="str">
        <f t="shared" si="10"/>
        <v>11/14/2021,14:00,11/14/2021,15:00,Week 8 - Match 81423,,Gym 2 - Court 3,,0,Game,,211407,,1,211401,,,0,,81423,1,,,,,,</v>
      </c>
    </row>
    <row r="93" spans="2:18" x14ac:dyDescent="0.2">
      <c r="B93" s="37">
        <v>1</v>
      </c>
      <c r="C93" s="9">
        <v>44514</v>
      </c>
      <c r="D93" s="10">
        <v>15</v>
      </c>
      <c r="E93" s="10" t="s">
        <v>36</v>
      </c>
      <c r="F93" s="11">
        <f t="shared" si="8"/>
        <v>16</v>
      </c>
      <c r="G93" s="11" t="str">
        <f t="shared" si="9"/>
        <v>00</v>
      </c>
      <c r="H93" s="2">
        <v>8</v>
      </c>
      <c r="I93" s="11" t="str">
        <f t="shared" si="11"/>
        <v>81511</v>
      </c>
      <c r="J93" s="2">
        <v>1</v>
      </c>
      <c r="K93" s="2">
        <v>1</v>
      </c>
      <c r="L93" s="44">
        <v>10</v>
      </c>
      <c r="M93" s="6" t="str">
        <f t="shared" si="6"/>
        <v>&lt;D10&gt;</v>
      </c>
      <c r="N93" s="6" t="str">
        <f>IF($B93=1,IF(ISNA(VLOOKUP($M93,Teams!$F$4:$H$51,2,FALSE)),"",VLOOKUP($M93,Teams!$F$4:$H$51,2,FALSE)),IF($B93=2,IF(ISNA(VLOOKUP($M93,Teams!$O$4:$Q$51,2,FALSE)),"",VLOOKUP($M93,Teams!$O$4:$Q$51,2,FALSE)),IF(ISNA(VLOOKUP($M93,Teams!$X$4:$Z$51,2,FALSE)),"",VLOOKUP($M93,Teams!$X$4:$Z$51,2,FALSE))))</f>
        <v>211410</v>
      </c>
      <c r="O93" s="46">
        <v>6</v>
      </c>
      <c r="P93" s="6" t="str">
        <f t="shared" si="7"/>
        <v>&lt;D6&gt;</v>
      </c>
      <c r="Q93" s="6" t="str">
        <f>IF($B93=1,IF(ISNA(VLOOKUP($P93,Teams!$F$4:$H$51,2,FALSE)),"",VLOOKUP($P93,Teams!$F$4:$H$51,2,FALSE)),IF($B93=2,IF(ISNA(VLOOKUP($P93,Teams!$O$4:$Q$51,2,FALSE)),"",VLOOKUP($P93,Teams!$O$4:$Q$51,2,FALSE)),IF(ISNA(VLOOKUP($P93,Teams!$X$4:$Z$51,2,FALSE)),"",VLOOKUP($P93,Teams!$X$4:$Z$51,2,FALSE))))</f>
        <v>211406</v>
      </c>
      <c r="R93" t="str">
        <f t="shared" si="10"/>
        <v>11/14/2021,15:00,11/14/2021,16:00,Week 8 - Match 81511,,Gym 1 - Court 1,,0,Game,,211410,,1,211406,,,0,,81511,1,,,,,,</v>
      </c>
    </row>
    <row r="94" spans="2:18" x14ac:dyDescent="0.2">
      <c r="B94" s="37">
        <v>1</v>
      </c>
      <c r="C94" s="9">
        <v>44514</v>
      </c>
      <c r="D94" s="10">
        <v>15</v>
      </c>
      <c r="E94" s="10" t="s">
        <v>36</v>
      </c>
      <c r="F94" s="11">
        <f t="shared" si="8"/>
        <v>16</v>
      </c>
      <c r="G94" s="11" t="str">
        <f t="shared" si="9"/>
        <v>00</v>
      </c>
      <c r="H94" s="2">
        <v>8</v>
      </c>
      <c r="I94" s="11" t="str">
        <f t="shared" si="11"/>
        <v>81512</v>
      </c>
      <c r="J94" s="2">
        <v>1</v>
      </c>
      <c r="K94" s="2">
        <v>2</v>
      </c>
      <c r="L94" s="44">
        <v>9</v>
      </c>
      <c r="M94" s="6" t="str">
        <f t="shared" si="6"/>
        <v>&lt;D9&gt;</v>
      </c>
      <c r="N94" s="6" t="str">
        <f>IF($B94=1,IF(ISNA(VLOOKUP($M94,Teams!$F$4:$H$51,2,FALSE)),"",VLOOKUP($M94,Teams!$F$4:$H$51,2,FALSE)),IF($B94=2,IF(ISNA(VLOOKUP($M94,Teams!$O$4:$Q$51,2,FALSE)),"",VLOOKUP($M94,Teams!$O$4:$Q$51,2,FALSE)),IF(ISNA(VLOOKUP($M94,Teams!$X$4:$Z$51,2,FALSE)),"",VLOOKUP($M94,Teams!$X$4:$Z$51,2,FALSE))))</f>
        <v>211409</v>
      </c>
      <c r="O94" s="46">
        <v>7</v>
      </c>
      <c r="P94" s="6" t="str">
        <f t="shared" si="7"/>
        <v>&lt;D7&gt;</v>
      </c>
      <c r="Q94" s="6" t="str">
        <f>IF($B94=1,IF(ISNA(VLOOKUP($P94,Teams!$F$4:$H$51,2,FALSE)),"",VLOOKUP($P94,Teams!$F$4:$H$51,2,FALSE)),IF($B94=2,IF(ISNA(VLOOKUP($P94,Teams!$O$4:$Q$51,2,FALSE)),"",VLOOKUP($P94,Teams!$O$4:$Q$51,2,FALSE)),IF(ISNA(VLOOKUP($P94,Teams!$X$4:$Z$51,2,FALSE)),"",VLOOKUP($P94,Teams!$X$4:$Z$51,2,FALSE))))</f>
        <v>211407</v>
      </c>
      <c r="R94" t="str">
        <f t="shared" si="10"/>
        <v>11/14/2021,15:00,11/14/2021,16:00,Week 8 - Match 81512,,Gym 1 - Court 2,,0,Game,,211409,,1,211407,,,0,,81512,1,,,,,,</v>
      </c>
    </row>
    <row r="95" spans="2:18" x14ac:dyDescent="0.2">
      <c r="B95" s="37">
        <v>1</v>
      </c>
      <c r="C95" s="9">
        <v>44514</v>
      </c>
      <c r="D95" s="10">
        <v>15</v>
      </c>
      <c r="E95" s="10" t="s">
        <v>36</v>
      </c>
      <c r="F95" s="11">
        <f t="shared" si="8"/>
        <v>16</v>
      </c>
      <c r="G95" s="11" t="str">
        <f t="shared" si="9"/>
        <v>00</v>
      </c>
      <c r="H95" s="2">
        <v>8</v>
      </c>
      <c r="I95" s="11" t="str">
        <f t="shared" si="11"/>
        <v>81513</v>
      </c>
      <c r="J95" s="2">
        <v>1</v>
      </c>
      <c r="K95" s="2">
        <v>3</v>
      </c>
      <c r="L95" s="44">
        <v>12</v>
      </c>
      <c r="M95" s="6" t="str">
        <f t="shared" si="6"/>
        <v>&lt;D12&gt;</v>
      </c>
      <c r="N95" s="6" t="str">
        <f>IF($B95=1,IF(ISNA(VLOOKUP($M95,Teams!$F$4:$H$51,2,FALSE)),"",VLOOKUP($M95,Teams!$F$4:$H$51,2,FALSE)),IF($B95=2,IF(ISNA(VLOOKUP($M95,Teams!$O$4:$Q$51,2,FALSE)),"",VLOOKUP($M95,Teams!$O$4:$Q$51,2,FALSE)),IF(ISNA(VLOOKUP($M95,Teams!$X$4:$Z$51,2,FALSE)),"",VLOOKUP($M95,Teams!$X$4:$Z$51,2,FALSE))))</f>
        <v>211412</v>
      </c>
      <c r="O95" s="46">
        <v>8</v>
      </c>
      <c r="P95" s="6" t="str">
        <f t="shared" si="7"/>
        <v>&lt;D8&gt;</v>
      </c>
      <c r="Q95" s="6" t="str">
        <f>IF($B95=1,IF(ISNA(VLOOKUP($P95,Teams!$F$4:$H$51,2,FALSE)),"",VLOOKUP($P95,Teams!$F$4:$H$51,2,FALSE)),IF($B95=2,IF(ISNA(VLOOKUP($P95,Teams!$O$4:$Q$51,2,FALSE)),"",VLOOKUP($P95,Teams!$O$4:$Q$51,2,FALSE)),IF(ISNA(VLOOKUP($P95,Teams!$X$4:$Z$51,2,FALSE)),"",VLOOKUP($P95,Teams!$X$4:$Z$51,2,FALSE))))</f>
        <v>211408</v>
      </c>
      <c r="R95" t="str">
        <f t="shared" si="10"/>
        <v>11/14/2021,15:00,11/14/2021,16:00,Week 8 - Match 81513,,Gym 1 - Court 3,,0,Game,,211412,,1,211408,,,0,,81513,1,,,,,,</v>
      </c>
    </row>
    <row r="96" spans="2:18" x14ac:dyDescent="0.2">
      <c r="B96" s="37">
        <v>1</v>
      </c>
      <c r="C96" s="9">
        <v>44514</v>
      </c>
      <c r="D96" s="10">
        <v>15</v>
      </c>
      <c r="E96" s="10" t="s">
        <v>36</v>
      </c>
      <c r="F96" s="11">
        <f t="shared" si="8"/>
        <v>16</v>
      </c>
      <c r="G96" s="11" t="str">
        <f t="shared" si="9"/>
        <v>00</v>
      </c>
      <c r="H96" s="2">
        <v>8</v>
      </c>
      <c r="I96" s="11" t="str">
        <f t="shared" si="11"/>
        <v>81521</v>
      </c>
      <c r="J96" s="2">
        <v>2</v>
      </c>
      <c r="K96" s="2">
        <v>1</v>
      </c>
      <c r="L96" s="44">
        <v>4</v>
      </c>
      <c r="M96" s="6" t="str">
        <f t="shared" si="6"/>
        <v>&lt;D4&gt;</v>
      </c>
      <c r="N96" s="6" t="str">
        <f>IF($B96=1,IF(ISNA(VLOOKUP($M96,Teams!$F$4:$H$51,2,FALSE)),"",VLOOKUP($M96,Teams!$F$4:$H$51,2,FALSE)),IF($B96=2,IF(ISNA(VLOOKUP($M96,Teams!$O$4:$Q$51,2,FALSE)),"",VLOOKUP($M96,Teams!$O$4:$Q$51,2,FALSE)),IF(ISNA(VLOOKUP($M96,Teams!$X$4:$Z$51,2,FALSE)),"",VLOOKUP($M96,Teams!$X$4:$Z$51,2,FALSE))))</f>
        <v>211404</v>
      </c>
      <c r="O96" s="46">
        <v>1</v>
      </c>
      <c r="P96" s="6" t="str">
        <f t="shared" si="7"/>
        <v>&lt;D1&gt;</v>
      </c>
      <c r="Q96" s="6" t="str">
        <f>IF($B96=1,IF(ISNA(VLOOKUP($P96,Teams!$F$4:$H$51,2,FALSE)),"",VLOOKUP($P96,Teams!$F$4:$H$51,2,FALSE)),IF($B96=2,IF(ISNA(VLOOKUP($P96,Teams!$O$4:$Q$51,2,FALSE)),"",VLOOKUP($P96,Teams!$O$4:$Q$51,2,FALSE)),IF(ISNA(VLOOKUP($P96,Teams!$X$4:$Z$51,2,FALSE)),"",VLOOKUP($P96,Teams!$X$4:$Z$51,2,FALSE))))</f>
        <v>211401</v>
      </c>
      <c r="R96" t="str">
        <f t="shared" si="10"/>
        <v>11/14/2021,15:00,11/14/2021,16:00,Week 8 - Match 81521,,Gym 2 - Court 1,,0,Game,,211404,,1,211401,,,0,,81521,1,,,,,,</v>
      </c>
    </row>
    <row r="97" spans="2:18" x14ac:dyDescent="0.2">
      <c r="B97" s="37">
        <v>1</v>
      </c>
      <c r="C97" s="9">
        <v>44514</v>
      </c>
      <c r="D97" s="10">
        <v>15</v>
      </c>
      <c r="E97" s="10" t="s">
        <v>36</v>
      </c>
      <c r="F97" s="11">
        <f t="shared" si="8"/>
        <v>16</v>
      </c>
      <c r="G97" s="11" t="str">
        <f t="shared" si="9"/>
        <v>00</v>
      </c>
      <c r="H97" s="2">
        <v>8</v>
      </c>
      <c r="I97" s="11" t="str">
        <f t="shared" si="11"/>
        <v>81522</v>
      </c>
      <c r="J97" s="2">
        <v>2</v>
      </c>
      <c r="K97" s="2">
        <v>2</v>
      </c>
      <c r="L97" s="44">
        <v>3</v>
      </c>
      <c r="M97" s="6" t="str">
        <f t="shared" si="6"/>
        <v>&lt;D3&gt;</v>
      </c>
      <c r="N97" s="6" t="str">
        <f>IF($B97=1,IF(ISNA(VLOOKUP($M97,Teams!$F$4:$H$51,2,FALSE)),"",VLOOKUP($M97,Teams!$F$4:$H$51,2,FALSE)),IF($B97=2,IF(ISNA(VLOOKUP($M97,Teams!$O$4:$Q$51,2,FALSE)),"",VLOOKUP($M97,Teams!$O$4:$Q$51,2,FALSE)),IF(ISNA(VLOOKUP($M97,Teams!$X$4:$Z$51,2,FALSE)),"",VLOOKUP($M97,Teams!$X$4:$Z$51,2,FALSE))))</f>
        <v>211403</v>
      </c>
      <c r="O97" s="46">
        <v>2</v>
      </c>
      <c r="P97" s="6" t="str">
        <f t="shared" si="7"/>
        <v>&lt;D2&gt;</v>
      </c>
      <c r="Q97" s="6" t="str">
        <f>IF($B97=1,IF(ISNA(VLOOKUP($P97,Teams!$F$4:$H$51,2,FALSE)),"",VLOOKUP($P97,Teams!$F$4:$H$51,2,FALSE)),IF($B97=2,IF(ISNA(VLOOKUP($P97,Teams!$O$4:$Q$51,2,FALSE)),"",VLOOKUP($P97,Teams!$O$4:$Q$51,2,FALSE)),IF(ISNA(VLOOKUP($P97,Teams!$X$4:$Z$51,2,FALSE)),"",VLOOKUP($P97,Teams!$X$4:$Z$51,2,FALSE))))</f>
        <v>211402</v>
      </c>
      <c r="R97" t="str">
        <f t="shared" si="10"/>
        <v>11/14/2021,15:00,11/14/2021,16:00,Week 8 - Match 81522,,Gym 2 - Court 2,,0,Game,,211403,,1,211402,,,0,,81522,1,,,,,,</v>
      </c>
    </row>
    <row r="98" spans="2:18" x14ac:dyDescent="0.2">
      <c r="B98" s="37">
        <v>1</v>
      </c>
      <c r="C98" s="9">
        <v>44514</v>
      </c>
      <c r="D98" s="10">
        <v>15</v>
      </c>
      <c r="E98" s="10" t="s">
        <v>36</v>
      </c>
      <c r="F98" s="11">
        <f t="shared" si="8"/>
        <v>16</v>
      </c>
      <c r="G98" s="11" t="str">
        <f t="shared" si="9"/>
        <v>00</v>
      </c>
      <c r="H98" s="2">
        <v>8</v>
      </c>
      <c r="I98" s="11" t="str">
        <f t="shared" si="11"/>
        <v>81523</v>
      </c>
      <c r="J98" s="2">
        <v>2</v>
      </c>
      <c r="K98" s="2">
        <v>3</v>
      </c>
      <c r="L98" s="44">
        <v>11</v>
      </c>
      <c r="M98" s="6" t="str">
        <f t="shared" si="6"/>
        <v>&lt;D11&gt;</v>
      </c>
      <c r="N98" s="6" t="str">
        <f>IF($B98=1,IF(ISNA(VLOOKUP($M98,Teams!$F$4:$H$51,2,FALSE)),"",VLOOKUP($M98,Teams!$F$4:$H$51,2,FALSE)),IF($B98=2,IF(ISNA(VLOOKUP($M98,Teams!$O$4:$Q$51,2,FALSE)),"",VLOOKUP($M98,Teams!$O$4:$Q$51,2,FALSE)),IF(ISNA(VLOOKUP($M98,Teams!$X$4:$Z$51,2,FALSE)),"",VLOOKUP($M98,Teams!$X$4:$Z$51,2,FALSE))))</f>
        <v>211411</v>
      </c>
      <c r="O98" s="46">
        <v>5</v>
      </c>
      <c r="P98" s="6" t="str">
        <f t="shared" si="7"/>
        <v>&lt;D5&gt;</v>
      </c>
      <c r="Q98" s="6" t="str">
        <f>IF($B98=1,IF(ISNA(VLOOKUP($P98,Teams!$F$4:$H$51,2,FALSE)),"",VLOOKUP($P98,Teams!$F$4:$H$51,2,FALSE)),IF($B98=2,IF(ISNA(VLOOKUP($P98,Teams!$O$4:$Q$51,2,FALSE)),"",VLOOKUP($P98,Teams!$O$4:$Q$51,2,FALSE)),IF(ISNA(VLOOKUP($P98,Teams!$X$4:$Z$51,2,FALSE)),"",VLOOKUP($P98,Teams!$X$4:$Z$51,2,FALSE))))</f>
        <v>211405</v>
      </c>
      <c r="R98" t="str">
        <f t="shared" si="10"/>
        <v>11/14/2021,15:00,11/14/2021,16:00,Week 8 - Match 81523,,Gym 2 - Court 3,,0,Game,,211411,,1,211405,,,0,,81523,1,,,,,,</v>
      </c>
    </row>
    <row r="99" spans="2:18" x14ac:dyDescent="0.2">
      <c r="B99" s="37">
        <v>1</v>
      </c>
      <c r="C99" s="9">
        <v>44521</v>
      </c>
      <c r="D99" s="10">
        <v>8</v>
      </c>
      <c r="E99" s="10" t="s">
        <v>36</v>
      </c>
      <c r="F99" s="11">
        <f t="shared" si="8"/>
        <v>9</v>
      </c>
      <c r="G99" s="11" t="str">
        <f t="shared" si="9"/>
        <v>00</v>
      </c>
      <c r="H99" s="2">
        <v>9</v>
      </c>
      <c r="I99" s="11" t="str">
        <f t="shared" si="11"/>
        <v>9811</v>
      </c>
      <c r="J99" s="2">
        <v>1</v>
      </c>
      <c r="K99" s="2">
        <v>1</v>
      </c>
      <c r="L99" s="44">
        <v>10</v>
      </c>
      <c r="M99" s="6" t="str">
        <f t="shared" si="6"/>
        <v>&lt;D10&gt;</v>
      </c>
      <c r="N99" s="6" t="str">
        <f>IF($B99=1,IF(ISNA(VLOOKUP($M99,Teams!$F$4:$H$51,2,FALSE)),"",VLOOKUP($M99,Teams!$F$4:$H$51,2,FALSE)),IF($B99=2,IF(ISNA(VLOOKUP($M99,Teams!$O$4:$Q$51,2,FALSE)),"",VLOOKUP($M99,Teams!$O$4:$Q$51,2,FALSE)),IF(ISNA(VLOOKUP($M99,Teams!$X$4:$Z$51,2,FALSE)),"",VLOOKUP($M99,Teams!$X$4:$Z$51,2,FALSE))))</f>
        <v>211410</v>
      </c>
      <c r="O99" s="46">
        <v>4</v>
      </c>
      <c r="P99" s="6" t="str">
        <f t="shared" si="7"/>
        <v>&lt;D4&gt;</v>
      </c>
      <c r="Q99" s="6" t="str">
        <f>IF($B99=1,IF(ISNA(VLOOKUP($P99,Teams!$F$4:$H$51,2,FALSE)),"",VLOOKUP($P99,Teams!$F$4:$H$51,2,FALSE)),IF($B99=2,IF(ISNA(VLOOKUP($P99,Teams!$O$4:$Q$51,2,FALSE)),"",VLOOKUP($P99,Teams!$O$4:$Q$51,2,FALSE)),IF(ISNA(VLOOKUP($P99,Teams!$X$4:$Z$51,2,FALSE)),"",VLOOKUP($P99,Teams!$X$4:$Z$51,2,FALSE))))</f>
        <v>211404</v>
      </c>
      <c r="R99" t="str">
        <f t="shared" si="10"/>
        <v>11/21/2021,8:00,11/21/2021,9:00,Week 9 - Match 9811,,Gym 1 - Court 1,,0,Game,,211410,,1,211404,,,0,,9811,1,,,,,,</v>
      </c>
    </row>
    <row r="100" spans="2:18" x14ac:dyDescent="0.2">
      <c r="B100" s="37">
        <v>1</v>
      </c>
      <c r="C100" s="9">
        <v>44521</v>
      </c>
      <c r="D100" s="10">
        <v>8</v>
      </c>
      <c r="E100" s="10" t="s">
        <v>36</v>
      </c>
      <c r="F100" s="11">
        <f t="shared" si="8"/>
        <v>9</v>
      </c>
      <c r="G100" s="11" t="str">
        <f t="shared" si="9"/>
        <v>00</v>
      </c>
      <c r="H100" s="2">
        <v>9</v>
      </c>
      <c r="I100" s="11" t="str">
        <f t="shared" si="11"/>
        <v>9812</v>
      </c>
      <c r="J100" s="2">
        <v>1</v>
      </c>
      <c r="K100" s="2">
        <v>2</v>
      </c>
      <c r="L100" s="44">
        <v>9</v>
      </c>
      <c r="M100" s="6" t="str">
        <f t="shared" si="6"/>
        <v>&lt;D9&gt;</v>
      </c>
      <c r="N100" s="6" t="str">
        <f>IF($B100=1,IF(ISNA(VLOOKUP($M100,Teams!$F$4:$H$51,2,FALSE)),"",VLOOKUP($M100,Teams!$F$4:$H$51,2,FALSE)),IF($B100=2,IF(ISNA(VLOOKUP($M100,Teams!$O$4:$Q$51,2,FALSE)),"",VLOOKUP($M100,Teams!$O$4:$Q$51,2,FALSE)),IF(ISNA(VLOOKUP($M100,Teams!$X$4:$Z$51,2,FALSE)),"",VLOOKUP($M100,Teams!$X$4:$Z$51,2,FALSE))))</f>
        <v>211409</v>
      </c>
      <c r="O100" s="46">
        <v>5</v>
      </c>
      <c r="P100" s="6" t="str">
        <f t="shared" si="7"/>
        <v>&lt;D5&gt;</v>
      </c>
      <c r="Q100" s="6" t="str">
        <f>IF($B100=1,IF(ISNA(VLOOKUP($P100,Teams!$F$4:$H$51,2,FALSE)),"",VLOOKUP($P100,Teams!$F$4:$H$51,2,FALSE)),IF($B100=2,IF(ISNA(VLOOKUP($P100,Teams!$O$4:$Q$51,2,FALSE)),"",VLOOKUP($P100,Teams!$O$4:$Q$51,2,FALSE)),IF(ISNA(VLOOKUP($P100,Teams!$X$4:$Z$51,2,FALSE)),"",VLOOKUP($P100,Teams!$X$4:$Z$51,2,FALSE))))</f>
        <v>211405</v>
      </c>
      <c r="R100" t="str">
        <f t="shared" si="10"/>
        <v>11/21/2021,8:00,11/21/2021,9:00,Week 9 - Match 9812,,Gym 1 - Court 2,,0,Game,,211409,,1,211405,,,0,,9812,1,,,,,,</v>
      </c>
    </row>
    <row r="101" spans="2:18" x14ac:dyDescent="0.2">
      <c r="B101" s="37">
        <v>1</v>
      </c>
      <c r="C101" s="9">
        <v>44521</v>
      </c>
      <c r="D101" s="10">
        <v>8</v>
      </c>
      <c r="E101" s="10" t="s">
        <v>36</v>
      </c>
      <c r="F101" s="11">
        <f t="shared" si="8"/>
        <v>9</v>
      </c>
      <c r="G101" s="11" t="str">
        <f t="shared" si="9"/>
        <v>00</v>
      </c>
      <c r="H101" s="2">
        <v>9</v>
      </c>
      <c r="I101" s="11" t="str">
        <f t="shared" si="11"/>
        <v>9813</v>
      </c>
      <c r="J101" s="2">
        <v>1</v>
      </c>
      <c r="K101" s="2">
        <v>3</v>
      </c>
      <c r="L101" s="44">
        <v>8</v>
      </c>
      <c r="M101" s="6" t="str">
        <f t="shared" si="6"/>
        <v>&lt;D8&gt;</v>
      </c>
      <c r="N101" s="6" t="str">
        <f>IF($B101=1,IF(ISNA(VLOOKUP($M101,Teams!$F$4:$H$51,2,FALSE)),"",VLOOKUP($M101,Teams!$F$4:$H$51,2,FALSE)),IF($B101=2,IF(ISNA(VLOOKUP($M101,Teams!$O$4:$Q$51,2,FALSE)),"",VLOOKUP($M101,Teams!$O$4:$Q$51,2,FALSE)),IF(ISNA(VLOOKUP($M101,Teams!$X$4:$Z$51,2,FALSE)),"",VLOOKUP($M101,Teams!$X$4:$Z$51,2,FALSE))))</f>
        <v>211408</v>
      </c>
      <c r="O101" s="46">
        <v>6</v>
      </c>
      <c r="P101" s="6" t="str">
        <f t="shared" si="7"/>
        <v>&lt;D6&gt;</v>
      </c>
      <c r="Q101" s="6" t="str">
        <f>IF($B101=1,IF(ISNA(VLOOKUP($P101,Teams!$F$4:$H$51,2,FALSE)),"",VLOOKUP($P101,Teams!$F$4:$H$51,2,FALSE)),IF($B101=2,IF(ISNA(VLOOKUP($P101,Teams!$O$4:$Q$51,2,FALSE)),"",VLOOKUP($P101,Teams!$O$4:$Q$51,2,FALSE)),IF(ISNA(VLOOKUP($P101,Teams!$X$4:$Z$51,2,FALSE)),"",VLOOKUP($P101,Teams!$X$4:$Z$51,2,FALSE))))</f>
        <v>211406</v>
      </c>
      <c r="R101" t="str">
        <f t="shared" si="10"/>
        <v>11/21/2021,8:00,11/21/2021,9:00,Week 9 - Match 9813,,Gym 1 - Court 3,,0,Game,,211408,,1,211406,,,0,,9813,1,,,,,,</v>
      </c>
    </row>
    <row r="102" spans="2:18" x14ac:dyDescent="0.2">
      <c r="B102" s="37">
        <v>1</v>
      </c>
      <c r="C102" s="9">
        <v>44521</v>
      </c>
      <c r="D102" s="10">
        <v>8</v>
      </c>
      <c r="E102" s="10" t="s">
        <v>36</v>
      </c>
      <c r="F102" s="11">
        <f t="shared" si="8"/>
        <v>9</v>
      </c>
      <c r="G102" s="11" t="str">
        <f t="shared" si="9"/>
        <v>00</v>
      </c>
      <c r="H102" s="2">
        <v>9</v>
      </c>
      <c r="I102" s="11" t="str">
        <f t="shared" si="11"/>
        <v>9821</v>
      </c>
      <c r="J102" s="2">
        <v>2</v>
      </c>
      <c r="K102" s="2">
        <v>1</v>
      </c>
      <c r="L102" s="44">
        <v>2</v>
      </c>
      <c r="M102" s="6" t="str">
        <f t="shared" si="6"/>
        <v>&lt;D2&gt;</v>
      </c>
      <c r="N102" s="6" t="str">
        <f>IF($B102=1,IF(ISNA(VLOOKUP($M102,Teams!$F$4:$H$51,2,FALSE)),"",VLOOKUP($M102,Teams!$F$4:$H$51,2,FALSE)),IF($B102=2,IF(ISNA(VLOOKUP($M102,Teams!$O$4:$Q$51,2,FALSE)),"",VLOOKUP($M102,Teams!$O$4:$Q$51,2,FALSE)),IF(ISNA(VLOOKUP($M102,Teams!$X$4:$Z$51,2,FALSE)),"",VLOOKUP($M102,Teams!$X$4:$Z$51,2,FALSE))))</f>
        <v>211402</v>
      </c>
      <c r="O102" s="46">
        <v>1</v>
      </c>
      <c r="P102" s="6" t="str">
        <f t="shared" si="7"/>
        <v>&lt;D1&gt;</v>
      </c>
      <c r="Q102" s="6" t="str">
        <f>IF($B102=1,IF(ISNA(VLOOKUP($P102,Teams!$F$4:$H$51,2,FALSE)),"",VLOOKUP($P102,Teams!$F$4:$H$51,2,FALSE)),IF($B102=2,IF(ISNA(VLOOKUP($P102,Teams!$O$4:$Q$51,2,FALSE)),"",VLOOKUP($P102,Teams!$O$4:$Q$51,2,FALSE)),IF(ISNA(VLOOKUP($P102,Teams!$X$4:$Z$51,2,FALSE)),"",VLOOKUP($P102,Teams!$X$4:$Z$51,2,FALSE))))</f>
        <v>211401</v>
      </c>
      <c r="R102" t="str">
        <f t="shared" si="10"/>
        <v>11/21/2021,8:00,11/21/2021,9:00,Week 9 - Match 9821,,Gym 2 - Court 1,,0,Game,,211402,,1,211401,,,0,,9821,1,,,,,,</v>
      </c>
    </row>
    <row r="103" spans="2:18" x14ac:dyDescent="0.2">
      <c r="B103" s="37">
        <v>1</v>
      </c>
      <c r="C103" s="9">
        <v>44521</v>
      </c>
      <c r="D103" s="10">
        <v>8</v>
      </c>
      <c r="E103" s="10" t="s">
        <v>36</v>
      </c>
      <c r="F103" s="11">
        <f t="shared" si="8"/>
        <v>9</v>
      </c>
      <c r="G103" s="11" t="str">
        <f t="shared" si="9"/>
        <v>00</v>
      </c>
      <c r="H103" s="2">
        <v>9</v>
      </c>
      <c r="I103" s="11" t="str">
        <f t="shared" si="11"/>
        <v>9822</v>
      </c>
      <c r="J103" s="2">
        <v>2</v>
      </c>
      <c r="K103" s="2">
        <v>2</v>
      </c>
      <c r="L103" s="44">
        <v>12</v>
      </c>
      <c r="M103" s="6" t="str">
        <f t="shared" si="6"/>
        <v>&lt;D12&gt;</v>
      </c>
      <c r="N103" s="6" t="str">
        <f>IF($B103=1,IF(ISNA(VLOOKUP($M103,Teams!$F$4:$H$51,2,FALSE)),"",VLOOKUP($M103,Teams!$F$4:$H$51,2,FALSE)),IF($B103=2,IF(ISNA(VLOOKUP($M103,Teams!$O$4:$Q$51,2,FALSE)),"",VLOOKUP($M103,Teams!$O$4:$Q$51,2,FALSE)),IF(ISNA(VLOOKUP($M103,Teams!$X$4:$Z$51,2,FALSE)),"",VLOOKUP($M103,Teams!$X$4:$Z$51,2,FALSE))))</f>
        <v>211412</v>
      </c>
      <c r="O103" s="46">
        <v>7</v>
      </c>
      <c r="P103" s="6" t="str">
        <f t="shared" si="7"/>
        <v>&lt;D7&gt;</v>
      </c>
      <c r="Q103" s="6" t="str">
        <f>IF($B103=1,IF(ISNA(VLOOKUP($P103,Teams!$F$4:$H$51,2,FALSE)),"",VLOOKUP($P103,Teams!$F$4:$H$51,2,FALSE)),IF($B103=2,IF(ISNA(VLOOKUP($P103,Teams!$O$4:$Q$51,2,FALSE)),"",VLOOKUP($P103,Teams!$O$4:$Q$51,2,FALSE)),IF(ISNA(VLOOKUP($P103,Teams!$X$4:$Z$51,2,FALSE)),"",VLOOKUP($P103,Teams!$X$4:$Z$51,2,FALSE))))</f>
        <v>211407</v>
      </c>
      <c r="R103" t="str">
        <f t="shared" si="10"/>
        <v>11/21/2021,8:00,11/21/2021,9:00,Week 9 - Match 9822,,Gym 2 - Court 2,,0,Game,,211412,,1,211407,,,0,,9822,1,,,,,,</v>
      </c>
    </row>
    <row r="104" spans="2:18" x14ac:dyDescent="0.2">
      <c r="B104" s="37">
        <v>1</v>
      </c>
      <c r="C104" s="9">
        <v>44521</v>
      </c>
      <c r="D104" s="10">
        <v>8</v>
      </c>
      <c r="E104" s="10" t="s">
        <v>36</v>
      </c>
      <c r="F104" s="11">
        <f t="shared" si="8"/>
        <v>9</v>
      </c>
      <c r="G104" s="11" t="str">
        <f t="shared" si="9"/>
        <v>00</v>
      </c>
      <c r="H104" s="2">
        <v>9</v>
      </c>
      <c r="I104" s="11" t="str">
        <f t="shared" si="11"/>
        <v>9823</v>
      </c>
      <c r="J104" s="2">
        <v>2</v>
      </c>
      <c r="K104" s="2">
        <v>3</v>
      </c>
      <c r="L104" s="44">
        <v>11</v>
      </c>
      <c r="M104" s="6" t="str">
        <f t="shared" si="6"/>
        <v>&lt;D11&gt;</v>
      </c>
      <c r="N104" s="6" t="str">
        <f>IF($B104=1,IF(ISNA(VLOOKUP($M104,Teams!$F$4:$H$51,2,FALSE)),"",VLOOKUP($M104,Teams!$F$4:$H$51,2,FALSE)),IF($B104=2,IF(ISNA(VLOOKUP($M104,Teams!$O$4:$Q$51,2,FALSE)),"",VLOOKUP($M104,Teams!$O$4:$Q$51,2,FALSE)),IF(ISNA(VLOOKUP($M104,Teams!$X$4:$Z$51,2,FALSE)),"",VLOOKUP($M104,Teams!$X$4:$Z$51,2,FALSE))))</f>
        <v>211411</v>
      </c>
      <c r="O104" s="46">
        <v>3</v>
      </c>
      <c r="P104" s="6" t="str">
        <f t="shared" si="7"/>
        <v>&lt;D3&gt;</v>
      </c>
      <c r="Q104" s="6" t="str">
        <f>IF($B104=1,IF(ISNA(VLOOKUP($P104,Teams!$F$4:$H$51,2,FALSE)),"",VLOOKUP($P104,Teams!$F$4:$H$51,2,FALSE)),IF($B104=2,IF(ISNA(VLOOKUP($P104,Teams!$O$4:$Q$51,2,FALSE)),"",VLOOKUP($P104,Teams!$O$4:$Q$51,2,FALSE)),IF(ISNA(VLOOKUP($P104,Teams!$X$4:$Z$51,2,FALSE)),"",VLOOKUP($P104,Teams!$X$4:$Z$51,2,FALSE))))</f>
        <v>211403</v>
      </c>
      <c r="R104" t="str">
        <f t="shared" si="10"/>
        <v>11/21/2021,8:00,11/21/2021,9:00,Week 9 - Match 9823,,Gym 2 - Court 3,,0,Game,,211411,,1,211403,,,0,,9823,1,,,,,,</v>
      </c>
    </row>
    <row r="105" spans="2:18" x14ac:dyDescent="0.2">
      <c r="B105" s="37">
        <v>1</v>
      </c>
      <c r="C105" s="9">
        <v>44521</v>
      </c>
      <c r="D105" s="10">
        <v>9</v>
      </c>
      <c r="E105" s="10" t="s">
        <v>36</v>
      </c>
      <c r="F105" s="11">
        <f t="shared" si="8"/>
        <v>10</v>
      </c>
      <c r="G105" s="11" t="str">
        <f t="shared" si="9"/>
        <v>00</v>
      </c>
      <c r="H105" s="2">
        <v>9</v>
      </c>
      <c r="I105" s="11" t="str">
        <f t="shared" si="11"/>
        <v>9911</v>
      </c>
      <c r="J105" s="2">
        <v>1</v>
      </c>
      <c r="K105" s="2">
        <v>1</v>
      </c>
      <c r="L105" s="44">
        <v>6</v>
      </c>
      <c r="M105" s="6" t="str">
        <f t="shared" si="6"/>
        <v>&lt;D6&gt;</v>
      </c>
      <c r="N105" s="6" t="str">
        <f>IF($B105=1,IF(ISNA(VLOOKUP($M105,Teams!$F$4:$H$51,2,FALSE)),"",VLOOKUP($M105,Teams!$F$4:$H$51,2,FALSE)),IF($B105=2,IF(ISNA(VLOOKUP($M105,Teams!$O$4:$Q$51,2,FALSE)),"",VLOOKUP($M105,Teams!$O$4:$Q$51,2,FALSE)),IF(ISNA(VLOOKUP($M105,Teams!$X$4:$Z$51,2,FALSE)),"",VLOOKUP($M105,Teams!$X$4:$Z$51,2,FALSE))))</f>
        <v>211406</v>
      </c>
      <c r="O105" s="46">
        <v>5</v>
      </c>
      <c r="P105" s="6" t="str">
        <f t="shared" si="7"/>
        <v>&lt;D5&gt;</v>
      </c>
      <c r="Q105" s="6" t="str">
        <f>IF($B105=1,IF(ISNA(VLOOKUP($P105,Teams!$F$4:$H$51,2,FALSE)),"",VLOOKUP($P105,Teams!$F$4:$H$51,2,FALSE)),IF($B105=2,IF(ISNA(VLOOKUP($P105,Teams!$O$4:$Q$51,2,FALSE)),"",VLOOKUP($P105,Teams!$O$4:$Q$51,2,FALSE)),IF(ISNA(VLOOKUP($P105,Teams!$X$4:$Z$51,2,FALSE)),"",VLOOKUP($P105,Teams!$X$4:$Z$51,2,FALSE))))</f>
        <v>211405</v>
      </c>
      <c r="R105" t="str">
        <f t="shared" si="10"/>
        <v>11/21/2021,9:00,11/21/2021,10:00,Week 9 - Match 9911,,Gym 1 - Court 1,,0,Game,,211406,,1,211405,,,0,,9911,1,,,,,,</v>
      </c>
    </row>
    <row r="106" spans="2:18" x14ac:dyDescent="0.2">
      <c r="B106" s="37">
        <v>1</v>
      </c>
      <c r="C106" s="9">
        <v>44521</v>
      </c>
      <c r="D106" s="10">
        <v>9</v>
      </c>
      <c r="E106" s="10" t="s">
        <v>36</v>
      </c>
      <c r="F106" s="11">
        <f t="shared" si="8"/>
        <v>10</v>
      </c>
      <c r="G106" s="11" t="str">
        <f t="shared" si="9"/>
        <v>00</v>
      </c>
      <c r="H106" s="2">
        <v>9</v>
      </c>
      <c r="I106" s="11" t="str">
        <f t="shared" si="11"/>
        <v>9912</v>
      </c>
      <c r="J106" s="2">
        <v>1</v>
      </c>
      <c r="K106" s="2">
        <v>2</v>
      </c>
      <c r="L106" s="44">
        <v>12</v>
      </c>
      <c r="M106" s="6" t="str">
        <f t="shared" si="6"/>
        <v>&lt;D12&gt;</v>
      </c>
      <c r="N106" s="6" t="str">
        <f>IF($B106=1,IF(ISNA(VLOOKUP($M106,Teams!$F$4:$H$51,2,FALSE)),"",VLOOKUP($M106,Teams!$F$4:$H$51,2,FALSE)),IF($B106=2,IF(ISNA(VLOOKUP($M106,Teams!$O$4:$Q$51,2,FALSE)),"",VLOOKUP($M106,Teams!$O$4:$Q$51,2,FALSE)),IF(ISNA(VLOOKUP($M106,Teams!$X$4:$Z$51,2,FALSE)),"",VLOOKUP($M106,Teams!$X$4:$Z$51,2,FALSE))))</f>
        <v>211412</v>
      </c>
      <c r="O106" s="46">
        <v>11</v>
      </c>
      <c r="P106" s="6" t="str">
        <f t="shared" si="7"/>
        <v>&lt;D11&gt;</v>
      </c>
      <c r="Q106" s="6" t="str">
        <f>IF($B106=1,IF(ISNA(VLOOKUP($P106,Teams!$F$4:$H$51,2,FALSE)),"",VLOOKUP($P106,Teams!$F$4:$H$51,2,FALSE)),IF($B106=2,IF(ISNA(VLOOKUP($P106,Teams!$O$4:$Q$51,2,FALSE)),"",VLOOKUP($P106,Teams!$O$4:$Q$51,2,FALSE)),IF(ISNA(VLOOKUP($P106,Teams!$X$4:$Z$51,2,FALSE)),"",VLOOKUP($P106,Teams!$X$4:$Z$51,2,FALSE))))</f>
        <v>211411</v>
      </c>
      <c r="R106" t="str">
        <f t="shared" si="10"/>
        <v>11/21/2021,9:00,11/21/2021,10:00,Week 9 - Match 9912,,Gym 1 - Court 2,,0,Game,,211412,,1,211411,,,0,,9912,1,,,,,,</v>
      </c>
    </row>
    <row r="107" spans="2:18" x14ac:dyDescent="0.2">
      <c r="B107" s="37">
        <v>1</v>
      </c>
      <c r="C107" s="9">
        <v>44521</v>
      </c>
      <c r="D107" s="10">
        <v>9</v>
      </c>
      <c r="E107" s="10" t="s">
        <v>36</v>
      </c>
      <c r="F107" s="11">
        <f t="shared" si="8"/>
        <v>10</v>
      </c>
      <c r="G107" s="11" t="str">
        <f t="shared" si="9"/>
        <v>00</v>
      </c>
      <c r="H107" s="2">
        <v>9</v>
      </c>
      <c r="I107" s="11" t="str">
        <f t="shared" si="11"/>
        <v>9913</v>
      </c>
      <c r="J107" s="2">
        <v>1</v>
      </c>
      <c r="K107" s="2">
        <v>3</v>
      </c>
      <c r="L107" s="44">
        <v>10</v>
      </c>
      <c r="M107" s="6" t="str">
        <f t="shared" si="6"/>
        <v>&lt;D10&gt;</v>
      </c>
      <c r="N107" s="6" t="str">
        <f>IF($B107=1,IF(ISNA(VLOOKUP($M107,Teams!$F$4:$H$51,2,FALSE)),"",VLOOKUP($M107,Teams!$F$4:$H$51,2,FALSE)),IF($B107=2,IF(ISNA(VLOOKUP($M107,Teams!$O$4:$Q$51,2,FALSE)),"",VLOOKUP($M107,Teams!$O$4:$Q$51,2,FALSE)),IF(ISNA(VLOOKUP($M107,Teams!$X$4:$Z$51,2,FALSE)),"",VLOOKUP($M107,Teams!$X$4:$Z$51,2,FALSE))))</f>
        <v>211410</v>
      </c>
      <c r="O107" s="46">
        <v>1</v>
      </c>
      <c r="P107" s="6" t="str">
        <f t="shared" si="7"/>
        <v>&lt;D1&gt;</v>
      </c>
      <c r="Q107" s="6" t="str">
        <f>IF($B107=1,IF(ISNA(VLOOKUP($P107,Teams!$F$4:$H$51,2,FALSE)),"",VLOOKUP($P107,Teams!$F$4:$H$51,2,FALSE)),IF($B107=2,IF(ISNA(VLOOKUP($P107,Teams!$O$4:$Q$51,2,FALSE)),"",VLOOKUP($P107,Teams!$O$4:$Q$51,2,FALSE)),IF(ISNA(VLOOKUP($P107,Teams!$X$4:$Z$51,2,FALSE)),"",VLOOKUP($P107,Teams!$X$4:$Z$51,2,FALSE))))</f>
        <v>211401</v>
      </c>
      <c r="R107" t="str">
        <f t="shared" si="10"/>
        <v>11/21/2021,9:00,11/21/2021,10:00,Week 9 - Match 9913,,Gym 1 - Court 3,,0,Game,,211410,,1,211401,,,0,,9913,1,,,,,,</v>
      </c>
    </row>
    <row r="108" spans="2:18" x14ac:dyDescent="0.2">
      <c r="B108" s="37">
        <v>1</v>
      </c>
      <c r="C108" s="9">
        <v>44521</v>
      </c>
      <c r="D108" s="10">
        <v>9</v>
      </c>
      <c r="E108" s="10" t="s">
        <v>36</v>
      </c>
      <c r="F108" s="11">
        <f t="shared" si="8"/>
        <v>10</v>
      </c>
      <c r="G108" s="11" t="str">
        <f t="shared" si="9"/>
        <v>00</v>
      </c>
      <c r="H108" s="2">
        <v>9</v>
      </c>
      <c r="I108" s="11" t="str">
        <f t="shared" si="11"/>
        <v>9921</v>
      </c>
      <c r="J108" s="2">
        <v>2</v>
      </c>
      <c r="K108" s="2">
        <v>1</v>
      </c>
      <c r="L108" s="44">
        <v>9</v>
      </c>
      <c r="M108" s="6" t="str">
        <f t="shared" si="6"/>
        <v>&lt;D9&gt;</v>
      </c>
      <c r="N108" s="6" t="str">
        <f>IF($B108=1,IF(ISNA(VLOOKUP($M108,Teams!$F$4:$H$51,2,FALSE)),"",VLOOKUP($M108,Teams!$F$4:$H$51,2,FALSE)),IF($B108=2,IF(ISNA(VLOOKUP($M108,Teams!$O$4:$Q$51,2,FALSE)),"",VLOOKUP($M108,Teams!$O$4:$Q$51,2,FALSE)),IF(ISNA(VLOOKUP($M108,Teams!$X$4:$Z$51,2,FALSE)),"",VLOOKUP($M108,Teams!$X$4:$Z$51,2,FALSE))))</f>
        <v>211409</v>
      </c>
      <c r="O108" s="46">
        <v>2</v>
      </c>
      <c r="P108" s="6" t="str">
        <f t="shared" si="7"/>
        <v>&lt;D2&gt;</v>
      </c>
      <c r="Q108" s="6" t="str">
        <f>IF($B108=1,IF(ISNA(VLOOKUP($P108,Teams!$F$4:$H$51,2,FALSE)),"",VLOOKUP($P108,Teams!$F$4:$H$51,2,FALSE)),IF($B108=2,IF(ISNA(VLOOKUP($P108,Teams!$O$4:$Q$51,2,FALSE)),"",VLOOKUP($P108,Teams!$O$4:$Q$51,2,FALSE)),IF(ISNA(VLOOKUP($P108,Teams!$X$4:$Z$51,2,FALSE)),"",VLOOKUP($P108,Teams!$X$4:$Z$51,2,FALSE))))</f>
        <v>211402</v>
      </c>
      <c r="R108" t="str">
        <f t="shared" si="10"/>
        <v>11/21/2021,9:00,11/21/2021,10:00,Week 9 - Match 9921,,Gym 2 - Court 1,,0,Game,,211409,,1,211402,,,0,,9921,1,,,,,,</v>
      </c>
    </row>
    <row r="109" spans="2:18" x14ac:dyDescent="0.2">
      <c r="B109" s="37">
        <v>1</v>
      </c>
      <c r="C109" s="9">
        <v>44521</v>
      </c>
      <c r="D109" s="10">
        <v>9</v>
      </c>
      <c r="E109" s="10" t="s">
        <v>36</v>
      </c>
      <c r="F109" s="11">
        <f t="shared" si="8"/>
        <v>10</v>
      </c>
      <c r="G109" s="11" t="str">
        <f t="shared" si="9"/>
        <v>00</v>
      </c>
      <c r="H109" s="2">
        <v>9</v>
      </c>
      <c r="I109" s="11" t="str">
        <f t="shared" si="11"/>
        <v>9922</v>
      </c>
      <c r="J109" s="2">
        <v>2</v>
      </c>
      <c r="K109" s="2">
        <v>2</v>
      </c>
      <c r="L109" s="44">
        <v>8</v>
      </c>
      <c r="M109" s="6" t="str">
        <f t="shared" si="6"/>
        <v>&lt;D8&gt;</v>
      </c>
      <c r="N109" s="6" t="str">
        <f>IF($B109=1,IF(ISNA(VLOOKUP($M109,Teams!$F$4:$H$51,2,FALSE)),"",VLOOKUP($M109,Teams!$F$4:$H$51,2,FALSE)),IF($B109=2,IF(ISNA(VLOOKUP($M109,Teams!$O$4:$Q$51,2,FALSE)),"",VLOOKUP($M109,Teams!$O$4:$Q$51,2,FALSE)),IF(ISNA(VLOOKUP($M109,Teams!$X$4:$Z$51,2,FALSE)),"",VLOOKUP($M109,Teams!$X$4:$Z$51,2,FALSE))))</f>
        <v>211408</v>
      </c>
      <c r="O109" s="46">
        <v>3</v>
      </c>
      <c r="P109" s="6" t="str">
        <f t="shared" si="7"/>
        <v>&lt;D3&gt;</v>
      </c>
      <c r="Q109" s="6" t="str">
        <f>IF($B109=1,IF(ISNA(VLOOKUP($P109,Teams!$F$4:$H$51,2,FALSE)),"",VLOOKUP($P109,Teams!$F$4:$H$51,2,FALSE)),IF($B109=2,IF(ISNA(VLOOKUP($P109,Teams!$O$4:$Q$51,2,FALSE)),"",VLOOKUP($P109,Teams!$O$4:$Q$51,2,FALSE)),IF(ISNA(VLOOKUP($P109,Teams!$X$4:$Z$51,2,FALSE)),"",VLOOKUP($P109,Teams!$X$4:$Z$51,2,FALSE))))</f>
        <v>211403</v>
      </c>
      <c r="R109" t="str">
        <f t="shared" si="10"/>
        <v>11/21/2021,9:00,11/21/2021,10:00,Week 9 - Match 9922,,Gym 2 - Court 2,,0,Game,,211408,,1,211403,,,0,,9922,1,,,,,,</v>
      </c>
    </row>
    <row r="110" spans="2:18" x14ac:dyDescent="0.2">
      <c r="B110" s="37">
        <v>1</v>
      </c>
      <c r="C110" s="9">
        <v>44521</v>
      </c>
      <c r="D110" s="10">
        <v>9</v>
      </c>
      <c r="E110" s="10" t="s">
        <v>36</v>
      </c>
      <c r="F110" s="11">
        <f t="shared" si="8"/>
        <v>10</v>
      </c>
      <c r="G110" s="11" t="str">
        <f t="shared" si="9"/>
        <v>00</v>
      </c>
      <c r="H110" s="2">
        <v>9</v>
      </c>
      <c r="I110" s="11" t="str">
        <f t="shared" si="11"/>
        <v>9923</v>
      </c>
      <c r="J110" s="2">
        <v>2</v>
      </c>
      <c r="K110" s="2">
        <v>3</v>
      </c>
      <c r="L110" s="44">
        <v>7</v>
      </c>
      <c r="M110" s="6" t="str">
        <f t="shared" si="6"/>
        <v>&lt;D7&gt;</v>
      </c>
      <c r="N110" s="6" t="str">
        <f>IF($B110=1,IF(ISNA(VLOOKUP($M110,Teams!$F$4:$H$51,2,FALSE)),"",VLOOKUP($M110,Teams!$F$4:$H$51,2,FALSE)),IF($B110=2,IF(ISNA(VLOOKUP($M110,Teams!$O$4:$Q$51,2,FALSE)),"",VLOOKUP($M110,Teams!$O$4:$Q$51,2,FALSE)),IF(ISNA(VLOOKUP($M110,Teams!$X$4:$Z$51,2,FALSE)),"",VLOOKUP($M110,Teams!$X$4:$Z$51,2,FALSE))))</f>
        <v>211407</v>
      </c>
      <c r="O110" s="46">
        <v>4</v>
      </c>
      <c r="P110" s="6" t="str">
        <f t="shared" si="7"/>
        <v>&lt;D4&gt;</v>
      </c>
      <c r="Q110" s="6" t="str">
        <f>IF($B110=1,IF(ISNA(VLOOKUP($P110,Teams!$F$4:$H$51,2,FALSE)),"",VLOOKUP($P110,Teams!$F$4:$H$51,2,FALSE)),IF($B110=2,IF(ISNA(VLOOKUP($P110,Teams!$O$4:$Q$51,2,FALSE)),"",VLOOKUP($P110,Teams!$O$4:$Q$51,2,FALSE)),IF(ISNA(VLOOKUP($P110,Teams!$X$4:$Z$51,2,FALSE)),"",VLOOKUP($P110,Teams!$X$4:$Z$51,2,FALSE))))</f>
        <v>211404</v>
      </c>
      <c r="R110" t="str">
        <f t="shared" si="10"/>
        <v>11/21/2021,9:00,11/21/2021,10:00,Week 9 - Match 9923,,Gym 2 - Court 3,,0,Game,,211407,,1,211404,,,0,,9923,1,,,,,,</v>
      </c>
    </row>
    <row r="111" spans="2:18" x14ac:dyDescent="0.2">
      <c r="B111" s="37">
        <v>1</v>
      </c>
      <c r="C111" s="9">
        <v>44528</v>
      </c>
      <c r="D111" s="10">
        <v>10</v>
      </c>
      <c r="E111" s="10" t="s">
        <v>36</v>
      </c>
      <c r="F111" s="11">
        <f t="shared" si="8"/>
        <v>11</v>
      </c>
      <c r="G111" s="11" t="str">
        <f t="shared" si="9"/>
        <v>00</v>
      </c>
      <c r="H111" s="2">
        <v>10</v>
      </c>
      <c r="I111" s="11" t="str">
        <f t="shared" si="11"/>
        <v>101011</v>
      </c>
      <c r="J111" s="2">
        <v>1</v>
      </c>
      <c r="K111" s="2">
        <v>1</v>
      </c>
      <c r="L111" s="44">
        <v>6</v>
      </c>
      <c r="M111" s="6" t="str">
        <f t="shared" si="6"/>
        <v>&lt;D6&gt;</v>
      </c>
      <c r="N111" s="6" t="str">
        <f>IF($B111=1,IF(ISNA(VLOOKUP($M111,Teams!$F$4:$H$51,2,FALSE)),"",VLOOKUP($M111,Teams!$F$4:$H$51,2,FALSE)),IF($B111=2,IF(ISNA(VLOOKUP($M111,Teams!$O$4:$Q$51,2,FALSE)),"",VLOOKUP($M111,Teams!$O$4:$Q$51,2,FALSE)),IF(ISNA(VLOOKUP($M111,Teams!$X$4:$Z$51,2,FALSE)),"",VLOOKUP($M111,Teams!$X$4:$Z$51,2,FALSE))))</f>
        <v>211406</v>
      </c>
      <c r="O111" s="46">
        <v>4</v>
      </c>
      <c r="P111" s="6" t="str">
        <f t="shared" si="7"/>
        <v>&lt;D4&gt;</v>
      </c>
      <c r="Q111" s="6" t="str">
        <f>IF($B111=1,IF(ISNA(VLOOKUP($P111,Teams!$F$4:$H$51,2,FALSE)),"",VLOOKUP($P111,Teams!$F$4:$H$51,2,FALSE)),IF($B111=2,IF(ISNA(VLOOKUP($P111,Teams!$O$4:$Q$51,2,FALSE)),"",VLOOKUP($P111,Teams!$O$4:$Q$51,2,FALSE)),IF(ISNA(VLOOKUP($P111,Teams!$X$4:$Z$51,2,FALSE)),"",VLOOKUP($P111,Teams!$X$4:$Z$51,2,FALSE))))</f>
        <v>211404</v>
      </c>
      <c r="R111" t="str">
        <f t="shared" si="10"/>
        <v>11/28/2021,10:00,11/28/2021,11:00,Week 10 - Match 101011,,Gym 1 - Court 1,,0,Game,,211406,,1,211404,,,0,,101011,1,,,,,,</v>
      </c>
    </row>
    <row r="112" spans="2:18" x14ac:dyDescent="0.2">
      <c r="B112" s="37">
        <v>1</v>
      </c>
      <c r="C112" s="9">
        <v>44528</v>
      </c>
      <c r="D112" s="10">
        <v>10</v>
      </c>
      <c r="E112" s="10" t="s">
        <v>36</v>
      </c>
      <c r="F112" s="11">
        <f t="shared" si="8"/>
        <v>11</v>
      </c>
      <c r="G112" s="11" t="str">
        <f t="shared" si="9"/>
        <v>00</v>
      </c>
      <c r="H112" s="2">
        <v>10</v>
      </c>
      <c r="I112" s="11" t="str">
        <f t="shared" si="11"/>
        <v>101012</v>
      </c>
      <c r="J112" s="2">
        <v>1</v>
      </c>
      <c r="K112" s="2">
        <v>2</v>
      </c>
      <c r="L112" s="44">
        <v>12</v>
      </c>
      <c r="M112" s="6" t="str">
        <f t="shared" si="6"/>
        <v>&lt;D12&gt;</v>
      </c>
      <c r="N112" s="6" t="str">
        <f>IF($B112=1,IF(ISNA(VLOOKUP($M112,Teams!$F$4:$H$51,2,FALSE)),"",VLOOKUP($M112,Teams!$F$4:$H$51,2,FALSE)),IF($B112=2,IF(ISNA(VLOOKUP($M112,Teams!$O$4:$Q$51,2,FALSE)),"",VLOOKUP($M112,Teams!$O$4:$Q$51,2,FALSE)),IF(ISNA(VLOOKUP($M112,Teams!$X$4:$Z$51,2,FALSE)),"",VLOOKUP($M112,Teams!$X$4:$Z$51,2,FALSE))))</f>
        <v>211412</v>
      </c>
      <c r="O112" s="46">
        <v>5</v>
      </c>
      <c r="P112" s="6" t="str">
        <f t="shared" si="7"/>
        <v>&lt;D5&gt;</v>
      </c>
      <c r="Q112" s="6" t="str">
        <f>IF($B112=1,IF(ISNA(VLOOKUP($P112,Teams!$F$4:$H$51,2,FALSE)),"",VLOOKUP($P112,Teams!$F$4:$H$51,2,FALSE)),IF($B112=2,IF(ISNA(VLOOKUP($P112,Teams!$O$4:$Q$51,2,FALSE)),"",VLOOKUP($P112,Teams!$O$4:$Q$51,2,FALSE)),IF(ISNA(VLOOKUP($P112,Teams!$X$4:$Z$51,2,FALSE)),"",VLOOKUP($P112,Teams!$X$4:$Z$51,2,FALSE))))</f>
        <v>211405</v>
      </c>
      <c r="R112" t="str">
        <f t="shared" si="10"/>
        <v>11/28/2021,10:00,11/28/2021,11:00,Week 10 - Match 101012,,Gym 1 - Court 2,,0,Game,,211412,,1,211405,,,0,,101012,1,,,,,,</v>
      </c>
    </row>
    <row r="113" spans="2:18" x14ac:dyDescent="0.2">
      <c r="B113" s="37">
        <v>1</v>
      </c>
      <c r="C113" s="9">
        <v>44528</v>
      </c>
      <c r="D113" s="10">
        <v>10</v>
      </c>
      <c r="E113" s="10" t="s">
        <v>36</v>
      </c>
      <c r="F113" s="11">
        <f t="shared" si="8"/>
        <v>11</v>
      </c>
      <c r="G113" s="11" t="str">
        <f t="shared" si="9"/>
        <v>00</v>
      </c>
      <c r="H113" s="2">
        <v>10</v>
      </c>
      <c r="I113" s="11" t="str">
        <f t="shared" si="11"/>
        <v>101013</v>
      </c>
      <c r="J113" s="2">
        <v>1</v>
      </c>
      <c r="K113" s="2">
        <v>3</v>
      </c>
      <c r="L113" s="44">
        <v>11</v>
      </c>
      <c r="M113" s="6" t="str">
        <f t="shared" si="6"/>
        <v>&lt;D11&gt;</v>
      </c>
      <c r="N113" s="6" t="str">
        <f>IF($B113=1,IF(ISNA(VLOOKUP($M113,Teams!$F$4:$H$51,2,FALSE)),"",VLOOKUP($M113,Teams!$F$4:$H$51,2,FALSE)),IF($B113=2,IF(ISNA(VLOOKUP($M113,Teams!$O$4:$Q$51,2,FALSE)),"",VLOOKUP($M113,Teams!$O$4:$Q$51,2,FALSE)),IF(ISNA(VLOOKUP($M113,Teams!$X$4:$Z$51,2,FALSE)),"",VLOOKUP($M113,Teams!$X$4:$Z$51,2,FALSE))))</f>
        <v>211411</v>
      </c>
      <c r="O113" s="46">
        <v>10</v>
      </c>
      <c r="P113" s="6" t="str">
        <f t="shared" si="7"/>
        <v>&lt;D10&gt;</v>
      </c>
      <c r="Q113" s="6" t="str">
        <f>IF($B113=1,IF(ISNA(VLOOKUP($P113,Teams!$F$4:$H$51,2,FALSE)),"",VLOOKUP($P113,Teams!$F$4:$H$51,2,FALSE)),IF($B113=2,IF(ISNA(VLOOKUP($P113,Teams!$O$4:$Q$51,2,FALSE)),"",VLOOKUP($P113,Teams!$O$4:$Q$51,2,FALSE)),IF(ISNA(VLOOKUP($P113,Teams!$X$4:$Z$51,2,FALSE)),"",VLOOKUP($P113,Teams!$X$4:$Z$51,2,FALSE))))</f>
        <v>211410</v>
      </c>
      <c r="R113" t="str">
        <f t="shared" si="10"/>
        <v>11/28/2021,10:00,11/28/2021,11:00,Week 10 - Match 101013,,Gym 1 - Court 3,,0,Game,,211411,,1,211410,,,0,,101013,1,,,,,,</v>
      </c>
    </row>
    <row r="114" spans="2:18" x14ac:dyDescent="0.2">
      <c r="B114" s="37">
        <v>1</v>
      </c>
      <c r="C114" s="9">
        <v>44528</v>
      </c>
      <c r="D114" s="10">
        <v>10</v>
      </c>
      <c r="E114" s="10" t="s">
        <v>36</v>
      </c>
      <c r="F114" s="11">
        <f t="shared" si="8"/>
        <v>11</v>
      </c>
      <c r="G114" s="11" t="str">
        <f t="shared" si="9"/>
        <v>00</v>
      </c>
      <c r="H114" s="2">
        <v>10</v>
      </c>
      <c r="I114" s="11" t="str">
        <f t="shared" si="11"/>
        <v>101021</v>
      </c>
      <c r="J114" s="2">
        <v>2</v>
      </c>
      <c r="K114" s="2">
        <v>1</v>
      </c>
      <c r="L114" s="44">
        <v>9</v>
      </c>
      <c r="M114" s="6" t="str">
        <f t="shared" si="6"/>
        <v>&lt;D9&gt;</v>
      </c>
      <c r="N114" s="6" t="str">
        <f>IF($B114=1,IF(ISNA(VLOOKUP($M114,Teams!$F$4:$H$51,2,FALSE)),"",VLOOKUP($M114,Teams!$F$4:$H$51,2,FALSE)),IF($B114=2,IF(ISNA(VLOOKUP($M114,Teams!$O$4:$Q$51,2,FALSE)),"",VLOOKUP($M114,Teams!$O$4:$Q$51,2,FALSE)),IF(ISNA(VLOOKUP($M114,Teams!$X$4:$Z$51,2,FALSE)),"",VLOOKUP($M114,Teams!$X$4:$Z$51,2,FALSE))))</f>
        <v>211409</v>
      </c>
      <c r="O114" s="46">
        <v>1</v>
      </c>
      <c r="P114" s="6" t="str">
        <f t="shared" si="7"/>
        <v>&lt;D1&gt;</v>
      </c>
      <c r="Q114" s="6" t="str">
        <f>IF($B114=1,IF(ISNA(VLOOKUP($P114,Teams!$F$4:$H$51,2,FALSE)),"",VLOOKUP($P114,Teams!$F$4:$H$51,2,FALSE)),IF($B114=2,IF(ISNA(VLOOKUP($P114,Teams!$O$4:$Q$51,2,FALSE)),"",VLOOKUP($P114,Teams!$O$4:$Q$51,2,FALSE)),IF(ISNA(VLOOKUP($P114,Teams!$X$4:$Z$51,2,FALSE)),"",VLOOKUP($P114,Teams!$X$4:$Z$51,2,FALSE))))</f>
        <v>211401</v>
      </c>
      <c r="R114" t="str">
        <f t="shared" si="10"/>
        <v>11/28/2021,10:00,11/28/2021,11:00,Week 10 - Match 101021,,Gym 2 - Court 1,,0,Game,,211409,,1,211401,,,0,,101021,1,,,,,,</v>
      </c>
    </row>
    <row r="115" spans="2:18" x14ac:dyDescent="0.2">
      <c r="B115" s="37">
        <v>1</v>
      </c>
      <c r="C115" s="9">
        <v>44528</v>
      </c>
      <c r="D115" s="10">
        <v>10</v>
      </c>
      <c r="E115" s="10" t="s">
        <v>36</v>
      </c>
      <c r="F115" s="11">
        <f t="shared" si="8"/>
        <v>11</v>
      </c>
      <c r="G115" s="11" t="str">
        <f t="shared" si="9"/>
        <v>00</v>
      </c>
      <c r="H115" s="2">
        <v>10</v>
      </c>
      <c r="I115" s="11" t="str">
        <f t="shared" si="11"/>
        <v>101022</v>
      </c>
      <c r="J115" s="2">
        <v>2</v>
      </c>
      <c r="K115" s="2">
        <v>2</v>
      </c>
      <c r="L115" s="44">
        <v>8</v>
      </c>
      <c r="M115" s="6" t="str">
        <f t="shared" si="6"/>
        <v>&lt;D8&gt;</v>
      </c>
      <c r="N115" s="6" t="str">
        <f>IF($B115=1,IF(ISNA(VLOOKUP($M115,Teams!$F$4:$H$51,2,FALSE)),"",VLOOKUP($M115,Teams!$F$4:$H$51,2,FALSE)),IF($B115=2,IF(ISNA(VLOOKUP($M115,Teams!$O$4:$Q$51,2,FALSE)),"",VLOOKUP($M115,Teams!$O$4:$Q$51,2,FALSE)),IF(ISNA(VLOOKUP($M115,Teams!$X$4:$Z$51,2,FALSE)),"",VLOOKUP($M115,Teams!$X$4:$Z$51,2,FALSE))))</f>
        <v>211408</v>
      </c>
      <c r="O115" s="46">
        <v>2</v>
      </c>
      <c r="P115" s="6" t="str">
        <f t="shared" si="7"/>
        <v>&lt;D2&gt;</v>
      </c>
      <c r="Q115" s="6" t="str">
        <f>IF($B115=1,IF(ISNA(VLOOKUP($P115,Teams!$F$4:$H$51,2,FALSE)),"",VLOOKUP($P115,Teams!$F$4:$H$51,2,FALSE)),IF($B115=2,IF(ISNA(VLOOKUP($P115,Teams!$O$4:$Q$51,2,FALSE)),"",VLOOKUP($P115,Teams!$O$4:$Q$51,2,FALSE)),IF(ISNA(VLOOKUP($P115,Teams!$X$4:$Z$51,2,FALSE)),"",VLOOKUP($P115,Teams!$X$4:$Z$51,2,FALSE))))</f>
        <v>211402</v>
      </c>
      <c r="R115" t="str">
        <f t="shared" si="10"/>
        <v>11/28/2021,10:00,11/28/2021,11:00,Week 10 - Match 101022,,Gym 2 - Court 2,,0,Game,,211408,,1,211402,,,0,,101022,1,,,,,,</v>
      </c>
    </row>
    <row r="116" spans="2:18" x14ac:dyDescent="0.2">
      <c r="B116" s="37">
        <v>1</v>
      </c>
      <c r="C116" s="9">
        <v>44528</v>
      </c>
      <c r="D116" s="10">
        <v>10</v>
      </c>
      <c r="E116" s="10" t="s">
        <v>36</v>
      </c>
      <c r="F116" s="11">
        <f t="shared" si="8"/>
        <v>11</v>
      </c>
      <c r="G116" s="11" t="str">
        <f t="shared" si="9"/>
        <v>00</v>
      </c>
      <c r="H116" s="2">
        <v>10</v>
      </c>
      <c r="I116" s="11" t="str">
        <f t="shared" si="11"/>
        <v>101023</v>
      </c>
      <c r="J116" s="2">
        <v>2</v>
      </c>
      <c r="K116" s="2">
        <v>3</v>
      </c>
      <c r="L116" s="44">
        <v>7</v>
      </c>
      <c r="M116" s="6" t="str">
        <f t="shared" si="6"/>
        <v>&lt;D7&gt;</v>
      </c>
      <c r="N116" s="6" t="str">
        <f>IF($B116=1,IF(ISNA(VLOOKUP($M116,Teams!$F$4:$H$51,2,FALSE)),"",VLOOKUP($M116,Teams!$F$4:$H$51,2,FALSE)),IF($B116=2,IF(ISNA(VLOOKUP($M116,Teams!$O$4:$Q$51,2,FALSE)),"",VLOOKUP($M116,Teams!$O$4:$Q$51,2,FALSE)),IF(ISNA(VLOOKUP($M116,Teams!$X$4:$Z$51,2,FALSE)),"",VLOOKUP($M116,Teams!$X$4:$Z$51,2,FALSE))))</f>
        <v>211407</v>
      </c>
      <c r="O116" s="46">
        <v>3</v>
      </c>
      <c r="P116" s="6" t="str">
        <f t="shared" si="7"/>
        <v>&lt;D3&gt;</v>
      </c>
      <c r="Q116" s="6" t="str">
        <f>IF($B116=1,IF(ISNA(VLOOKUP($P116,Teams!$F$4:$H$51,2,FALSE)),"",VLOOKUP($P116,Teams!$F$4:$H$51,2,FALSE)),IF($B116=2,IF(ISNA(VLOOKUP($P116,Teams!$O$4:$Q$51,2,FALSE)),"",VLOOKUP($P116,Teams!$O$4:$Q$51,2,FALSE)),IF(ISNA(VLOOKUP($P116,Teams!$X$4:$Z$51,2,FALSE)),"",VLOOKUP($P116,Teams!$X$4:$Z$51,2,FALSE))))</f>
        <v>211403</v>
      </c>
      <c r="R116" t="str">
        <f t="shared" si="10"/>
        <v>11/28/2021,10:00,11/28/2021,11:00,Week 10 - Match 101023,,Gym 2 - Court 3,,0,Game,,211407,,1,211403,,,0,,101023,1,,,,,,</v>
      </c>
    </row>
    <row r="117" spans="2:18" x14ac:dyDescent="0.2">
      <c r="B117" s="37">
        <v>1</v>
      </c>
      <c r="C117" s="9">
        <v>44528</v>
      </c>
      <c r="D117" s="10">
        <v>11</v>
      </c>
      <c r="E117" s="10" t="s">
        <v>36</v>
      </c>
      <c r="F117" s="11">
        <f t="shared" si="8"/>
        <v>12</v>
      </c>
      <c r="G117" s="11" t="str">
        <f t="shared" si="9"/>
        <v>00</v>
      </c>
      <c r="H117" s="2">
        <v>10</v>
      </c>
      <c r="I117" s="11" t="str">
        <f t="shared" si="11"/>
        <v>101111</v>
      </c>
      <c r="J117" s="2">
        <v>1</v>
      </c>
      <c r="K117" s="2">
        <v>1</v>
      </c>
      <c r="L117" s="44">
        <v>12</v>
      </c>
      <c r="M117" s="6" t="str">
        <f t="shared" si="6"/>
        <v>&lt;D12&gt;</v>
      </c>
      <c r="N117" s="6" t="str">
        <f>IF($B117=1,IF(ISNA(VLOOKUP($M117,Teams!$F$4:$H$51,2,FALSE)),"",VLOOKUP($M117,Teams!$F$4:$H$51,2,FALSE)),IF($B117=2,IF(ISNA(VLOOKUP($M117,Teams!$O$4:$Q$51,2,FALSE)),"",VLOOKUP($M117,Teams!$O$4:$Q$51,2,FALSE)),IF(ISNA(VLOOKUP($M117,Teams!$X$4:$Z$51,2,FALSE)),"",VLOOKUP($M117,Teams!$X$4:$Z$51,2,FALSE))))</f>
        <v>211412</v>
      </c>
      <c r="O117" s="46">
        <v>2</v>
      </c>
      <c r="P117" s="6" t="str">
        <f t="shared" si="7"/>
        <v>&lt;D2&gt;</v>
      </c>
      <c r="Q117" s="6" t="str">
        <f>IF($B117=1,IF(ISNA(VLOOKUP($P117,Teams!$F$4:$H$51,2,FALSE)),"",VLOOKUP($P117,Teams!$F$4:$H$51,2,FALSE)),IF($B117=2,IF(ISNA(VLOOKUP($P117,Teams!$O$4:$Q$51,2,FALSE)),"",VLOOKUP($P117,Teams!$O$4:$Q$51,2,FALSE)),IF(ISNA(VLOOKUP($P117,Teams!$X$4:$Z$51,2,FALSE)),"",VLOOKUP($P117,Teams!$X$4:$Z$51,2,FALSE))))</f>
        <v>211402</v>
      </c>
      <c r="R117" t="str">
        <f t="shared" si="10"/>
        <v>11/28/2021,11:00,11/28/2021,12:00,Week 10 - Match 101111,,Gym 1 - Court 1,,0,Game,,211412,,1,211402,,,0,,101111,1,,,,,,</v>
      </c>
    </row>
    <row r="118" spans="2:18" x14ac:dyDescent="0.2">
      <c r="B118" s="37">
        <v>1</v>
      </c>
      <c r="C118" s="9">
        <v>44528</v>
      </c>
      <c r="D118" s="10">
        <v>11</v>
      </c>
      <c r="E118" s="10" t="s">
        <v>36</v>
      </c>
      <c r="F118" s="11">
        <f t="shared" si="8"/>
        <v>12</v>
      </c>
      <c r="G118" s="11" t="str">
        <f t="shared" si="9"/>
        <v>00</v>
      </c>
      <c r="H118" s="2">
        <v>10</v>
      </c>
      <c r="I118" s="11" t="str">
        <f t="shared" si="11"/>
        <v>101112</v>
      </c>
      <c r="J118" s="2">
        <v>1</v>
      </c>
      <c r="K118" s="2">
        <v>2</v>
      </c>
      <c r="L118" s="44">
        <v>11</v>
      </c>
      <c r="M118" s="6" t="str">
        <f t="shared" si="6"/>
        <v>&lt;D11&gt;</v>
      </c>
      <c r="N118" s="6" t="str">
        <f>IF($B118=1,IF(ISNA(VLOOKUP($M118,Teams!$F$4:$H$51,2,FALSE)),"",VLOOKUP($M118,Teams!$F$4:$H$51,2,FALSE)),IF($B118=2,IF(ISNA(VLOOKUP($M118,Teams!$O$4:$Q$51,2,FALSE)),"",VLOOKUP($M118,Teams!$O$4:$Q$51,2,FALSE)),IF(ISNA(VLOOKUP($M118,Teams!$X$4:$Z$51,2,FALSE)),"",VLOOKUP($M118,Teams!$X$4:$Z$51,2,FALSE))))</f>
        <v>211411</v>
      </c>
      <c r="O118" s="46">
        <v>4</v>
      </c>
      <c r="P118" s="6" t="str">
        <f t="shared" si="7"/>
        <v>&lt;D4&gt;</v>
      </c>
      <c r="Q118" s="6" t="str">
        <f>IF($B118=1,IF(ISNA(VLOOKUP($P118,Teams!$F$4:$H$51,2,FALSE)),"",VLOOKUP($P118,Teams!$F$4:$H$51,2,FALSE)),IF($B118=2,IF(ISNA(VLOOKUP($P118,Teams!$O$4:$Q$51,2,FALSE)),"",VLOOKUP($P118,Teams!$O$4:$Q$51,2,FALSE)),IF(ISNA(VLOOKUP($P118,Teams!$X$4:$Z$51,2,FALSE)),"",VLOOKUP($P118,Teams!$X$4:$Z$51,2,FALSE))))</f>
        <v>211404</v>
      </c>
      <c r="R118" t="str">
        <f t="shared" si="10"/>
        <v>11/28/2021,11:00,11/28/2021,12:00,Week 10 - Match 101112,,Gym 1 - Court 2,,0,Game,,211411,,1,211404,,,0,,101112,1,,,,,,</v>
      </c>
    </row>
    <row r="119" spans="2:18" x14ac:dyDescent="0.2">
      <c r="B119" s="37">
        <v>1</v>
      </c>
      <c r="C119" s="9">
        <v>44528</v>
      </c>
      <c r="D119" s="10">
        <v>11</v>
      </c>
      <c r="E119" s="10" t="s">
        <v>36</v>
      </c>
      <c r="F119" s="11">
        <f t="shared" si="8"/>
        <v>12</v>
      </c>
      <c r="G119" s="11" t="str">
        <f t="shared" si="9"/>
        <v>00</v>
      </c>
      <c r="H119" s="2">
        <v>10</v>
      </c>
      <c r="I119" s="11" t="str">
        <f t="shared" si="11"/>
        <v>101113</v>
      </c>
      <c r="J119" s="2">
        <v>1</v>
      </c>
      <c r="K119" s="2">
        <v>3</v>
      </c>
      <c r="L119" s="44">
        <v>10</v>
      </c>
      <c r="M119" s="6" t="str">
        <f t="shared" si="6"/>
        <v>&lt;D10&gt;</v>
      </c>
      <c r="N119" s="6" t="str">
        <f>IF($B119=1,IF(ISNA(VLOOKUP($M119,Teams!$F$4:$H$51,2,FALSE)),"",VLOOKUP($M119,Teams!$F$4:$H$51,2,FALSE)),IF($B119=2,IF(ISNA(VLOOKUP($M119,Teams!$O$4:$Q$51,2,FALSE)),"",VLOOKUP($M119,Teams!$O$4:$Q$51,2,FALSE)),IF(ISNA(VLOOKUP($M119,Teams!$X$4:$Z$51,2,FALSE)),"",VLOOKUP($M119,Teams!$X$4:$Z$51,2,FALSE))))</f>
        <v>211410</v>
      </c>
      <c r="O119" s="46">
        <v>5</v>
      </c>
      <c r="P119" s="6" t="str">
        <f t="shared" si="7"/>
        <v>&lt;D5&gt;</v>
      </c>
      <c r="Q119" s="6" t="str">
        <f>IF($B119=1,IF(ISNA(VLOOKUP($P119,Teams!$F$4:$H$51,2,FALSE)),"",VLOOKUP($P119,Teams!$F$4:$H$51,2,FALSE)),IF($B119=2,IF(ISNA(VLOOKUP($P119,Teams!$O$4:$Q$51,2,FALSE)),"",VLOOKUP($P119,Teams!$O$4:$Q$51,2,FALSE)),IF(ISNA(VLOOKUP($P119,Teams!$X$4:$Z$51,2,FALSE)),"",VLOOKUP($P119,Teams!$X$4:$Z$51,2,FALSE))))</f>
        <v>211405</v>
      </c>
      <c r="R119" t="str">
        <f t="shared" si="10"/>
        <v>11/28/2021,11:00,11/28/2021,12:00,Week 10 - Match 101113,,Gym 1 - Court 3,,0,Game,,211410,,1,211405,,,0,,101113,1,,,,,,</v>
      </c>
    </row>
    <row r="120" spans="2:18" x14ac:dyDescent="0.2">
      <c r="B120" s="37">
        <v>1</v>
      </c>
      <c r="C120" s="9">
        <v>44528</v>
      </c>
      <c r="D120" s="10">
        <v>11</v>
      </c>
      <c r="E120" s="10" t="s">
        <v>36</v>
      </c>
      <c r="F120" s="11">
        <f t="shared" si="8"/>
        <v>12</v>
      </c>
      <c r="G120" s="11" t="str">
        <f t="shared" si="9"/>
        <v>00</v>
      </c>
      <c r="H120" s="2">
        <v>10</v>
      </c>
      <c r="I120" s="11" t="str">
        <f t="shared" si="11"/>
        <v>101121</v>
      </c>
      <c r="J120" s="2">
        <v>2</v>
      </c>
      <c r="K120" s="2">
        <v>1</v>
      </c>
      <c r="L120" s="44">
        <v>9</v>
      </c>
      <c r="M120" s="6" t="str">
        <f t="shared" si="6"/>
        <v>&lt;D9&gt;</v>
      </c>
      <c r="N120" s="6" t="str">
        <f>IF($B120=1,IF(ISNA(VLOOKUP($M120,Teams!$F$4:$H$51,2,FALSE)),"",VLOOKUP($M120,Teams!$F$4:$H$51,2,FALSE)),IF($B120=2,IF(ISNA(VLOOKUP($M120,Teams!$O$4:$Q$51,2,FALSE)),"",VLOOKUP($M120,Teams!$O$4:$Q$51,2,FALSE)),IF(ISNA(VLOOKUP($M120,Teams!$X$4:$Z$51,2,FALSE)),"",VLOOKUP($M120,Teams!$X$4:$Z$51,2,FALSE))))</f>
        <v>211409</v>
      </c>
      <c r="O120" s="46">
        <v>6</v>
      </c>
      <c r="P120" s="6" t="str">
        <f t="shared" si="7"/>
        <v>&lt;D6&gt;</v>
      </c>
      <c r="Q120" s="6" t="str">
        <f>IF($B120=1,IF(ISNA(VLOOKUP($P120,Teams!$F$4:$H$51,2,FALSE)),"",VLOOKUP($P120,Teams!$F$4:$H$51,2,FALSE)),IF($B120=2,IF(ISNA(VLOOKUP($P120,Teams!$O$4:$Q$51,2,FALSE)),"",VLOOKUP($P120,Teams!$O$4:$Q$51,2,FALSE)),IF(ISNA(VLOOKUP($P120,Teams!$X$4:$Z$51,2,FALSE)),"",VLOOKUP($P120,Teams!$X$4:$Z$51,2,FALSE))))</f>
        <v>211406</v>
      </c>
      <c r="R120" t="str">
        <f t="shared" si="10"/>
        <v>11/28/2021,11:00,11/28/2021,12:00,Week 10 - Match 101121,,Gym 2 - Court 1,,0,Game,,211409,,1,211406,,,0,,101121,1,,,,,,</v>
      </c>
    </row>
    <row r="121" spans="2:18" x14ac:dyDescent="0.2">
      <c r="B121" s="37">
        <v>1</v>
      </c>
      <c r="C121" s="9">
        <v>44528</v>
      </c>
      <c r="D121" s="10">
        <v>11</v>
      </c>
      <c r="E121" s="10" t="s">
        <v>36</v>
      </c>
      <c r="F121" s="11">
        <f t="shared" si="8"/>
        <v>12</v>
      </c>
      <c r="G121" s="11" t="str">
        <f t="shared" si="9"/>
        <v>00</v>
      </c>
      <c r="H121" s="2">
        <v>10</v>
      </c>
      <c r="I121" s="11" t="str">
        <f t="shared" si="11"/>
        <v>101122</v>
      </c>
      <c r="J121" s="2">
        <v>2</v>
      </c>
      <c r="K121" s="2">
        <v>2</v>
      </c>
      <c r="L121" s="44">
        <v>8</v>
      </c>
      <c r="M121" s="6" t="str">
        <f t="shared" si="6"/>
        <v>&lt;D8&gt;</v>
      </c>
      <c r="N121" s="6" t="str">
        <f>IF($B121=1,IF(ISNA(VLOOKUP($M121,Teams!$F$4:$H$51,2,FALSE)),"",VLOOKUP($M121,Teams!$F$4:$H$51,2,FALSE)),IF($B121=2,IF(ISNA(VLOOKUP($M121,Teams!$O$4:$Q$51,2,FALSE)),"",VLOOKUP($M121,Teams!$O$4:$Q$51,2,FALSE)),IF(ISNA(VLOOKUP($M121,Teams!$X$4:$Z$51,2,FALSE)),"",VLOOKUP($M121,Teams!$X$4:$Z$51,2,FALSE))))</f>
        <v>211408</v>
      </c>
      <c r="O121" s="46">
        <v>7</v>
      </c>
      <c r="P121" s="6" t="str">
        <f t="shared" si="7"/>
        <v>&lt;D7&gt;</v>
      </c>
      <c r="Q121" s="6" t="str">
        <f>IF($B121=1,IF(ISNA(VLOOKUP($P121,Teams!$F$4:$H$51,2,FALSE)),"",VLOOKUP($P121,Teams!$F$4:$H$51,2,FALSE)),IF($B121=2,IF(ISNA(VLOOKUP($P121,Teams!$O$4:$Q$51,2,FALSE)),"",VLOOKUP($P121,Teams!$O$4:$Q$51,2,FALSE)),IF(ISNA(VLOOKUP($P121,Teams!$X$4:$Z$51,2,FALSE)),"",VLOOKUP($P121,Teams!$X$4:$Z$51,2,FALSE))))</f>
        <v>211407</v>
      </c>
      <c r="R121" t="str">
        <f t="shared" si="10"/>
        <v>11/28/2021,11:00,11/28/2021,12:00,Week 10 - Match 101122,,Gym 2 - Court 2,,0,Game,,211408,,1,211407,,,0,,101122,1,,,,,,</v>
      </c>
    </row>
    <row r="122" spans="2:18" x14ac:dyDescent="0.2">
      <c r="B122" s="37">
        <v>1</v>
      </c>
      <c r="C122" s="9">
        <v>44528</v>
      </c>
      <c r="D122" s="10">
        <v>11</v>
      </c>
      <c r="E122" s="10" t="s">
        <v>36</v>
      </c>
      <c r="F122" s="11">
        <f t="shared" si="8"/>
        <v>12</v>
      </c>
      <c r="G122" s="11" t="str">
        <f t="shared" si="9"/>
        <v>00</v>
      </c>
      <c r="H122" s="2">
        <v>10</v>
      </c>
      <c r="I122" s="11" t="str">
        <f t="shared" si="11"/>
        <v>101123</v>
      </c>
      <c r="J122" s="2">
        <v>2</v>
      </c>
      <c r="K122" s="2">
        <v>3</v>
      </c>
      <c r="L122" s="44">
        <v>3</v>
      </c>
      <c r="M122" s="6" t="str">
        <f t="shared" si="6"/>
        <v>&lt;D3&gt;</v>
      </c>
      <c r="N122" s="6" t="str">
        <f>IF($B122=1,IF(ISNA(VLOOKUP($M122,Teams!$F$4:$H$51,2,FALSE)),"",VLOOKUP($M122,Teams!$F$4:$H$51,2,FALSE)),IF($B122=2,IF(ISNA(VLOOKUP($M122,Teams!$O$4:$Q$51,2,FALSE)),"",VLOOKUP($M122,Teams!$O$4:$Q$51,2,FALSE)),IF(ISNA(VLOOKUP($M122,Teams!$X$4:$Z$51,2,FALSE)),"",VLOOKUP($M122,Teams!$X$4:$Z$51,2,FALSE))))</f>
        <v>211403</v>
      </c>
      <c r="O122" s="46">
        <v>1</v>
      </c>
      <c r="P122" s="6" t="str">
        <f t="shared" si="7"/>
        <v>&lt;D1&gt;</v>
      </c>
      <c r="Q122" s="6" t="str">
        <f>IF($B122=1,IF(ISNA(VLOOKUP($P122,Teams!$F$4:$H$51,2,FALSE)),"",VLOOKUP($P122,Teams!$F$4:$H$51,2,FALSE)),IF($B122=2,IF(ISNA(VLOOKUP($P122,Teams!$O$4:$Q$51,2,FALSE)),"",VLOOKUP($P122,Teams!$O$4:$Q$51,2,FALSE)),IF(ISNA(VLOOKUP($P122,Teams!$X$4:$Z$51,2,FALSE)),"",VLOOKUP($P122,Teams!$X$4:$Z$51,2,FALSE))))</f>
        <v>211401</v>
      </c>
      <c r="R122" t="str">
        <f t="shared" si="10"/>
        <v>11/28/2021,11:00,11/28/2021,12:00,Week 10 - Match 101123,,Gym 2 - Court 3,,0,Game,,211403,,1,211401,,,0,,101123,1,,,,,,</v>
      </c>
    </row>
    <row r="123" spans="2:18" x14ac:dyDescent="0.2">
      <c r="B123" s="37">
        <v>1</v>
      </c>
      <c r="C123" s="9">
        <v>44535</v>
      </c>
      <c r="D123" s="10">
        <v>12</v>
      </c>
      <c r="E123" s="10" t="s">
        <v>36</v>
      </c>
      <c r="F123" s="11">
        <f t="shared" si="8"/>
        <v>13</v>
      </c>
      <c r="G123" s="11" t="str">
        <f t="shared" si="9"/>
        <v>00</v>
      </c>
      <c r="H123" s="2">
        <v>11</v>
      </c>
      <c r="I123" s="11" t="str">
        <f t="shared" si="11"/>
        <v>111211</v>
      </c>
      <c r="J123" s="2">
        <v>1</v>
      </c>
      <c r="K123" s="2">
        <v>1</v>
      </c>
      <c r="L123" s="44">
        <v>10</v>
      </c>
      <c r="M123" s="6" t="str">
        <f t="shared" si="6"/>
        <v>&lt;D10&gt;</v>
      </c>
      <c r="N123" s="6" t="str">
        <f>IF($B123=1,IF(ISNA(VLOOKUP($M123,Teams!$F$4:$H$51,2,FALSE)),"",VLOOKUP($M123,Teams!$F$4:$H$51,2,FALSE)),IF($B123=2,IF(ISNA(VLOOKUP($M123,Teams!$O$4:$Q$51,2,FALSE)),"",VLOOKUP($M123,Teams!$O$4:$Q$51,2,FALSE)),IF(ISNA(VLOOKUP($M123,Teams!$X$4:$Z$51,2,FALSE)),"",VLOOKUP($M123,Teams!$X$4:$Z$51,2,FALSE))))</f>
        <v>211410</v>
      </c>
      <c r="O123" s="46">
        <v>2</v>
      </c>
      <c r="P123" s="6" t="str">
        <f t="shared" si="7"/>
        <v>&lt;D2&gt;</v>
      </c>
      <c r="Q123" s="6" t="str">
        <f>IF($B123=1,IF(ISNA(VLOOKUP($P123,Teams!$F$4:$H$51,2,FALSE)),"",VLOOKUP($P123,Teams!$F$4:$H$51,2,FALSE)),IF($B123=2,IF(ISNA(VLOOKUP($P123,Teams!$O$4:$Q$51,2,FALSE)),"",VLOOKUP($P123,Teams!$O$4:$Q$51,2,FALSE)),IF(ISNA(VLOOKUP($P123,Teams!$X$4:$Z$51,2,FALSE)),"",VLOOKUP($P123,Teams!$X$4:$Z$51,2,FALSE))))</f>
        <v>211402</v>
      </c>
      <c r="R123" t="str">
        <f t="shared" si="10"/>
        <v>12/05/2021,12:00,12/05/2021,13:00,Week 11 - Match 111211,,Gym 1 - Court 1,,0,Game,,211410,,1,211402,,,0,,111211,1,,,,,,</v>
      </c>
    </row>
    <row r="124" spans="2:18" x14ac:dyDescent="0.2">
      <c r="B124" s="37">
        <v>1</v>
      </c>
      <c r="C124" s="9">
        <v>44535</v>
      </c>
      <c r="D124" s="10">
        <v>12</v>
      </c>
      <c r="E124" s="10" t="s">
        <v>36</v>
      </c>
      <c r="F124" s="11">
        <f t="shared" si="8"/>
        <v>13</v>
      </c>
      <c r="G124" s="11" t="str">
        <f t="shared" si="9"/>
        <v>00</v>
      </c>
      <c r="H124" s="2">
        <v>11</v>
      </c>
      <c r="I124" s="11" t="str">
        <f t="shared" si="11"/>
        <v>111212</v>
      </c>
      <c r="J124" s="2">
        <v>1</v>
      </c>
      <c r="K124" s="2">
        <v>2</v>
      </c>
      <c r="L124" s="44">
        <v>11</v>
      </c>
      <c r="M124" s="6" t="str">
        <f t="shared" si="6"/>
        <v>&lt;D11&gt;</v>
      </c>
      <c r="N124" s="6" t="str">
        <f>IF($B124=1,IF(ISNA(VLOOKUP($M124,Teams!$F$4:$H$51,2,FALSE)),"",VLOOKUP($M124,Teams!$F$4:$H$51,2,FALSE)),IF($B124=2,IF(ISNA(VLOOKUP($M124,Teams!$O$4:$Q$51,2,FALSE)),"",VLOOKUP($M124,Teams!$O$4:$Q$51,2,FALSE)),IF(ISNA(VLOOKUP($M124,Teams!$X$4:$Z$51,2,FALSE)),"",VLOOKUP($M124,Teams!$X$4:$Z$51,2,FALSE))))</f>
        <v>211411</v>
      </c>
      <c r="O124" s="46">
        <v>1</v>
      </c>
      <c r="P124" s="6" t="str">
        <f t="shared" si="7"/>
        <v>&lt;D1&gt;</v>
      </c>
      <c r="Q124" s="6" t="str">
        <f>IF($B124=1,IF(ISNA(VLOOKUP($P124,Teams!$F$4:$H$51,2,FALSE)),"",VLOOKUP($P124,Teams!$F$4:$H$51,2,FALSE)),IF($B124=2,IF(ISNA(VLOOKUP($P124,Teams!$O$4:$Q$51,2,FALSE)),"",VLOOKUP($P124,Teams!$O$4:$Q$51,2,FALSE)),IF(ISNA(VLOOKUP($P124,Teams!$X$4:$Z$51,2,FALSE)),"",VLOOKUP($P124,Teams!$X$4:$Z$51,2,FALSE))))</f>
        <v>211401</v>
      </c>
      <c r="R124" t="str">
        <f t="shared" si="10"/>
        <v>12/05/2021,12:00,12/05/2021,13:00,Week 11 - Match 111212,,Gym 1 - Court 2,,0,Game,,211411,,1,211401,,,0,,111212,1,,,,,,</v>
      </c>
    </row>
    <row r="125" spans="2:18" x14ac:dyDescent="0.2">
      <c r="B125" s="37">
        <v>1</v>
      </c>
      <c r="C125" s="9">
        <v>44535</v>
      </c>
      <c r="D125" s="10">
        <v>12</v>
      </c>
      <c r="E125" s="10" t="s">
        <v>36</v>
      </c>
      <c r="F125" s="11">
        <f t="shared" si="8"/>
        <v>13</v>
      </c>
      <c r="G125" s="11" t="str">
        <f t="shared" si="9"/>
        <v>00</v>
      </c>
      <c r="H125" s="2">
        <v>11</v>
      </c>
      <c r="I125" s="11" t="str">
        <f t="shared" si="11"/>
        <v>111213</v>
      </c>
      <c r="J125" s="2">
        <v>1</v>
      </c>
      <c r="K125" s="2">
        <v>3</v>
      </c>
      <c r="L125" s="44">
        <v>7</v>
      </c>
      <c r="M125" s="6" t="str">
        <f t="shared" si="6"/>
        <v>&lt;D7&gt;</v>
      </c>
      <c r="N125" s="6" t="str">
        <f>IF($B125=1,IF(ISNA(VLOOKUP($M125,Teams!$F$4:$H$51,2,FALSE)),"",VLOOKUP($M125,Teams!$F$4:$H$51,2,FALSE)),IF($B125=2,IF(ISNA(VLOOKUP($M125,Teams!$O$4:$Q$51,2,FALSE)),"",VLOOKUP($M125,Teams!$O$4:$Q$51,2,FALSE)),IF(ISNA(VLOOKUP($M125,Teams!$X$4:$Z$51,2,FALSE)),"",VLOOKUP($M125,Teams!$X$4:$Z$51,2,FALSE))))</f>
        <v>211407</v>
      </c>
      <c r="O125" s="46">
        <v>5</v>
      </c>
      <c r="P125" s="6" t="str">
        <f t="shared" si="7"/>
        <v>&lt;D5&gt;</v>
      </c>
      <c r="Q125" s="6" t="str">
        <f>IF($B125=1,IF(ISNA(VLOOKUP($P125,Teams!$F$4:$H$51,2,FALSE)),"",VLOOKUP($P125,Teams!$F$4:$H$51,2,FALSE)),IF($B125=2,IF(ISNA(VLOOKUP($P125,Teams!$O$4:$Q$51,2,FALSE)),"",VLOOKUP($P125,Teams!$O$4:$Q$51,2,FALSE)),IF(ISNA(VLOOKUP($P125,Teams!$X$4:$Z$51,2,FALSE)),"",VLOOKUP($P125,Teams!$X$4:$Z$51,2,FALSE))))</f>
        <v>211405</v>
      </c>
      <c r="R125" t="str">
        <f t="shared" si="10"/>
        <v>12/05/2021,12:00,12/05/2021,13:00,Week 11 - Match 111213,,Gym 1 - Court 3,,0,Game,,211407,,1,211405,,,0,,111213,1,,,,,,</v>
      </c>
    </row>
    <row r="126" spans="2:18" x14ac:dyDescent="0.2">
      <c r="B126" s="37">
        <v>1</v>
      </c>
      <c r="C126" s="9">
        <v>44535</v>
      </c>
      <c r="D126" s="10">
        <v>12</v>
      </c>
      <c r="E126" s="10" t="s">
        <v>36</v>
      </c>
      <c r="F126" s="11">
        <f t="shared" si="8"/>
        <v>13</v>
      </c>
      <c r="G126" s="11" t="str">
        <f t="shared" si="9"/>
        <v>00</v>
      </c>
      <c r="H126" s="2">
        <v>11</v>
      </c>
      <c r="I126" s="11" t="str">
        <f t="shared" si="11"/>
        <v>111221</v>
      </c>
      <c r="J126" s="2">
        <v>2</v>
      </c>
      <c r="K126" s="2">
        <v>1</v>
      </c>
      <c r="L126" s="44">
        <v>12</v>
      </c>
      <c r="M126" s="6" t="str">
        <f t="shared" si="6"/>
        <v>&lt;D12&gt;</v>
      </c>
      <c r="N126" s="6" t="str">
        <f>IF($B126=1,IF(ISNA(VLOOKUP($M126,Teams!$F$4:$H$51,2,FALSE)),"",VLOOKUP($M126,Teams!$F$4:$H$51,2,FALSE)),IF($B126=2,IF(ISNA(VLOOKUP($M126,Teams!$O$4:$Q$51,2,FALSE)),"",VLOOKUP($M126,Teams!$O$4:$Q$51,2,FALSE)),IF(ISNA(VLOOKUP($M126,Teams!$X$4:$Z$51,2,FALSE)),"",VLOOKUP($M126,Teams!$X$4:$Z$51,2,FALSE))))</f>
        <v>211412</v>
      </c>
      <c r="O126" s="46">
        <v>6</v>
      </c>
      <c r="P126" s="6" t="str">
        <f t="shared" si="7"/>
        <v>&lt;D6&gt;</v>
      </c>
      <c r="Q126" s="6" t="str">
        <f>IF($B126=1,IF(ISNA(VLOOKUP($P126,Teams!$F$4:$H$51,2,FALSE)),"",VLOOKUP($P126,Teams!$F$4:$H$51,2,FALSE)),IF($B126=2,IF(ISNA(VLOOKUP($P126,Teams!$O$4:$Q$51,2,FALSE)),"",VLOOKUP($P126,Teams!$O$4:$Q$51,2,FALSE)),IF(ISNA(VLOOKUP($P126,Teams!$X$4:$Z$51,2,FALSE)),"",VLOOKUP($P126,Teams!$X$4:$Z$51,2,FALSE))))</f>
        <v>211406</v>
      </c>
      <c r="R126" t="str">
        <f t="shared" si="10"/>
        <v>12/05/2021,12:00,12/05/2021,13:00,Week 11 - Match 111221,,Gym 2 - Court 1,,0,Game,,211412,,1,211406,,,0,,111221,1,,,,,,</v>
      </c>
    </row>
    <row r="127" spans="2:18" x14ac:dyDescent="0.2">
      <c r="B127" s="37">
        <v>1</v>
      </c>
      <c r="C127" s="9">
        <v>44535</v>
      </c>
      <c r="D127" s="10">
        <v>12</v>
      </c>
      <c r="E127" s="10" t="s">
        <v>36</v>
      </c>
      <c r="F127" s="11">
        <f t="shared" si="8"/>
        <v>13</v>
      </c>
      <c r="G127" s="11" t="str">
        <f t="shared" si="9"/>
        <v>00</v>
      </c>
      <c r="H127" s="2">
        <v>11</v>
      </c>
      <c r="I127" s="11" t="str">
        <f t="shared" si="11"/>
        <v>111222</v>
      </c>
      <c r="J127" s="2">
        <v>2</v>
      </c>
      <c r="K127" s="2">
        <v>2</v>
      </c>
      <c r="L127" s="44">
        <v>8</v>
      </c>
      <c r="M127" s="6" t="str">
        <f t="shared" si="6"/>
        <v>&lt;D8&gt;</v>
      </c>
      <c r="N127" s="6" t="str">
        <f>IF($B127=1,IF(ISNA(VLOOKUP($M127,Teams!$F$4:$H$51,2,FALSE)),"",VLOOKUP($M127,Teams!$F$4:$H$51,2,FALSE)),IF($B127=2,IF(ISNA(VLOOKUP($M127,Teams!$O$4:$Q$51,2,FALSE)),"",VLOOKUP($M127,Teams!$O$4:$Q$51,2,FALSE)),IF(ISNA(VLOOKUP($M127,Teams!$X$4:$Z$51,2,FALSE)),"",VLOOKUP($M127,Teams!$X$4:$Z$51,2,FALSE))))</f>
        <v>211408</v>
      </c>
      <c r="O127" s="46">
        <v>4</v>
      </c>
      <c r="P127" s="6" t="str">
        <f t="shared" si="7"/>
        <v>&lt;D4&gt;</v>
      </c>
      <c r="Q127" s="6" t="str">
        <f>IF($B127=1,IF(ISNA(VLOOKUP($P127,Teams!$F$4:$H$51,2,FALSE)),"",VLOOKUP($P127,Teams!$F$4:$H$51,2,FALSE)),IF($B127=2,IF(ISNA(VLOOKUP($P127,Teams!$O$4:$Q$51,2,FALSE)),"",VLOOKUP($P127,Teams!$O$4:$Q$51,2,FALSE)),IF(ISNA(VLOOKUP($P127,Teams!$X$4:$Z$51,2,FALSE)),"",VLOOKUP($P127,Teams!$X$4:$Z$51,2,FALSE))))</f>
        <v>211404</v>
      </c>
      <c r="R127" t="str">
        <f t="shared" si="10"/>
        <v>12/05/2021,12:00,12/05/2021,13:00,Week 11 - Match 111222,,Gym 2 - Court 2,,0,Game,,211408,,1,211404,,,0,,111222,1,,,,,,</v>
      </c>
    </row>
    <row r="128" spans="2:18" x14ac:dyDescent="0.2">
      <c r="B128" s="37">
        <v>1</v>
      </c>
      <c r="C128" s="9">
        <v>44535</v>
      </c>
      <c r="D128" s="10">
        <v>12</v>
      </c>
      <c r="E128" s="10" t="s">
        <v>36</v>
      </c>
      <c r="F128" s="11">
        <f t="shared" si="8"/>
        <v>13</v>
      </c>
      <c r="G128" s="11" t="str">
        <f t="shared" si="9"/>
        <v>00</v>
      </c>
      <c r="H128" s="2">
        <v>11</v>
      </c>
      <c r="I128" s="11" t="str">
        <f t="shared" si="11"/>
        <v>111223</v>
      </c>
      <c r="J128" s="2">
        <v>2</v>
      </c>
      <c r="K128" s="2">
        <v>3</v>
      </c>
      <c r="L128" s="44">
        <v>9</v>
      </c>
      <c r="M128" s="6" t="str">
        <f t="shared" si="6"/>
        <v>&lt;D9&gt;</v>
      </c>
      <c r="N128" s="6" t="str">
        <f>IF($B128=1,IF(ISNA(VLOOKUP($M128,Teams!$F$4:$H$51,2,FALSE)),"",VLOOKUP($M128,Teams!$F$4:$H$51,2,FALSE)),IF($B128=2,IF(ISNA(VLOOKUP($M128,Teams!$O$4:$Q$51,2,FALSE)),"",VLOOKUP($M128,Teams!$O$4:$Q$51,2,FALSE)),IF(ISNA(VLOOKUP($M128,Teams!$X$4:$Z$51,2,FALSE)),"",VLOOKUP($M128,Teams!$X$4:$Z$51,2,FALSE))))</f>
        <v>211409</v>
      </c>
      <c r="O128" s="46">
        <v>3</v>
      </c>
      <c r="P128" s="6" t="str">
        <f t="shared" si="7"/>
        <v>&lt;D3&gt;</v>
      </c>
      <c r="Q128" s="6" t="str">
        <f>IF($B128=1,IF(ISNA(VLOOKUP($P128,Teams!$F$4:$H$51,2,FALSE)),"",VLOOKUP($P128,Teams!$F$4:$H$51,2,FALSE)),IF($B128=2,IF(ISNA(VLOOKUP($P128,Teams!$O$4:$Q$51,2,FALSE)),"",VLOOKUP($P128,Teams!$O$4:$Q$51,2,FALSE)),IF(ISNA(VLOOKUP($P128,Teams!$X$4:$Z$51,2,FALSE)),"",VLOOKUP($P128,Teams!$X$4:$Z$51,2,FALSE))))</f>
        <v>211403</v>
      </c>
      <c r="R128" t="str">
        <f t="shared" si="10"/>
        <v>12/05/2021,12:00,12/05/2021,13:00,Week 11 - Match 111223,,Gym 2 - Court 3,,0,Game,,211409,,1,211403,,,0,,111223,1,,,,,,</v>
      </c>
    </row>
    <row r="129" spans="2:18" x14ac:dyDescent="0.2">
      <c r="B129" s="37">
        <v>1</v>
      </c>
      <c r="C129" s="9">
        <v>44535</v>
      </c>
      <c r="D129" s="10">
        <v>13</v>
      </c>
      <c r="E129" s="10" t="s">
        <v>36</v>
      </c>
      <c r="F129" s="11">
        <f t="shared" si="8"/>
        <v>14</v>
      </c>
      <c r="G129" s="11" t="str">
        <f t="shared" si="9"/>
        <v>00</v>
      </c>
      <c r="H129" s="2">
        <v>11</v>
      </c>
      <c r="I129" s="11" t="str">
        <f t="shared" si="11"/>
        <v>111311</v>
      </c>
      <c r="J129" s="2">
        <v>1</v>
      </c>
      <c r="K129" s="2">
        <v>1</v>
      </c>
      <c r="L129" s="44">
        <v>12</v>
      </c>
      <c r="M129" s="6" t="str">
        <f t="shared" si="6"/>
        <v>&lt;D12&gt;</v>
      </c>
      <c r="N129" s="6" t="str">
        <f>IF($B129=1,IF(ISNA(VLOOKUP($M129,Teams!$F$4:$H$51,2,FALSE)),"",VLOOKUP($M129,Teams!$F$4:$H$51,2,FALSE)),IF($B129=2,IF(ISNA(VLOOKUP($M129,Teams!$O$4:$Q$51,2,FALSE)),"",VLOOKUP($M129,Teams!$O$4:$Q$51,2,FALSE)),IF(ISNA(VLOOKUP($M129,Teams!$X$4:$Z$51,2,FALSE)),"",VLOOKUP($M129,Teams!$X$4:$Z$51,2,FALSE))))</f>
        <v>211412</v>
      </c>
      <c r="O129" s="46">
        <v>1</v>
      </c>
      <c r="P129" s="6" t="str">
        <f t="shared" si="7"/>
        <v>&lt;D1&gt;</v>
      </c>
      <c r="Q129" s="6" t="str">
        <f>IF($B129=1,IF(ISNA(VLOOKUP($P129,Teams!$F$4:$H$51,2,FALSE)),"",VLOOKUP($P129,Teams!$F$4:$H$51,2,FALSE)),IF($B129=2,IF(ISNA(VLOOKUP($P129,Teams!$O$4:$Q$51,2,FALSE)),"",VLOOKUP($P129,Teams!$O$4:$Q$51,2,FALSE)),IF(ISNA(VLOOKUP($P129,Teams!$X$4:$Z$51,2,FALSE)),"",VLOOKUP($P129,Teams!$X$4:$Z$51,2,FALSE))))</f>
        <v>211401</v>
      </c>
      <c r="R129" t="str">
        <f t="shared" si="10"/>
        <v>12/05/2021,13:00,12/05/2021,14:00,Week 11 - Match 111311,,Gym 1 - Court 1,,0,Game,,211412,,1,211401,,,0,,111311,1,,,,,,</v>
      </c>
    </row>
    <row r="130" spans="2:18" x14ac:dyDescent="0.2">
      <c r="B130" s="37">
        <v>1</v>
      </c>
      <c r="C130" s="9">
        <v>44535</v>
      </c>
      <c r="D130" s="10">
        <v>13</v>
      </c>
      <c r="E130" s="10" t="s">
        <v>36</v>
      </c>
      <c r="F130" s="11">
        <f t="shared" si="8"/>
        <v>14</v>
      </c>
      <c r="G130" s="11" t="str">
        <f t="shared" si="9"/>
        <v>00</v>
      </c>
      <c r="H130" s="2">
        <v>11</v>
      </c>
      <c r="I130" s="11" t="str">
        <f t="shared" si="11"/>
        <v>111312</v>
      </c>
      <c r="J130" s="2">
        <v>1</v>
      </c>
      <c r="K130" s="2">
        <v>2</v>
      </c>
      <c r="L130" s="44">
        <v>11</v>
      </c>
      <c r="M130" s="6" t="str">
        <f t="shared" si="6"/>
        <v>&lt;D11&gt;</v>
      </c>
      <c r="N130" s="6" t="str">
        <f>IF($B130=1,IF(ISNA(VLOOKUP($M130,Teams!$F$4:$H$51,2,FALSE)),"",VLOOKUP($M130,Teams!$F$4:$H$51,2,FALSE)),IF($B130=2,IF(ISNA(VLOOKUP($M130,Teams!$O$4:$Q$51,2,FALSE)),"",VLOOKUP($M130,Teams!$O$4:$Q$51,2,FALSE)),IF(ISNA(VLOOKUP($M130,Teams!$X$4:$Z$51,2,FALSE)),"",VLOOKUP($M130,Teams!$X$4:$Z$51,2,FALSE))))</f>
        <v>211411</v>
      </c>
      <c r="O130" s="46">
        <v>2</v>
      </c>
      <c r="P130" s="6" t="str">
        <f t="shared" si="7"/>
        <v>&lt;D2&gt;</v>
      </c>
      <c r="Q130" s="6" t="str">
        <f>IF($B130=1,IF(ISNA(VLOOKUP($P130,Teams!$F$4:$H$51,2,FALSE)),"",VLOOKUP($P130,Teams!$F$4:$H$51,2,FALSE)),IF($B130=2,IF(ISNA(VLOOKUP($P130,Teams!$O$4:$Q$51,2,FALSE)),"",VLOOKUP($P130,Teams!$O$4:$Q$51,2,FALSE)),IF(ISNA(VLOOKUP($P130,Teams!$X$4:$Z$51,2,FALSE)),"",VLOOKUP($P130,Teams!$X$4:$Z$51,2,FALSE))))</f>
        <v>211402</v>
      </c>
      <c r="R130" t="str">
        <f t="shared" si="10"/>
        <v>12/05/2021,13:00,12/05/2021,14:00,Week 11 - Match 111312,,Gym 1 - Court 2,,0,Game,,211411,,1,211402,,,0,,111312,1,,,,,,</v>
      </c>
    </row>
    <row r="131" spans="2:18" x14ac:dyDescent="0.2">
      <c r="B131" s="37">
        <v>1</v>
      </c>
      <c r="C131" s="9">
        <v>44535</v>
      </c>
      <c r="D131" s="10">
        <v>13</v>
      </c>
      <c r="E131" s="10" t="s">
        <v>36</v>
      </c>
      <c r="F131" s="11">
        <f t="shared" si="8"/>
        <v>14</v>
      </c>
      <c r="G131" s="11" t="str">
        <f t="shared" si="9"/>
        <v>00</v>
      </c>
      <c r="H131" s="2">
        <v>11</v>
      </c>
      <c r="I131" s="11" t="str">
        <f t="shared" si="11"/>
        <v>111313</v>
      </c>
      <c r="J131" s="2">
        <v>1</v>
      </c>
      <c r="K131" s="2">
        <v>3</v>
      </c>
      <c r="L131" s="44">
        <v>10</v>
      </c>
      <c r="M131" s="6" t="str">
        <f t="shared" ref="M131:M194" si="12">"&lt;"&amp;$A$3&amp;L131&amp;"&gt;"</f>
        <v>&lt;D10&gt;</v>
      </c>
      <c r="N131" s="6" t="str">
        <f>IF($B131=1,IF(ISNA(VLOOKUP($M131,Teams!$F$4:$H$51,2,FALSE)),"",VLOOKUP($M131,Teams!$F$4:$H$51,2,FALSE)),IF($B131=2,IF(ISNA(VLOOKUP($M131,Teams!$O$4:$Q$51,2,FALSE)),"",VLOOKUP($M131,Teams!$O$4:$Q$51,2,FALSE)),IF(ISNA(VLOOKUP($M131,Teams!$X$4:$Z$51,2,FALSE)),"",VLOOKUP($M131,Teams!$X$4:$Z$51,2,FALSE))))</f>
        <v>211410</v>
      </c>
      <c r="O131" s="46">
        <v>3</v>
      </c>
      <c r="P131" s="6" t="str">
        <f t="shared" ref="P131:P194" si="13">"&lt;"&amp;$A$3&amp;O131&amp;"&gt;"</f>
        <v>&lt;D3&gt;</v>
      </c>
      <c r="Q131" s="6" t="str">
        <f>IF($B131=1,IF(ISNA(VLOOKUP($P131,Teams!$F$4:$H$51,2,FALSE)),"",VLOOKUP($P131,Teams!$F$4:$H$51,2,FALSE)),IF($B131=2,IF(ISNA(VLOOKUP($P131,Teams!$O$4:$Q$51,2,FALSE)),"",VLOOKUP($P131,Teams!$O$4:$Q$51,2,FALSE)),IF(ISNA(VLOOKUP($P131,Teams!$X$4:$Z$51,2,FALSE)),"",VLOOKUP($P131,Teams!$X$4:$Z$51,2,FALSE))))</f>
        <v>211403</v>
      </c>
      <c r="R131" t="str">
        <f t="shared" si="10"/>
        <v>12/05/2021,13:00,12/05/2021,14:00,Week 11 - Match 111313,,Gym 1 - Court 3,,0,Game,,211410,,1,211403,,,0,,111313,1,,,,,,</v>
      </c>
    </row>
    <row r="132" spans="2:18" x14ac:dyDescent="0.2">
      <c r="B132" s="37">
        <v>1</v>
      </c>
      <c r="C132" s="9">
        <v>44535</v>
      </c>
      <c r="D132" s="10">
        <v>13</v>
      </c>
      <c r="E132" s="10" t="s">
        <v>36</v>
      </c>
      <c r="F132" s="11">
        <f t="shared" ref="F132:F195" si="14">IF(NOT(ISBLANK(D132)),D132+1,"")</f>
        <v>14</v>
      </c>
      <c r="G132" s="11" t="str">
        <f t="shared" ref="G132:G195" si="15">IF(ISBLANK(E132),"",E132)</f>
        <v>00</v>
      </c>
      <c r="H132" s="2">
        <v>11</v>
      </c>
      <c r="I132" s="11" t="str">
        <f t="shared" si="11"/>
        <v>111321</v>
      </c>
      <c r="J132" s="2">
        <v>2</v>
      </c>
      <c r="K132" s="2">
        <v>1</v>
      </c>
      <c r="L132" s="44">
        <v>9</v>
      </c>
      <c r="M132" s="6" t="str">
        <f t="shared" si="12"/>
        <v>&lt;D9&gt;</v>
      </c>
      <c r="N132" s="6" t="str">
        <f>IF($B132=1,IF(ISNA(VLOOKUP($M132,Teams!$F$4:$H$51,2,FALSE)),"",VLOOKUP($M132,Teams!$F$4:$H$51,2,FALSE)),IF($B132=2,IF(ISNA(VLOOKUP($M132,Teams!$O$4:$Q$51,2,FALSE)),"",VLOOKUP($M132,Teams!$O$4:$Q$51,2,FALSE)),IF(ISNA(VLOOKUP($M132,Teams!$X$4:$Z$51,2,FALSE)),"",VLOOKUP($M132,Teams!$X$4:$Z$51,2,FALSE))))</f>
        <v>211409</v>
      </c>
      <c r="O132" s="46">
        <v>4</v>
      </c>
      <c r="P132" s="6" t="str">
        <f t="shared" si="13"/>
        <v>&lt;D4&gt;</v>
      </c>
      <c r="Q132" s="6" t="str">
        <f>IF($B132=1,IF(ISNA(VLOOKUP($P132,Teams!$F$4:$H$51,2,FALSE)),"",VLOOKUP($P132,Teams!$F$4:$H$51,2,FALSE)),IF($B132=2,IF(ISNA(VLOOKUP($P132,Teams!$O$4:$Q$51,2,FALSE)),"",VLOOKUP($P132,Teams!$O$4:$Q$51,2,FALSE)),IF(ISNA(VLOOKUP($P132,Teams!$X$4:$Z$51,2,FALSE)),"",VLOOKUP($P132,Teams!$X$4:$Z$51,2,FALSE))))</f>
        <v>211404</v>
      </c>
      <c r="R132" t="str">
        <f t="shared" ref="R132:R195" si="16">TEXT(C132,"mm/dd/yyyy")&amp;","&amp;D132&amp;":"&amp;E132&amp;","&amp;TEXT(C132,"mm/dd/yyyy")&amp;","&amp;F132&amp;":"&amp;G132&amp;",Week "&amp;H132&amp;" - Match "&amp;I132&amp;",,Gym "&amp;J132&amp;" - Court "&amp;K132&amp;",,0,Game,,"&amp;N132&amp;",,1,"&amp;Q132&amp;",,,0,,"&amp;I132&amp;",1,,,,,,"</f>
        <v>12/05/2021,13:00,12/05/2021,14:00,Week 11 - Match 111321,,Gym 2 - Court 1,,0,Game,,211409,,1,211404,,,0,,111321,1,,,,,,</v>
      </c>
    </row>
    <row r="133" spans="2:18" x14ac:dyDescent="0.2">
      <c r="B133" s="37">
        <v>1</v>
      </c>
      <c r="C133" s="9">
        <v>44535</v>
      </c>
      <c r="D133" s="10">
        <v>13</v>
      </c>
      <c r="E133" s="10" t="s">
        <v>36</v>
      </c>
      <c r="F133" s="11">
        <f t="shared" si="14"/>
        <v>14</v>
      </c>
      <c r="G133" s="11" t="str">
        <f t="shared" si="15"/>
        <v>00</v>
      </c>
      <c r="H133" s="2">
        <v>11</v>
      </c>
      <c r="I133" s="11" t="str">
        <f t="shared" si="11"/>
        <v>111322</v>
      </c>
      <c r="J133" s="2">
        <v>2</v>
      </c>
      <c r="K133" s="2">
        <v>2</v>
      </c>
      <c r="L133" s="44">
        <v>8</v>
      </c>
      <c r="M133" s="6" t="str">
        <f t="shared" si="12"/>
        <v>&lt;D8&gt;</v>
      </c>
      <c r="N133" s="6" t="str">
        <f>IF($B133=1,IF(ISNA(VLOOKUP($M133,Teams!$F$4:$H$51,2,FALSE)),"",VLOOKUP($M133,Teams!$F$4:$H$51,2,FALSE)),IF($B133=2,IF(ISNA(VLOOKUP($M133,Teams!$O$4:$Q$51,2,FALSE)),"",VLOOKUP($M133,Teams!$O$4:$Q$51,2,FALSE)),IF(ISNA(VLOOKUP($M133,Teams!$X$4:$Z$51,2,FALSE)),"",VLOOKUP($M133,Teams!$X$4:$Z$51,2,FALSE))))</f>
        <v>211408</v>
      </c>
      <c r="O133" s="46">
        <v>5</v>
      </c>
      <c r="P133" s="6" t="str">
        <f t="shared" si="13"/>
        <v>&lt;D5&gt;</v>
      </c>
      <c r="Q133" s="6" t="str">
        <f>IF($B133=1,IF(ISNA(VLOOKUP($P133,Teams!$F$4:$H$51,2,FALSE)),"",VLOOKUP($P133,Teams!$F$4:$H$51,2,FALSE)),IF($B133=2,IF(ISNA(VLOOKUP($P133,Teams!$O$4:$Q$51,2,FALSE)),"",VLOOKUP($P133,Teams!$O$4:$Q$51,2,FALSE)),IF(ISNA(VLOOKUP($P133,Teams!$X$4:$Z$51,2,FALSE)),"",VLOOKUP($P133,Teams!$X$4:$Z$51,2,FALSE))))</f>
        <v>211405</v>
      </c>
      <c r="R133" t="str">
        <f t="shared" si="16"/>
        <v>12/05/2021,13:00,12/05/2021,14:00,Week 11 - Match 111322,,Gym 2 - Court 2,,0,Game,,211408,,1,211405,,,0,,111322,1,,,,,,</v>
      </c>
    </row>
    <row r="134" spans="2:18" x14ac:dyDescent="0.2">
      <c r="B134" s="37">
        <v>1</v>
      </c>
      <c r="C134" s="9">
        <v>44535</v>
      </c>
      <c r="D134" s="10">
        <v>13</v>
      </c>
      <c r="E134" s="10" t="s">
        <v>36</v>
      </c>
      <c r="F134" s="11">
        <f t="shared" si="14"/>
        <v>14</v>
      </c>
      <c r="G134" s="11" t="str">
        <f t="shared" si="15"/>
        <v>00</v>
      </c>
      <c r="H134" s="2">
        <v>11</v>
      </c>
      <c r="I134" s="11" t="str">
        <f t="shared" si="11"/>
        <v>111323</v>
      </c>
      <c r="J134" s="2">
        <v>2</v>
      </c>
      <c r="K134" s="2">
        <v>3</v>
      </c>
      <c r="L134" s="44">
        <v>7</v>
      </c>
      <c r="M134" s="6" t="str">
        <f t="shared" si="12"/>
        <v>&lt;D7&gt;</v>
      </c>
      <c r="N134" s="6" t="str">
        <f>IF($B134=1,IF(ISNA(VLOOKUP($M134,Teams!$F$4:$H$51,2,FALSE)),"",VLOOKUP($M134,Teams!$F$4:$H$51,2,FALSE)),IF($B134=2,IF(ISNA(VLOOKUP($M134,Teams!$O$4:$Q$51,2,FALSE)),"",VLOOKUP($M134,Teams!$O$4:$Q$51,2,FALSE)),IF(ISNA(VLOOKUP($M134,Teams!$X$4:$Z$51,2,FALSE)),"",VLOOKUP($M134,Teams!$X$4:$Z$51,2,FALSE))))</f>
        <v>211407</v>
      </c>
      <c r="O134" s="46">
        <v>6</v>
      </c>
      <c r="P134" s="6" t="str">
        <f t="shared" si="13"/>
        <v>&lt;D6&gt;</v>
      </c>
      <c r="Q134" s="6" t="str">
        <f>IF($B134=1,IF(ISNA(VLOOKUP($P134,Teams!$F$4:$H$51,2,FALSE)),"",VLOOKUP($P134,Teams!$F$4:$H$51,2,FALSE)),IF($B134=2,IF(ISNA(VLOOKUP($P134,Teams!$O$4:$Q$51,2,FALSE)),"",VLOOKUP($P134,Teams!$O$4:$Q$51,2,FALSE)),IF(ISNA(VLOOKUP($P134,Teams!$X$4:$Z$51,2,FALSE)),"",VLOOKUP($P134,Teams!$X$4:$Z$51,2,FALSE))))</f>
        <v>211406</v>
      </c>
      <c r="R134" t="str">
        <f t="shared" si="16"/>
        <v>12/05/2021,13:00,12/05/2021,14:00,Week 11 - Match 111323,,Gym 2 - Court 3,,0,Game,,211407,,1,211406,,,0,,111323,1,,,,,,</v>
      </c>
    </row>
    <row r="135" spans="2:18" x14ac:dyDescent="0.2">
      <c r="B135" s="37">
        <v>1</v>
      </c>
      <c r="C135" s="9"/>
      <c r="D135" s="10"/>
      <c r="E135" s="10" t="s">
        <v>36</v>
      </c>
      <c r="F135" s="11" t="str">
        <f t="shared" si="14"/>
        <v/>
      </c>
      <c r="G135" s="11" t="str">
        <f t="shared" si="15"/>
        <v>00</v>
      </c>
      <c r="H135" s="2">
        <v>12</v>
      </c>
      <c r="I135" s="11" t="str">
        <f t="shared" ref="I135:I198" si="17">IF(ISBLANK(D135),"",H135&amp;D135&amp;J135&amp;K135)</f>
        <v/>
      </c>
      <c r="J135" s="2">
        <v>1</v>
      </c>
      <c r="K135" s="2">
        <v>1</v>
      </c>
      <c r="L135" s="44">
        <v>8</v>
      </c>
      <c r="M135" s="6" t="str">
        <f t="shared" si="12"/>
        <v>&lt;D8&gt;</v>
      </c>
      <c r="N135" s="6" t="str">
        <f>IF($B135=1,IF(ISNA(VLOOKUP($M135,Teams!$F$4:$H$51,2,FALSE)),"",VLOOKUP($M135,Teams!$F$4:$H$51,2,FALSE)),IF($B135=2,IF(ISNA(VLOOKUP($M135,Teams!$O$4:$Q$51,2,FALSE)),"",VLOOKUP($M135,Teams!$O$4:$Q$51,2,FALSE)),IF(ISNA(VLOOKUP($M135,Teams!$X$4:$Z$51,2,FALSE)),"",VLOOKUP($M135,Teams!$X$4:$Z$51,2,FALSE))))</f>
        <v>211408</v>
      </c>
      <c r="O135" s="46">
        <v>10</v>
      </c>
      <c r="P135" s="6" t="str">
        <f t="shared" si="13"/>
        <v>&lt;D10&gt;</v>
      </c>
      <c r="Q135" s="6" t="str">
        <f>IF($B135=1,IF(ISNA(VLOOKUP($P135,Teams!$F$4:$H$51,2,FALSE)),"",VLOOKUP($P135,Teams!$F$4:$H$51,2,FALSE)),IF($B135=2,IF(ISNA(VLOOKUP($P135,Teams!$O$4:$Q$51,2,FALSE)),"",VLOOKUP($P135,Teams!$O$4:$Q$51,2,FALSE)),IF(ISNA(VLOOKUP($P135,Teams!$X$4:$Z$51,2,FALSE)),"",VLOOKUP($P135,Teams!$X$4:$Z$51,2,FALSE))))</f>
        <v>211410</v>
      </c>
      <c r="R135" t="str">
        <f t="shared" si="16"/>
        <v>01/00/1900,:00,01/00/1900,:00,Week 12 - Match ,,Gym 1 - Court 1,,0,Game,,211408,,1,211410,,,0,,,1,,,,,,</v>
      </c>
    </row>
    <row r="136" spans="2:18" x14ac:dyDescent="0.2">
      <c r="B136" s="37">
        <v>1</v>
      </c>
      <c r="C136" s="9"/>
      <c r="D136" s="10"/>
      <c r="E136" s="10" t="s">
        <v>36</v>
      </c>
      <c r="F136" s="11" t="str">
        <f t="shared" si="14"/>
        <v/>
      </c>
      <c r="G136" s="11" t="str">
        <f t="shared" si="15"/>
        <v>00</v>
      </c>
      <c r="H136" s="2">
        <v>12</v>
      </c>
      <c r="I136" s="11" t="str">
        <f t="shared" si="17"/>
        <v/>
      </c>
      <c r="J136" s="2">
        <v>1</v>
      </c>
      <c r="K136" s="2">
        <v>2</v>
      </c>
      <c r="L136" s="44">
        <v>9</v>
      </c>
      <c r="M136" s="6" t="str">
        <f t="shared" si="12"/>
        <v>&lt;D9&gt;</v>
      </c>
      <c r="N136" s="6" t="str">
        <f>IF($B136=1,IF(ISNA(VLOOKUP($M136,Teams!$F$4:$H$51,2,FALSE)),"",VLOOKUP($M136,Teams!$F$4:$H$51,2,FALSE)),IF($B136=2,IF(ISNA(VLOOKUP($M136,Teams!$O$4:$Q$51,2,FALSE)),"",VLOOKUP($M136,Teams!$O$4:$Q$51,2,FALSE)),IF(ISNA(VLOOKUP($M136,Teams!$X$4:$Z$51,2,FALSE)),"",VLOOKUP($M136,Teams!$X$4:$Z$51,2,FALSE))))</f>
        <v>211409</v>
      </c>
      <c r="O136" s="46">
        <v>12</v>
      </c>
      <c r="P136" s="6" t="str">
        <f t="shared" si="13"/>
        <v>&lt;D12&gt;</v>
      </c>
      <c r="Q136" s="6" t="str">
        <f>IF($B136=1,IF(ISNA(VLOOKUP($P136,Teams!$F$4:$H$51,2,FALSE)),"",VLOOKUP($P136,Teams!$F$4:$H$51,2,FALSE)),IF($B136=2,IF(ISNA(VLOOKUP($P136,Teams!$O$4:$Q$51,2,FALSE)),"",VLOOKUP($P136,Teams!$O$4:$Q$51,2,FALSE)),IF(ISNA(VLOOKUP($P136,Teams!$X$4:$Z$51,2,FALSE)),"",VLOOKUP($P136,Teams!$X$4:$Z$51,2,FALSE))))</f>
        <v>211412</v>
      </c>
      <c r="R136" t="str">
        <f t="shared" si="16"/>
        <v>01/00/1900,:00,01/00/1900,:00,Week 12 - Match ,,Gym 1 - Court 2,,0,Game,,211409,,1,211412,,,0,,,1,,,,,,</v>
      </c>
    </row>
    <row r="137" spans="2:18" x14ac:dyDescent="0.2">
      <c r="B137" s="37">
        <v>1</v>
      </c>
      <c r="C137" s="9"/>
      <c r="D137" s="10"/>
      <c r="E137" s="10" t="s">
        <v>36</v>
      </c>
      <c r="F137" s="11" t="str">
        <f t="shared" si="14"/>
        <v/>
      </c>
      <c r="G137" s="11" t="str">
        <f t="shared" si="15"/>
        <v>00</v>
      </c>
      <c r="H137" s="2">
        <v>12</v>
      </c>
      <c r="I137" s="11" t="str">
        <f t="shared" si="17"/>
        <v/>
      </c>
      <c r="J137" s="2">
        <v>1</v>
      </c>
      <c r="K137" s="2">
        <v>3</v>
      </c>
      <c r="L137" s="44">
        <v>1</v>
      </c>
      <c r="M137" s="6" t="str">
        <f t="shared" si="12"/>
        <v>&lt;D1&gt;</v>
      </c>
      <c r="N137" s="6" t="str">
        <f>IF($B137=1,IF(ISNA(VLOOKUP($M137,Teams!$F$4:$H$51,2,FALSE)),"",VLOOKUP($M137,Teams!$F$4:$H$51,2,FALSE)),IF($B137=2,IF(ISNA(VLOOKUP($M137,Teams!$O$4:$Q$51,2,FALSE)),"",VLOOKUP($M137,Teams!$O$4:$Q$51,2,FALSE)),IF(ISNA(VLOOKUP($M137,Teams!$X$4:$Z$51,2,FALSE)),"",VLOOKUP($M137,Teams!$X$4:$Z$51,2,FALSE))))</f>
        <v>211401</v>
      </c>
      <c r="O137" s="46">
        <v>6</v>
      </c>
      <c r="P137" s="6" t="str">
        <f t="shared" si="13"/>
        <v>&lt;D6&gt;</v>
      </c>
      <c r="Q137" s="6" t="str">
        <f>IF($B137=1,IF(ISNA(VLOOKUP($P137,Teams!$F$4:$H$51,2,FALSE)),"",VLOOKUP($P137,Teams!$F$4:$H$51,2,FALSE)),IF($B137=2,IF(ISNA(VLOOKUP($P137,Teams!$O$4:$Q$51,2,FALSE)),"",VLOOKUP($P137,Teams!$O$4:$Q$51,2,FALSE)),IF(ISNA(VLOOKUP($P137,Teams!$X$4:$Z$51,2,FALSE)),"",VLOOKUP($P137,Teams!$X$4:$Z$51,2,FALSE))))</f>
        <v>211406</v>
      </c>
      <c r="R137" t="str">
        <f t="shared" si="16"/>
        <v>01/00/1900,:00,01/00/1900,:00,Week 12 - Match ,,Gym 1 - Court 3,,0,Game,,211401,,1,211406,,,0,,,1,,,,,,</v>
      </c>
    </row>
    <row r="138" spans="2:18" x14ac:dyDescent="0.2">
      <c r="B138" s="37">
        <v>1</v>
      </c>
      <c r="C138" s="9"/>
      <c r="D138" s="10"/>
      <c r="E138" s="10" t="s">
        <v>36</v>
      </c>
      <c r="F138" s="11" t="str">
        <f t="shared" si="14"/>
        <v/>
      </c>
      <c r="G138" s="11" t="str">
        <f t="shared" si="15"/>
        <v>00</v>
      </c>
      <c r="H138" s="2">
        <v>12</v>
      </c>
      <c r="I138" s="11" t="str">
        <f t="shared" si="17"/>
        <v/>
      </c>
      <c r="J138" s="2">
        <v>2</v>
      </c>
      <c r="K138" s="2">
        <v>1</v>
      </c>
      <c r="L138" s="44">
        <v>2</v>
      </c>
      <c r="M138" s="6" t="str">
        <f t="shared" si="12"/>
        <v>&lt;D2&gt;</v>
      </c>
      <c r="N138" s="6" t="str">
        <f>IF($B138=1,IF(ISNA(VLOOKUP($M138,Teams!$F$4:$H$51,2,FALSE)),"",VLOOKUP($M138,Teams!$F$4:$H$51,2,FALSE)),IF($B138=2,IF(ISNA(VLOOKUP($M138,Teams!$O$4:$Q$51,2,FALSE)),"",VLOOKUP($M138,Teams!$O$4:$Q$51,2,FALSE)),IF(ISNA(VLOOKUP($M138,Teams!$X$4:$Z$51,2,FALSE)),"",VLOOKUP($M138,Teams!$X$4:$Z$51,2,FALSE))))</f>
        <v>211402</v>
      </c>
      <c r="O138" s="46">
        <v>5</v>
      </c>
      <c r="P138" s="6" t="str">
        <f t="shared" si="13"/>
        <v>&lt;D5&gt;</v>
      </c>
      <c r="Q138" s="6" t="str">
        <f>IF($B138=1,IF(ISNA(VLOOKUP($P138,Teams!$F$4:$H$51,2,FALSE)),"",VLOOKUP($P138,Teams!$F$4:$H$51,2,FALSE)),IF($B138=2,IF(ISNA(VLOOKUP($P138,Teams!$O$4:$Q$51,2,FALSE)),"",VLOOKUP($P138,Teams!$O$4:$Q$51,2,FALSE)),IF(ISNA(VLOOKUP($P138,Teams!$X$4:$Z$51,2,FALSE)),"",VLOOKUP($P138,Teams!$X$4:$Z$51,2,FALSE))))</f>
        <v>211405</v>
      </c>
      <c r="R138" t="str">
        <f t="shared" si="16"/>
        <v>01/00/1900,:00,01/00/1900,:00,Week 12 - Match ,,Gym 2 - Court 1,,0,Game,,211402,,1,211405,,,0,,,1,,,,,,</v>
      </c>
    </row>
    <row r="139" spans="2:18" x14ac:dyDescent="0.2">
      <c r="B139" s="37">
        <v>1</v>
      </c>
      <c r="C139" s="9"/>
      <c r="D139" s="10"/>
      <c r="E139" s="10" t="s">
        <v>36</v>
      </c>
      <c r="F139" s="11" t="str">
        <f t="shared" si="14"/>
        <v/>
      </c>
      <c r="G139" s="11" t="str">
        <f t="shared" si="15"/>
        <v>00</v>
      </c>
      <c r="H139" s="2">
        <v>12</v>
      </c>
      <c r="I139" s="11" t="str">
        <f t="shared" si="17"/>
        <v/>
      </c>
      <c r="J139" s="2">
        <v>2</v>
      </c>
      <c r="K139" s="2">
        <v>2</v>
      </c>
      <c r="L139" s="44">
        <v>3</v>
      </c>
      <c r="M139" s="6" t="str">
        <f t="shared" si="12"/>
        <v>&lt;D3&gt;</v>
      </c>
      <c r="N139" s="6" t="str">
        <f>IF($B139=1,IF(ISNA(VLOOKUP($M139,Teams!$F$4:$H$51,2,FALSE)),"",VLOOKUP($M139,Teams!$F$4:$H$51,2,FALSE)),IF($B139=2,IF(ISNA(VLOOKUP($M139,Teams!$O$4:$Q$51,2,FALSE)),"",VLOOKUP($M139,Teams!$O$4:$Q$51,2,FALSE)),IF(ISNA(VLOOKUP($M139,Teams!$X$4:$Z$51,2,FALSE)),"",VLOOKUP($M139,Teams!$X$4:$Z$51,2,FALSE))))</f>
        <v>211403</v>
      </c>
      <c r="O139" s="46">
        <v>4</v>
      </c>
      <c r="P139" s="6" t="str">
        <f t="shared" si="13"/>
        <v>&lt;D4&gt;</v>
      </c>
      <c r="Q139" s="6" t="str">
        <f>IF($B139=1,IF(ISNA(VLOOKUP($P139,Teams!$F$4:$H$51,2,FALSE)),"",VLOOKUP($P139,Teams!$F$4:$H$51,2,FALSE)),IF($B139=2,IF(ISNA(VLOOKUP($P139,Teams!$O$4:$Q$51,2,FALSE)),"",VLOOKUP($P139,Teams!$O$4:$Q$51,2,FALSE)),IF(ISNA(VLOOKUP($P139,Teams!$X$4:$Z$51,2,FALSE)),"",VLOOKUP($P139,Teams!$X$4:$Z$51,2,FALSE))))</f>
        <v>211404</v>
      </c>
      <c r="R139" t="str">
        <f t="shared" si="16"/>
        <v>01/00/1900,:00,01/00/1900,:00,Week 12 - Match ,,Gym 2 - Court 2,,0,Game,,211403,,1,211404,,,0,,,1,,,,,,</v>
      </c>
    </row>
    <row r="140" spans="2:18" x14ac:dyDescent="0.2">
      <c r="B140" s="37">
        <v>1</v>
      </c>
      <c r="C140" s="9"/>
      <c r="D140" s="10"/>
      <c r="E140" s="10" t="s">
        <v>36</v>
      </c>
      <c r="F140" s="11" t="str">
        <f t="shared" si="14"/>
        <v/>
      </c>
      <c r="G140" s="11" t="str">
        <f t="shared" si="15"/>
        <v>00</v>
      </c>
      <c r="H140" s="2">
        <v>12</v>
      </c>
      <c r="I140" s="11" t="str">
        <f t="shared" si="17"/>
        <v/>
      </c>
      <c r="J140" s="2">
        <v>2</v>
      </c>
      <c r="K140" s="2">
        <v>3</v>
      </c>
      <c r="L140" s="44">
        <v>7</v>
      </c>
      <c r="M140" s="6" t="str">
        <f t="shared" si="12"/>
        <v>&lt;D7&gt;</v>
      </c>
      <c r="N140" s="6" t="str">
        <f>IF($B140=1,IF(ISNA(VLOOKUP($M140,Teams!$F$4:$H$51,2,FALSE)),"",VLOOKUP($M140,Teams!$F$4:$H$51,2,FALSE)),IF($B140=2,IF(ISNA(VLOOKUP($M140,Teams!$O$4:$Q$51,2,FALSE)),"",VLOOKUP($M140,Teams!$O$4:$Q$51,2,FALSE)),IF(ISNA(VLOOKUP($M140,Teams!$X$4:$Z$51,2,FALSE)),"",VLOOKUP($M140,Teams!$X$4:$Z$51,2,FALSE))))</f>
        <v>211407</v>
      </c>
      <c r="O140" s="46">
        <v>11</v>
      </c>
      <c r="P140" s="6" t="str">
        <f t="shared" si="13"/>
        <v>&lt;D11&gt;</v>
      </c>
      <c r="Q140" s="6" t="str">
        <f>IF($B140=1,IF(ISNA(VLOOKUP($P140,Teams!$F$4:$H$51,2,FALSE)),"",VLOOKUP($P140,Teams!$F$4:$H$51,2,FALSE)),IF($B140=2,IF(ISNA(VLOOKUP($P140,Teams!$O$4:$Q$51,2,FALSE)),"",VLOOKUP($P140,Teams!$O$4:$Q$51,2,FALSE)),IF(ISNA(VLOOKUP($P140,Teams!$X$4:$Z$51,2,FALSE)),"",VLOOKUP($P140,Teams!$X$4:$Z$51,2,FALSE))))</f>
        <v>211411</v>
      </c>
      <c r="R140" t="str">
        <f t="shared" si="16"/>
        <v>01/00/1900,:00,01/00/1900,:00,Week 12 - Match ,,Gym 2 - Court 3,,0,Game,,211407,,1,211411,,,0,,,1,,,,,,</v>
      </c>
    </row>
    <row r="141" spans="2:18" x14ac:dyDescent="0.2">
      <c r="B141" s="37">
        <v>1</v>
      </c>
      <c r="C141" s="9"/>
      <c r="D141" s="10"/>
      <c r="E141" s="10" t="s">
        <v>36</v>
      </c>
      <c r="F141" s="11" t="str">
        <f t="shared" si="14"/>
        <v/>
      </c>
      <c r="G141" s="11" t="str">
        <f t="shared" si="15"/>
        <v>00</v>
      </c>
      <c r="H141" s="2">
        <v>12</v>
      </c>
      <c r="I141" s="11" t="str">
        <f t="shared" si="17"/>
        <v/>
      </c>
      <c r="J141" s="2">
        <v>1</v>
      </c>
      <c r="K141" s="2">
        <v>1</v>
      </c>
      <c r="L141" s="44">
        <v>10</v>
      </c>
      <c r="M141" s="6" t="str">
        <f t="shared" si="12"/>
        <v>&lt;D10&gt;</v>
      </c>
      <c r="N141" s="6" t="str">
        <f>IF($B141=1,IF(ISNA(VLOOKUP($M141,Teams!$F$4:$H$51,2,FALSE)),"",VLOOKUP($M141,Teams!$F$4:$H$51,2,FALSE)),IF($B141=2,IF(ISNA(VLOOKUP($M141,Teams!$O$4:$Q$51,2,FALSE)),"",VLOOKUP($M141,Teams!$O$4:$Q$51,2,FALSE)),IF(ISNA(VLOOKUP($M141,Teams!$X$4:$Z$51,2,FALSE)),"",VLOOKUP($M141,Teams!$X$4:$Z$51,2,FALSE))))</f>
        <v>211410</v>
      </c>
      <c r="O141" s="46">
        <v>12</v>
      </c>
      <c r="P141" s="6" t="str">
        <f t="shared" si="13"/>
        <v>&lt;D12&gt;</v>
      </c>
      <c r="Q141" s="6" t="str">
        <f>IF($B141=1,IF(ISNA(VLOOKUP($P141,Teams!$F$4:$H$51,2,FALSE)),"",VLOOKUP($P141,Teams!$F$4:$H$51,2,FALSE)),IF($B141=2,IF(ISNA(VLOOKUP($P141,Teams!$O$4:$Q$51,2,FALSE)),"",VLOOKUP($P141,Teams!$O$4:$Q$51,2,FALSE)),IF(ISNA(VLOOKUP($P141,Teams!$X$4:$Z$51,2,FALSE)),"",VLOOKUP($P141,Teams!$X$4:$Z$51,2,FALSE))))</f>
        <v>211412</v>
      </c>
      <c r="R141" t="str">
        <f t="shared" si="16"/>
        <v>01/00/1900,:00,01/00/1900,:00,Week 12 - Match ,,Gym 1 - Court 1,,0,Game,,211410,,1,211412,,,0,,,1,,,,,,</v>
      </c>
    </row>
    <row r="142" spans="2:18" x14ac:dyDescent="0.2">
      <c r="B142" s="37">
        <v>1</v>
      </c>
      <c r="C142" s="9"/>
      <c r="D142" s="10"/>
      <c r="E142" s="10" t="s">
        <v>36</v>
      </c>
      <c r="F142" s="11" t="str">
        <f t="shared" si="14"/>
        <v/>
      </c>
      <c r="G142" s="11" t="str">
        <f t="shared" si="15"/>
        <v>00</v>
      </c>
      <c r="H142" s="2">
        <v>12</v>
      </c>
      <c r="I142" s="11" t="str">
        <f t="shared" si="17"/>
        <v/>
      </c>
      <c r="J142" s="2">
        <v>1</v>
      </c>
      <c r="K142" s="2">
        <v>2</v>
      </c>
      <c r="L142" s="44">
        <v>2</v>
      </c>
      <c r="M142" s="6" t="str">
        <f t="shared" si="12"/>
        <v>&lt;D2&gt;</v>
      </c>
      <c r="N142" s="6" t="str">
        <f>IF($B142=1,IF(ISNA(VLOOKUP($M142,Teams!$F$4:$H$51,2,FALSE)),"",VLOOKUP($M142,Teams!$F$4:$H$51,2,FALSE)),IF($B142=2,IF(ISNA(VLOOKUP($M142,Teams!$O$4:$Q$51,2,FALSE)),"",VLOOKUP($M142,Teams!$O$4:$Q$51,2,FALSE)),IF(ISNA(VLOOKUP($M142,Teams!$X$4:$Z$51,2,FALSE)),"",VLOOKUP($M142,Teams!$X$4:$Z$51,2,FALSE))))</f>
        <v>211402</v>
      </c>
      <c r="O142" s="46">
        <v>7</v>
      </c>
      <c r="P142" s="6" t="str">
        <f t="shared" si="13"/>
        <v>&lt;D7&gt;</v>
      </c>
      <c r="Q142" s="6" t="str">
        <f>IF($B142=1,IF(ISNA(VLOOKUP($P142,Teams!$F$4:$H$51,2,FALSE)),"",VLOOKUP($P142,Teams!$F$4:$H$51,2,FALSE)),IF($B142=2,IF(ISNA(VLOOKUP($P142,Teams!$O$4:$Q$51,2,FALSE)),"",VLOOKUP($P142,Teams!$O$4:$Q$51,2,FALSE)),IF(ISNA(VLOOKUP($P142,Teams!$X$4:$Z$51,2,FALSE)),"",VLOOKUP($P142,Teams!$X$4:$Z$51,2,FALSE))))</f>
        <v>211407</v>
      </c>
      <c r="R142" t="str">
        <f t="shared" si="16"/>
        <v>01/00/1900,:00,01/00/1900,:00,Week 12 - Match ,,Gym 1 - Court 2,,0,Game,,211402,,1,211407,,,0,,,1,,,,,,</v>
      </c>
    </row>
    <row r="143" spans="2:18" x14ac:dyDescent="0.2">
      <c r="B143" s="37">
        <v>1</v>
      </c>
      <c r="C143" s="9"/>
      <c r="D143" s="10"/>
      <c r="E143" s="10" t="s">
        <v>36</v>
      </c>
      <c r="F143" s="11" t="str">
        <f t="shared" si="14"/>
        <v/>
      </c>
      <c r="G143" s="11" t="str">
        <f t="shared" si="15"/>
        <v>00</v>
      </c>
      <c r="H143" s="2">
        <v>12</v>
      </c>
      <c r="I143" s="11" t="str">
        <f t="shared" si="17"/>
        <v/>
      </c>
      <c r="J143" s="2">
        <v>1</v>
      </c>
      <c r="K143" s="2">
        <v>3</v>
      </c>
      <c r="L143" s="44">
        <v>1</v>
      </c>
      <c r="M143" s="6" t="str">
        <f t="shared" si="12"/>
        <v>&lt;D1&gt;</v>
      </c>
      <c r="N143" s="6" t="str">
        <f>IF($B143=1,IF(ISNA(VLOOKUP($M143,Teams!$F$4:$H$51,2,FALSE)),"",VLOOKUP($M143,Teams!$F$4:$H$51,2,FALSE)),IF($B143=2,IF(ISNA(VLOOKUP($M143,Teams!$O$4:$Q$51,2,FALSE)),"",VLOOKUP($M143,Teams!$O$4:$Q$51,2,FALSE)),IF(ISNA(VLOOKUP($M143,Teams!$X$4:$Z$51,2,FALSE)),"",VLOOKUP($M143,Teams!$X$4:$Z$51,2,FALSE))))</f>
        <v>211401</v>
      </c>
      <c r="O143" s="46">
        <v>8</v>
      </c>
      <c r="P143" s="6" t="str">
        <f t="shared" si="13"/>
        <v>&lt;D8&gt;</v>
      </c>
      <c r="Q143" s="6" t="str">
        <f>IF($B143=1,IF(ISNA(VLOOKUP($P143,Teams!$F$4:$H$51,2,FALSE)),"",VLOOKUP($P143,Teams!$F$4:$H$51,2,FALSE)),IF($B143=2,IF(ISNA(VLOOKUP($P143,Teams!$O$4:$Q$51,2,FALSE)),"",VLOOKUP($P143,Teams!$O$4:$Q$51,2,FALSE)),IF(ISNA(VLOOKUP($P143,Teams!$X$4:$Z$51,2,FALSE)),"",VLOOKUP($P143,Teams!$X$4:$Z$51,2,FALSE))))</f>
        <v>211408</v>
      </c>
      <c r="R143" t="str">
        <f t="shared" si="16"/>
        <v>01/00/1900,:00,01/00/1900,:00,Week 12 - Match ,,Gym 1 - Court 3,,0,Game,,211401,,1,211408,,,0,,,1,,,,,,</v>
      </c>
    </row>
    <row r="144" spans="2:18" x14ac:dyDescent="0.2">
      <c r="B144" s="37">
        <v>1</v>
      </c>
      <c r="C144" s="9"/>
      <c r="D144" s="10"/>
      <c r="E144" s="10" t="s">
        <v>36</v>
      </c>
      <c r="F144" s="11" t="str">
        <f t="shared" si="14"/>
        <v/>
      </c>
      <c r="G144" s="11" t="str">
        <f t="shared" si="15"/>
        <v>00</v>
      </c>
      <c r="H144" s="2">
        <v>12</v>
      </c>
      <c r="I144" s="11" t="str">
        <f t="shared" si="17"/>
        <v/>
      </c>
      <c r="J144" s="2">
        <v>2</v>
      </c>
      <c r="K144" s="2">
        <v>1</v>
      </c>
      <c r="L144" s="44">
        <v>3</v>
      </c>
      <c r="M144" s="6" t="str">
        <f t="shared" si="12"/>
        <v>&lt;D3&gt;</v>
      </c>
      <c r="N144" s="6" t="str">
        <f>IF($B144=1,IF(ISNA(VLOOKUP($M144,Teams!$F$4:$H$51,2,FALSE)),"",VLOOKUP($M144,Teams!$F$4:$H$51,2,FALSE)),IF($B144=2,IF(ISNA(VLOOKUP($M144,Teams!$O$4:$Q$51,2,FALSE)),"",VLOOKUP($M144,Teams!$O$4:$Q$51,2,FALSE)),IF(ISNA(VLOOKUP($M144,Teams!$X$4:$Z$51,2,FALSE)),"",VLOOKUP($M144,Teams!$X$4:$Z$51,2,FALSE))))</f>
        <v>211403</v>
      </c>
      <c r="O144" s="46">
        <v>6</v>
      </c>
      <c r="P144" s="6" t="str">
        <f t="shared" si="13"/>
        <v>&lt;D6&gt;</v>
      </c>
      <c r="Q144" s="6" t="str">
        <f>IF($B144=1,IF(ISNA(VLOOKUP($P144,Teams!$F$4:$H$51,2,FALSE)),"",VLOOKUP($P144,Teams!$F$4:$H$51,2,FALSE)),IF($B144=2,IF(ISNA(VLOOKUP($P144,Teams!$O$4:$Q$51,2,FALSE)),"",VLOOKUP($P144,Teams!$O$4:$Q$51,2,FALSE)),IF(ISNA(VLOOKUP($P144,Teams!$X$4:$Z$51,2,FALSE)),"",VLOOKUP($P144,Teams!$X$4:$Z$51,2,FALSE))))</f>
        <v>211406</v>
      </c>
      <c r="R144" t="str">
        <f t="shared" si="16"/>
        <v>01/00/1900,:00,01/00/1900,:00,Week 12 - Match ,,Gym 2 - Court 1,,0,Game,,211403,,1,211406,,,0,,,1,,,,,,</v>
      </c>
    </row>
    <row r="145" spans="2:18" x14ac:dyDescent="0.2">
      <c r="B145" s="37">
        <v>1</v>
      </c>
      <c r="C145" s="9"/>
      <c r="D145" s="10"/>
      <c r="E145" s="10" t="s">
        <v>36</v>
      </c>
      <c r="F145" s="11" t="str">
        <f t="shared" si="14"/>
        <v/>
      </c>
      <c r="G145" s="11" t="str">
        <f t="shared" si="15"/>
        <v>00</v>
      </c>
      <c r="H145" s="2">
        <v>12</v>
      </c>
      <c r="I145" s="11" t="str">
        <f t="shared" si="17"/>
        <v/>
      </c>
      <c r="J145" s="2">
        <v>2</v>
      </c>
      <c r="K145" s="2">
        <v>2</v>
      </c>
      <c r="L145" s="44">
        <v>4</v>
      </c>
      <c r="M145" s="6" t="str">
        <f t="shared" si="12"/>
        <v>&lt;D4&gt;</v>
      </c>
      <c r="N145" s="6" t="str">
        <f>IF($B145=1,IF(ISNA(VLOOKUP($M145,Teams!$F$4:$H$51,2,FALSE)),"",VLOOKUP($M145,Teams!$F$4:$H$51,2,FALSE)),IF($B145=2,IF(ISNA(VLOOKUP($M145,Teams!$O$4:$Q$51,2,FALSE)),"",VLOOKUP($M145,Teams!$O$4:$Q$51,2,FALSE)),IF(ISNA(VLOOKUP($M145,Teams!$X$4:$Z$51,2,FALSE)),"",VLOOKUP($M145,Teams!$X$4:$Z$51,2,FALSE))))</f>
        <v>211404</v>
      </c>
      <c r="O145" s="46">
        <v>5</v>
      </c>
      <c r="P145" s="6" t="str">
        <f t="shared" si="13"/>
        <v>&lt;D5&gt;</v>
      </c>
      <c r="Q145" s="6" t="str">
        <f>IF($B145=1,IF(ISNA(VLOOKUP($P145,Teams!$F$4:$H$51,2,FALSE)),"",VLOOKUP($P145,Teams!$F$4:$H$51,2,FALSE)),IF($B145=2,IF(ISNA(VLOOKUP($P145,Teams!$O$4:$Q$51,2,FALSE)),"",VLOOKUP($P145,Teams!$O$4:$Q$51,2,FALSE)),IF(ISNA(VLOOKUP($P145,Teams!$X$4:$Z$51,2,FALSE)),"",VLOOKUP($P145,Teams!$X$4:$Z$51,2,FALSE))))</f>
        <v>211405</v>
      </c>
      <c r="R145" t="str">
        <f t="shared" si="16"/>
        <v>01/00/1900,:00,01/00/1900,:00,Week 12 - Match ,,Gym 2 - Court 2,,0,Game,,211404,,1,211405,,,0,,,1,,,,,,</v>
      </c>
    </row>
    <row r="146" spans="2:18" x14ac:dyDescent="0.2">
      <c r="B146" s="37">
        <v>1</v>
      </c>
      <c r="C146" s="9"/>
      <c r="D146" s="10"/>
      <c r="E146" s="10" t="s">
        <v>36</v>
      </c>
      <c r="F146" s="11" t="str">
        <f t="shared" si="14"/>
        <v/>
      </c>
      <c r="G146" s="11" t="str">
        <f t="shared" si="15"/>
        <v>00</v>
      </c>
      <c r="H146" s="2">
        <v>12</v>
      </c>
      <c r="I146" s="11" t="str">
        <f t="shared" si="17"/>
        <v/>
      </c>
      <c r="J146" s="2">
        <v>2</v>
      </c>
      <c r="K146" s="2">
        <v>3</v>
      </c>
      <c r="L146" s="44">
        <v>9</v>
      </c>
      <c r="M146" s="6" t="str">
        <f t="shared" si="12"/>
        <v>&lt;D9&gt;</v>
      </c>
      <c r="N146" s="6" t="str">
        <f>IF($B146=1,IF(ISNA(VLOOKUP($M146,Teams!$F$4:$H$51,2,FALSE)),"",VLOOKUP($M146,Teams!$F$4:$H$51,2,FALSE)),IF($B146=2,IF(ISNA(VLOOKUP($M146,Teams!$O$4:$Q$51,2,FALSE)),"",VLOOKUP($M146,Teams!$O$4:$Q$51,2,FALSE)),IF(ISNA(VLOOKUP($M146,Teams!$X$4:$Z$51,2,FALSE)),"",VLOOKUP($M146,Teams!$X$4:$Z$51,2,FALSE))))</f>
        <v>211409</v>
      </c>
      <c r="O146" s="46">
        <v>11</v>
      </c>
      <c r="P146" s="6" t="str">
        <f t="shared" si="13"/>
        <v>&lt;D11&gt;</v>
      </c>
      <c r="Q146" s="6" t="str">
        <f>IF($B146=1,IF(ISNA(VLOOKUP($P146,Teams!$F$4:$H$51,2,FALSE)),"",VLOOKUP($P146,Teams!$F$4:$H$51,2,FALSE)),IF($B146=2,IF(ISNA(VLOOKUP($P146,Teams!$O$4:$Q$51,2,FALSE)),"",VLOOKUP($P146,Teams!$O$4:$Q$51,2,FALSE)),IF(ISNA(VLOOKUP($P146,Teams!$X$4:$Z$51,2,FALSE)),"",VLOOKUP($P146,Teams!$X$4:$Z$51,2,FALSE))))</f>
        <v>211411</v>
      </c>
      <c r="R146" t="str">
        <f t="shared" si="16"/>
        <v>01/00/1900,:00,01/00/1900,:00,Week 12 - Match ,,Gym 2 - Court 3,,0,Game,,211409,,1,211411,,,0,,,1,,,,,,</v>
      </c>
    </row>
    <row r="147" spans="2:18" x14ac:dyDescent="0.2">
      <c r="B147" s="37">
        <v>1</v>
      </c>
      <c r="C147" s="9"/>
      <c r="D147" s="10"/>
      <c r="E147" s="10" t="s">
        <v>36</v>
      </c>
      <c r="F147" s="11" t="str">
        <f t="shared" si="14"/>
        <v/>
      </c>
      <c r="G147" s="11" t="str">
        <f t="shared" si="15"/>
        <v>00</v>
      </c>
      <c r="H147" s="2">
        <v>13</v>
      </c>
      <c r="I147" s="11" t="str">
        <f t="shared" si="17"/>
        <v/>
      </c>
      <c r="J147" s="2">
        <v>1</v>
      </c>
      <c r="K147" s="2">
        <v>1</v>
      </c>
      <c r="L147" s="44">
        <v>1</v>
      </c>
      <c r="M147" s="6" t="str">
        <f t="shared" si="12"/>
        <v>&lt;D1&gt;</v>
      </c>
      <c r="N147" s="6" t="str">
        <f>IF($B147=1,IF(ISNA(VLOOKUP($M147,Teams!$F$4:$H$51,2,FALSE)),"",VLOOKUP($M147,Teams!$F$4:$H$51,2,FALSE)),IF($B147=2,IF(ISNA(VLOOKUP($M147,Teams!$O$4:$Q$51,2,FALSE)),"",VLOOKUP($M147,Teams!$O$4:$Q$51,2,FALSE)),IF(ISNA(VLOOKUP($M147,Teams!$X$4:$Z$51,2,FALSE)),"",VLOOKUP($M147,Teams!$X$4:$Z$51,2,FALSE))))</f>
        <v>211401</v>
      </c>
      <c r="O147" s="46">
        <v>5</v>
      </c>
      <c r="P147" s="6" t="str">
        <f t="shared" si="13"/>
        <v>&lt;D5&gt;</v>
      </c>
      <c r="Q147" s="6" t="str">
        <f>IF($B147=1,IF(ISNA(VLOOKUP($P147,Teams!$F$4:$H$51,2,FALSE)),"",VLOOKUP($P147,Teams!$F$4:$H$51,2,FALSE)),IF($B147=2,IF(ISNA(VLOOKUP($P147,Teams!$O$4:$Q$51,2,FALSE)),"",VLOOKUP($P147,Teams!$O$4:$Q$51,2,FALSE)),IF(ISNA(VLOOKUP($P147,Teams!$X$4:$Z$51,2,FALSE)),"",VLOOKUP($P147,Teams!$X$4:$Z$51,2,FALSE))))</f>
        <v>211405</v>
      </c>
      <c r="R147" t="str">
        <f t="shared" si="16"/>
        <v>01/00/1900,:00,01/00/1900,:00,Week 13 - Match ,,Gym 1 - Court 1,,0,Game,,211401,,1,211405,,,0,,,1,,,,,,</v>
      </c>
    </row>
    <row r="148" spans="2:18" x14ac:dyDescent="0.2">
      <c r="B148" s="37">
        <v>1</v>
      </c>
      <c r="C148" s="9"/>
      <c r="D148" s="10"/>
      <c r="E148" s="10" t="s">
        <v>36</v>
      </c>
      <c r="F148" s="11" t="str">
        <f t="shared" si="14"/>
        <v/>
      </c>
      <c r="G148" s="11" t="str">
        <f t="shared" si="15"/>
        <v>00</v>
      </c>
      <c r="H148" s="2">
        <v>13</v>
      </c>
      <c r="I148" s="11" t="str">
        <f t="shared" si="17"/>
        <v/>
      </c>
      <c r="J148" s="2">
        <v>1</v>
      </c>
      <c r="K148" s="2">
        <v>2</v>
      </c>
      <c r="L148" s="44">
        <v>2</v>
      </c>
      <c r="M148" s="6" t="str">
        <f t="shared" si="12"/>
        <v>&lt;D2&gt;</v>
      </c>
      <c r="N148" s="6" t="str">
        <f>IF($B148=1,IF(ISNA(VLOOKUP($M148,Teams!$F$4:$H$51,2,FALSE)),"",VLOOKUP($M148,Teams!$F$4:$H$51,2,FALSE)),IF($B148=2,IF(ISNA(VLOOKUP($M148,Teams!$O$4:$Q$51,2,FALSE)),"",VLOOKUP($M148,Teams!$O$4:$Q$51,2,FALSE)),IF(ISNA(VLOOKUP($M148,Teams!$X$4:$Z$51,2,FALSE)),"",VLOOKUP($M148,Teams!$X$4:$Z$51,2,FALSE))))</f>
        <v>211402</v>
      </c>
      <c r="O148" s="46">
        <v>4</v>
      </c>
      <c r="P148" s="6" t="str">
        <f t="shared" si="13"/>
        <v>&lt;D4&gt;</v>
      </c>
      <c r="Q148" s="6" t="str">
        <f>IF($B148=1,IF(ISNA(VLOOKUP($P148,Teams!$F$4:$H$51,2,FALSE)),"",VLOOKUP($P148,Teams!$F$4:$H$51,2,FALSE)),IF($B148=2,IF(ISNA(VLOOKUP($P148,Teams!$O$4:$Q$51,2,FALSE)),"",VLOOKUP($P148,Teams!$O$4:$Q$51,2,FALSE)),IF(ISNA(VLOOKUP($P148,Teams!$X$4:$Z$51,2,FALSE)),"",VLOOKUP($P148,Teams!$X$4:$Z$51,2,FALSE))))</f>
        <v>211404</v>
      </c>
      <c r="R148" t="str">
        <f t="shared" si="16"/>
        <v>01/00/1900,:00,01/00/1900,:00,Week 13 - Match ,,Gym 1 - Court 2,,0,Game,,211402,,1,211404,,,0,,,1,,,,,,</v>
      </c>
    </row>
    <row r="149" spans="2:18" x14ac:dyDescent="0.2">
      <c r="B149" s="37">
        <v>1</v>
      </c>
      <c r="C149" s="9"/>
      <c r="D149" s="10"/>
      <c r="E149" s="10" t="s">
        <v>36</v>
      </c>
      <c r="F149" s="11" t="str">
        <f t="shared" si="14"/>
        <v/>
      </c>
      <c r="G149" s="11" t="str">
        <f t="shared" si="15"/>
        <v>00</v>
      </c>
      <c r="H149" s="2">
        <v>13</v>
      </c>
      <c r="I149" s="11" t="str">
        <f t="shared" si="17"/>
        <v/>
      </c>
      <c r="J149" s="2">
        <v>1</v>
      </c>
      <c r="K149" s="2">
        <v>3</v>
      </c>
      <c r="L149" s="44">
        <v>3</v>
      </c>
      <c r="M149" s="6" t="str">
        <f t="shared" si="12"/>
        <v>&lt;D3&gt;</v>
      </c>
      <c r="N149" s="6" t="str">
        <f>IF($B149=1,IF(ISNA(VLOOKUP($M149,Teams!$F$4:$H$51,2,FALSE)),"",VLOOKUP($M149,Teams!$F$4:$H$51,2,FALSE)),IF($B149=2,IF(ISNA(VLOOKUP($M149,Teams!$O$4:$Q$51,2,FALSE)),"",VLOOKUP($M149,Teams!$O$4:$Q$51,2,FALSE)),IF(ISNA(VLOOKUP($M149,Teams!$X$4:$Z$51,2,FALSE)),"",VLOOKUP($M149,Teams!$X$4:$Z$51,2,FALSE))))</f>
        <v>211403</v>
      </c>
      <c r="O149" s="46">
        <v>12</v>
      </c>
      <c r="P149" s="6" t="str">
        <f t="shared" si="13"/>
        <v>&lt;D12&gt;</v>
      </c>
      <c r="Q149" s="6" t="str">
        <f>IF($B149=1,IF(ISNA(VLOOKUP($P149,Teams!$F$4:$H$51,2,FALSE)),"",VLOOKUP($P149,Teams!$F$4:$H$51,2,FALSE)),IF($B149=2,IF(ISNA(VLOOKUP($P149,Teams!$O$4:$Q$51,2,FALSE)),"",VLOOKUP($P149,Teams!$O$4:$Q$51,2,FALSE)),IF(ISNA(VLOOKUP($P149,Teams!$X$4:$Z$51,2,FALSE)),"",VLOOKUP($P149,Teams!$X$4:$Z$51,2,FALSE))))</f>
        <v>211412</v>
      </c>
      <c r="R149" t="str">
        <f t="shared" si="16"/>
        <v>01/00/1900,:00,01/00/1900,:00,Week 13 - Match ,,Gym 1 - Court 3,,0,Game,,211403,,1,211412,,,0,,,1,,,,,,</v>
      </c>
    </row>
    <row r="150" spans="2:18" x14ac:dyDescent="0.2">
      <c r="B150" s="37">
        <v>1</v>
      </c>
      <c r="C150" s="9"/>
      <c r="D150" s="10"/>
      <c r="E150" s="10" t="s">
        <v>36</v>
      </c>
      <c r="F150" s="11" t="str">
        <f t="shared" si="14"/>
        <v/>
      </c>
      <c r="G150" s="11" t="str">
        <f t="shared" si="15"/>
        <v>00</v>
      </c>
      <c r="H150" s="2">
        <v>13</v>
      </c>
      <c r="I150" s="11" t="str">
        <f t="shared" si="17"/>
        <v/>
      </c>
      <c r="J150" s="2">
        <v>2</v>
      </c>
      <c r="K150" s="2">
        <v>1</v>
      </c>
      <c r="L150" s="44">
        <v>6</v>
      </c>
      <c r="M150" s="6" t="str">
        <f t="shared" si="12"/>
        <v>&lt;D6&gt;</v>
      </c>
      <c r="N150" s="6" t="str">
        <f>IF($B150=1,IF(ISNA(VLOOKUP($M150,Teams!$F$4:$H$51,2,FALSE)),"",VLOOKUP($M150,Teams!$F$4:$H$51,2,FALSE)),IF($B150=2,IF(ISNA(VLOOKUP($M150,Teams!$O$4:$Q$51,2,FALSE)),"",VLOOKUP($M150,Teams!$O$4:$Q$51,2,FALSE)),IF(ISNA(VLOOKUP($M150,Teams!$X$4:$Z$51,2,FALSE)),"",VLOOKUP($M150,Teams!$X$4:$Z$51,2,FALSE))))</f>
        <v>211406</v>
      </c>
      <c r="O150" s="46">
        <v>11</v>
      </c>
      <c r="P150" s="6" t="str">
        <f t="shared" si="13"/>
        <v>&lt;D11&gt;</v>
      </c>
      <c r="Q150" s="6" t="str">
        <f>IF($B150=1,IF(ISNA(VLOOKUP($P150,Teams!$F$4:$H$51,2,FALSE)),"",VLOOKUP($P150,Teams!$F$4:$H$51,2,FALSE)),IF($B150=2,IF(ISNA(VLOOKUP($P150,Teams!$O$4:$Q$51,2,FALSE)),"",VLOOKUP($P150,Teams!$O$4:$Q$51,2,FALSE)),IF(ISNA(VLOOKUP($P150,Teams!$X$4:$Z$51,2,FALSE)),"",VLOOKUP($P150,Teams!$X$4:$Z$51,2,FALSE))))</f>
        <v>211411</v>
      </c>
      <c r="R150" t="str">
        <f t="shared" si="16"/>
        <v>01/00/1900,:00,01/00/1900,:00,Week 13 - Match ,,Gym 2 - Court 1,,0,Game,,211406,,1,211411,,,0,,,1,,,,,,</v>
      </c>
    </row>
    <row r="151" spans="2:18" x14ac:dyDescent="0.2">
      <c r="B151" s="37">
        <v>1</v>
      </c>
      <c r="C151" s="9"/>
      <c r="D151" s="10"/>
      <c r="E151" s="10" t="s">
        <v>36</v>
      </c>
      <c r="F151" s="11" t="str">
        <f t="shared" si="14"/>
        <v/>
      </c>
      <c r="G151" s="11" t="str">
        <f t="shared" si="15"/>
        <v>00</v>
      </c>
      <c r="H151" s="2">
        <v>13</v>
      </c>
      <c r="I151" s="11" t="str">
        <f t="shared" si="17"/>
        <v/>
      </c>
      <c r="J151" s="2">
        <v>2</v>
      </c>
      <c r="K151" s="2">
        <v>2</v>
      </c>
      <c r="L151" s="44">
        <v>7</v>
      </c>
      <c r="M151" s="6" t="str">
        <f t="shared" si="12"/>
        <v>&lt;D7&gt;</v>
      </c>
      <c r="N151" s="6" t="str">
        <f>IF($B151=1,IF(ISNA(VLOOKUP($M151,Teams!$F$4:$H$51,2,FALSE)),"",VLOOKUP($M151,Teams!$F$4:$H$51,2,FALSE)),IF($B151=2,IF(ISNA(VLOOKUP($M151,Teams!$O$4:$Q$51,2,FALSE)),"",VLOOKUP($M151,Teams!$O$4:$Q$51,2,FALSE)),IF(ISNA(VLOOKUP($M151,Teams!$X$4:$Z$51,2,FALSE)),"",VLOOKUP($M151,Teams!$X$4:$Z$51,2,FALSE))))</f>
        <v>211407</v>
      </c>
      <c r="O151" s="46">
        <v>10</v>
      </c>
      <c r="P151" s="6" t="str">
        <f t="shared" si="13"/>
        <v>&lt;D10&gt;</v>
      </c>
      <c r="Q151" s="6" t="str">
        <f>IF($B151=1,IF(ISNA(VLOOKUP($P151,Teams!$F$4:$H$51,2,FALSE)),"",VLOOKUP($P151,Teams!$F$4:$H$51,2,FALSE)),IF($B151=2,IF(ISNA(VLOOKUP($P151,Teams!$O$4:$Q$51,2,FALSE)),"",VLOOKUP($P151,Teams!$O$4:$Q$51,2,FALSE)),IF(ISNA(VLOOKUP($P151,Teams!$X$4:$Z$51,2,FALSE)),"",VLOOKUP($P151,Teams!$X$4:$Z$51,2,FALSE))))</f>
        <v>211410</v>
      </c>
      <c r="R151" t="str">
        <f t="shared" si="16"/>
        <v>01/00/1900,:00,01/00/1900,:00,Week 13 - Match ,,Gym 2 - Court 2,,0,Game,,211407,,1,211410,,,0,,,1,,,,,,</v>
      </c>
    </row>
    <row r="152" spans="2:18" x14ac:dyDescent="0.2">
      <c r="B152" s="37">
        <v>1</v>
      </c>
      <c r="C152" s="9"/>
      <c r="D152" s="10"/>
      <c r="E152" s="10" t="s">
        <v>36</v>
      </c>
      <c r="F152" s="11" t="str">
        <f t="shared" si="14"/>
        <v/>
      </c>
      <c r="G152" s="11" t="str">
        <f t="shared" si="15"/>
        <v>00</v>
      </c>
      <c r="H152" s="2">
        <v>13</v>
      </c>
      <c r="I152" s="11" t="str">
        <f t="shared" si="17"/>
        <v/>
      </c>
      <c r="J152" s="2">
        <v>2</v>
      </c>
      <c r="K152" s="2">
        <v>3</v>
      </c>
      <c r="L152" s="44">
        <v>8</v>
      </c>
      <c r="M152" s="6" t="str">
        <f t="shared" si="12"/>
        <v>&lt;D8&gt;</v>
      </c>
      <c r="N152" s="6" t="str">
        <f>IF($B152=1,IF(ISNA(VLOOKUP($M152,Teams!$F$4:$H$51,2,FALSE)),"",VLOOKUP($M152,Teams!$F$4:$H$51,2,FALSE)),IF($B152=2,IF(ISNA(VLOOKUP($M152,Teams!$O$4:$Q$51,2,FALSE)),"",VLOOKUP($M152,Teams!$O$4:$Q$51,2,FALSE)),IF(ISNA(VLOOKUP($M152,Teams!$X$4:$Z$51,2,FALSE)),"",VLOOKUP($M152,Teams!$X$4:$Z$51,2,FALSE))))</f>
        <v>211408</v>
      </c>
      <c r="O152" s="46">
        <v>9</v>
      </c>
      <c r="P152" s="6" t="str">
        <f t="shared" si="13"/>
        <v>&lt;D9&gt;</v>
      </c>
      <c r="Q152" s="6" t="str">
        <f>IF($B152=1,IF(ISNA(VLOOKUP($P152,Teams!$F$4:$H$51,2,FALSE)),"",VLOOKUP($P152,Teams!$F$4:$H$51,2,FALSE)),IF($B152=2,IF(ISNA(VLOOKUP($P152,Teams!$O$4:$Q$51,2,FALSE)),"",VLOOKUP($P152,Teams!$O$4:$Q$51,2,FALSE)),IF(ISNA(VLOOKUP($P152,Teams!$X$4:$Z$51,2,FALSE)),"",VLOOKUP($P152,Teams!$X$4:$Z$51,2,FALSE))))</f>
        <v>211409</v>
      </c>
      <c r="R152" t="str">
        <f t="shared" si="16"/>
        <v>01/00/1900,:00,01/00/1900,:00,Week 13 - Match ,,Gym 2 - Court 3,,0,Game,,211408,,1,211409,,,0,,,1,,,,,,</v>
      </c>
    </row>
    <row r="153" spans="2:18" x14ac:dyDescent="0.2">
      <c r="B153" s="37">
        <v>1</v>
      </c>
      <c r="C153" s="9"/>
      <c r="D153" s="10"/>
      <c r="E153" s="10" t="s">
        <v>36</v>
      </c>
      <c r="F153" s="11" t="str">
        <f t="shared" si="14"/>
        <v/>
      </c>
      <c r="G153" s="11" t="str">
        <f t="shared" si="15"/>
        <v>00</v>
      </c>
      <c r="H153" s="2">
        <v>13</v>
      </c>
      <c r="I153" s="11" t="str">
        <f t="shared" si="17"/>
        <v/>
      </c>
      <c r="J153" s="2">
        <v>1</v>
      </c>
      <c r="K153" s="2">
        <v>1</v>
      </c>
      <c r="L153" s="44">
        <v>3</v>
      </c>
      <c r="M153" s="6" t="str">
        <f t="shared" si="12"/>
        <v>&lt;D3&gt;</v>
      </c>
      <c r="N153" s="6" t="str">
        <f>IF($B153=1,IF(ISNA(VLOOKUP($M153,Teams!$F$4:$H$51,2,FALSE)),"",VLOOKUP($M153,Teams!$F$4:$H$51,2,FALSE)),IF($B153=2,IF(ISNA(VLOOKUP($M153,Teams!$O$4:$Q$51,2,FALSE)),"",VLOOKUP($M153,Teams!$O$4:$Q$51,2,FALSE)),IF(ISNA(VLOOKUP($M153,Teams!$X$4:$Z$51,2,FALSE)),"",VLOOKUP($M153,Teams!$X$4:$Z$51,2,FALSE))))</f>
        <v>211403</v>
      </c>
      <c r="O153" s="46">
        <v>5</v>
      </c>
      <c r="P153" s="6" t="str">
        <f t="shared" si="13"/>
        <v>&lt;D5&gt;</v>
      </c>
      <c r="Q153" s="6" t="str">
        <f>IF($B153=1,IF(ISNA(VLOOKUP($P153,Teams!$F$4:$H$51,2,FALSE)),"",VLOOKUP($P153,Teams!$F$4:$H$51,2,FALSE)),IF($B153=2,IF(ISNA(VLOOKUP($P153,Teams!$O$4:$Q$51,2,FALSE)),"",VLOOKUP($P153,Teams!$O$4:$Q$51,2,FALSE)),IF(ISNA(VLOOKUP($P153,Teams!$X$4:$Z$51,2,FALSE)),"",VLOOKUP($P153,Teams!$X$4:$Z$51,2,FALSE))))</f>
        <v>211405</v>
      </c>
      <c r="R153" t="str">
        <f t="shared" si="16"/>
        <v>01/00/1900,:00,01/00/1900,:00,Week 13 - Match ,,Gym 1 - Court 1,,0,Game,,211403,,1,211405,,,0,,,1,,,,,,</v>
      </c>
    </row>
    <row r="154" spans="2:18" x14ac:dyDescent="0.2">
      <c r="B154" s="37">
        <v>1</v>
      </c>
      <c r="C154" s="9"/>
      <c r="D154" s="10"/>
      <c r="E154" s="10" t="s">
        <v>36</v>
      </c>
      <c r="F154" s="11" t="str">
        <f t="shared" si="14"/>
        <v/>
      </c>
      <c r="G154" s="11" t="str">
        <f t="shared" si="15"/>
        <v>00</v>
      </c>
      <c r="H154" s="2">
        <v>13</v>
      </c>
      <c r="I154" s="11" t="str">
        <f t="shared" si="17"/>
        <v/>
      </c>
      <c r="J154" s="2">
        <v>1</v>
      </c>
      <c r="K154" s="2">
        <v>2</v>
      </c>
      <c r="L154" s="44">
        <v>2</v>
      </c>
      <c r="M154" s="6" t="str">
        <f t="shared" si="12"/>
        <v>&lt;D2&gt;</v>
      </c>
      <c r="N154" s="6" t="str">
        <f>IF($B154=1,IF(ISNA(VLOOKUP($M154,Teams!$F$4:$H$51,2,FALSE)),"",VLOOKUP($M154,Teams!$F$4:$H$51,2,FALSE)),IF($B154=2,IF(ISNA(VLOOKUP($M154,Teams!$O$4:$Q$51,2,FALSE)),"",VLOOKUP($M154,Teams!$O$4:$Q$51,2,FALSE)),IF(ISNA(VLOOKUP($M154,Teams!$X$4:$Z$51,2,FALSE)),"",VLOOKUP($M154,Teams!$X$4:$Z$51,2,FALSE))))</f>
        <v>211402</v>
      </c>
      <c r="O154" s="46">
        <v>6</v>
      </c>
      <c r="P154" s="6" t="str">
        <f t="shared" si="13"/>
        <v>&lt;D6&gt;</v>
      </c>
      <c r="Q154" s="6" t="str">
        <f>IF($B154=1,IF(ISNA(VLOOKUP($P154,Teams!$F$4:$H$51,2,FALSE)),"",VLOOKUP($P154,Teams!$F$4:$H$51,2,FALSE)),IF($B154=2,IF(ISNA(VLOOKUP($P154,Teams!$O$4:$Q$51,2,FALSE)),"",VLOOKUP($P154,Teams!$O$4:$Q$51,2,FALSE)),IF(ISNA(VLOOKUP($P154,Teams!$X$4:$Z$51,2,FALSE)),"",VLOOKUP($P154,Teams!$X$4:$Z$51,2,FALSE))))</f>
        <v>211406</v>
      </c>
      <c r="R154" t="str">
        <f t="shared" si="16"/>
        <v>01/00/1900,:00,01/00/1900,:00,Week 13 - Match ,,Gym 1 - Court 2,,0,Game,,211402,,1,211406,,,0,,,1,,,,,,</v>
      </c>
    </row>
    <row r="155" spans="2:18" x14ac:dyDescent="0.2">
      <c r="B155" s="37">
        <v>1</v>
      </c>
      <c r="C155" s="9"/>
      <c r="D155" s="10"/>
      <c r="E155" s="10" t="s">
        <v>36</v>
      </c>
      <c r="F155" s="11" t="str">
        <f t="shared" si="14"/>
        <v/>
      </c>
      <c r="G155" s="11" t="str">
        <f t="shared" si="15"/>
        <v>00</v>
      </c>
      <c r="H155" s="2">
        <v>13</v>
      </c>
      <c r="I155" s="11" t="str">
        <f t="shared" si="17"/>
        <v/>
      </c>
      <c r="J155" s="2">
        <v>1</v>
      </c>
      <c r="K155" s="2">
        <v>3</v>
      </c>
      <c r="L155" s="44">
        <v>4</v>
      </c>
      <c r="M155" s="6" t="str">
        <f t="shared" si="12"/>
        <v>&lt;D4&gt;</v>
      </c>
      <c r="N155" s="6" t="str">
        <f>IF($B155=1,IF(ISNA(VLOOKUP($M155,Teams!$F$4:$H$51,2,FALSE)),"",VLOOKUP($M155,Teams!$F$4:$H$51,2,FALSE)),IF($B155=2,IF(ISNA(VLOOKUP($M155,Teams!$O$4:$Q$51,2,FALSE)),"",VLOOKUP($M155,Teams!$O$4:$Q$51,2,FALSE)),IF(ISNA(VLOOKUP($M155,Teams!$X$4:$Z$51,2,FALSE)),"",VLOOKUP($M155,Teams!$X$4:$Z$51,2,FALSE))))</f>
        <v>211404</v>
      </c>
      <c r="O155" s="46">
        <v>12</v>
      </c>
      <c r="P155" s="6" t="str">
        <f t="shared" si="13"/>
        <v>&lt;D12&gt;</v>
      </c>
      <c r="Q155" s="6" t="str">
        <f>IF($B155=1,IF(ISNA(VLOOKUP($P155,Teams!$F$4:$H$51,2,FALSE)),"",VLOOKUP($P155,Teams!$F$4:$H$51,2,FALSE)),IF($B155=2,IF(ISNA(VLOOKUP($P155,Teams!$O$4:$Q$51,2,FALSE)),"",VLOOKUP($P155,Teams!$O$4:$Q$51,2,FALSE)),IF(ISNA(VLOOKUP($P155,Teams!$X$4:$Z$51,2,FALSE)),"",VLOOKUP($P155,Teams!$X$4:$Z$51,2,FALSE))))</f>
        <v>211412</v>
      </c>
      <c r="R155" t="str">
        <f t="shared" si="16"/>
        <v>01/00/1900,:00,01/00/1900,:00,Week 13 - Match ,,Gym 1 - Court 3,,0,Game,,211404,,1,211412,,,0,,,1,,,,,,</v>
      </c>
    </row>
    <row r="156" spans="2:18" x14ac:dyDescent="0.2">
      <c r="B156" s="37">
        <v>1</v>
      </c>
      <c r="C156" s="9"/>
      <c r="D156" s="10"/>
      <c r="E156" s="10" t="s">
        <v>36</v>
      </c>
      <c r="F156" s="11" t="str">
        <f t="shared" si="14"/>
        <v/>
      </c>
      <c r="G156" s="11" t="str">
        <f t="shared" si="15"/>
        <v>00</v>
      </c>
      <c r="H156" s="2">
        <v>13</v>
      </c>
      <c r="I156" s="11" t="str">
        <f t="shared" si="17"/>
        <v/>
      </c>
      <c r="J156" s="2">
        <v>2</v>
      </c>
      <c r="K156" s="2">
        <v>1</v>
      </c>
      <c r="L156" s="44">
        <v>8</v>
      </c>
      <c r="M156" s="6" t="str">
        <f t="shared" si="12"/>
        <v>&lt;D8&gt;</v>
      </c>
      <c r="N156" s="6" t="str">
        <f>IF($B156=1,IF(ISNA(VLOOKUP($M156,Teams!$F$4:$H$51,2,FALSE)),"",VLOOKUP($M156,Teams!$F$4:$H$51,2,FALSE)),IF($B156=2,IF(ISNA(VLOOKUP($M156,Teams!$O$4:$Q$51,2,FALSE)),"",VLOOKUP($M156,Teams!$O$4:$Q$51,2,FALSE)),IF(ISNA(VLOOKUP($M156,Teams!$X$4:$Z$51,2,FALSE)),"",VLOOKUP($M156,Teams!$X$4:$Z$51,2,FALSE))))</f>
        <v>211408</v>
      </c>
      <c r="O156" s="46">
        <v>11</v>
      </c>
      <c r="P156" s="6" t="str">
        <f t="shared" si="13"/>
        <v>&lt;D11&gt;</v>
      </c>
      <c r="Q156" s="6" t="str">
        <f>IF($B156=1,IF(ISNA(VLOOKUP($P156,Teams!$F$4:$H$51,2,FALSE)),"",VLOOKUP($P156,Teams!$F$4:$H$51,2,FALSE)),IF($B156=2,IF(ISNA(VLOOKUP($P156,Teams!$O$4:$Q$51,2,FALSE)),"",VLOOKUP($P156,Teams!$O$4:$Q$51,2,FALSE)),IF(ISNA(VLOOKUP($P156,Teams!$X$4:$Z$51,2,FALSE)),"",VLOOKUP($P156,Teams!$X$4:$Z$51,2,FALSE))))</f>
        <v>211411</v>
      </c>
      <c r="R156" t="str">
        <f t="shared" si="16"/>
        <v>01/00/1900,:00,01/00/1900,:00,Week 13 - Match ,,Gym 2 - Court 1,,0,Game,,211408,,1,211411,,,0,,,1,,,,,,</v>
      </c>
    </row>
    <row r="157" spans="2:18" x14ac:dyDescent="0.2">
      <c r="B157" s="37">
        <v>1</v>
      </c>
      <c r="C157" s="9"/>
      <c r="D157" s="10"/>
      <c r="E157" s="10" t="s">
        <v>36</v>
      </c>
      <c r="F157" s="11" t="str">
        <f t="shared" si="14"/>
        <v/>
      </c>
      <c r="G157" s="11" t="str">
        <f t="shared" si="15"/>
        <v>00</v>
      </c>
      <c r="H157" s="2">
        <v>13</v>
      </c>
      <c r="I157" s="11" t="str">
        <f t="shared" si="17"/>
        <v/>
      </c>
      <c r="J157" s="2">
        <v>2</v>
      </c>
      <c r="K157" s="2">
        <v>2</v>
      </c>
      <c r="L157" s="44">
        <v>9</v>
      </c>
      <c r="M157" s="6" t="str">
        <f t="shared" si="12"/>
        <v>&lt;D9&gt;</v>
      </c>
      <c r="N157" s="6" t="str">
        <f>IF($B157=1,IF(ISNA(VLOOKUP($M157,Teams!$F$4:$H$51,2,FALSE)),"",VLOOKUP($M157,Teams!$F$4:$H$51,2,FALSE)),IF($B157=2,IF(ISNA(VLOOKUP($M157,Teams!$O$4:$Q$51,2,FALSE)),"",VLOOKUP($M157,Teams!$O$4:$Q$51,2,FALSE)),IF(ISNA(VLOOKUP($M157,Teams!$X$4:$Z$51,2,FALSE)),"",VLOOKUP($M157,Teams!$X$4:$Z$51,2,FALSE))))</f>
        <v>211409</v>
      </c>
      <c r="O157" s="46">
        <v>10</v>
      </c>
      <c r="P157" s="6" t="str">
        <f t="shared" si="13"/>
        <v>&lt;D10&gt;</v>
      </c>
      <c r="Q157" s="6" t="str">
        <f>IF($B157=1,IF(ISNA(VLOOKUP($P157,Teams!$F$4:$H$51,2,FALSE)),"",VLOOKUP($P157,Teams!$F$4:$H$51,2,FALSE)),IF($B157=2,IF(ISNA(VLOOKUP($P157,Teams!$O$4:$Q$51,2,FALSE)),"",VLOOKUP($P157,Teams!$O$4:$Q$51,2,FALSE)),IF(ISNA(VLOOKUP($P157,Teams!$X$4:$Z$51,2,FALSE)),"",VLOOKUP($P157,Teams!$X$4:$Z$51,2,FALSE))))</f>
        <v>211410</v>
      </c>
      <c r="R157" t="str">
        <f t="shared" si="16"/>
        <v>01/00/1900,:00,01/00/1900,:00,Week 13 - Match ,,Gym 2 - Court 2,,0,Game,,211409,,1,211410,,,0,,,1,,,,,,</v>
      </c>
    </row>
    <row r="158" spans="2:18" x14ac:dyDescent="0.2">
      <c r="B158" s="37">
        <v>1</v>
      </c>
      <c r="C158" s="9"/>
      <c r="D158" s="10"/>
      <c r="E158" s="10" t="s">
        <v>36</v>
      </c>
      <c r="F158" s="11" t="str">
        <f t="shared" si="14"/>
        <v/>
      </c>
      <c r="G158" s="11" t="str">
        <f t="shared" si="15"/>
        <v>00</v>
      </c>
      <c r="H158" s="2">
        <v>13</v>
      </c>
      <c r="I158" s="11" t="str">
        <f t="shared" si="17"/>
        <v/>
      </c>
      <c r="J158" s="2">
        <v>2</v>
      </c>
      <c r="K158" s="2">
        <v>3</v>
      </c>
      <c r="L158" s="44">
        <v>1</v>
      </c>
      <c r="M158" s="6" t="str">
        <f t="shared" si="12"/>
        <v>&lt;D1&gt;</v>
      </c>
      <c r="N158" s="6" t="str">
        <f>IF($B158=1,IF(ISNA(VLOOKUP($M158,Teams!$F$4:$H$51,2,FALSE)),"",VLOOKUP($M158,Teams!$F$4:$H$51,2,FALSE)),IF($B158=2,IF(ISNA(VLOOKUP($M158,Teams!$O$4:$Q$51,2,FALSE)),"",VLOOKUP($M158,Teams!$O$4:$Q$51,2,FALSE)),IF(ISNA(VLOOKUP($M158,Teams!$X$4:$Z$51,2,FALSE)),"",VLOOKUP($M158,Teams!$X$4:$Z$51,2,FALSE))))</f>
        <v>211401</v>
      </c>
      <c r="O158" s="46">
        <v>7</v>
      </c>
      <c r="P158" s="6" t="str">
        <f t="shared" si="13"/>
        <v>&lt;D7&gt;</v>
      </c>
      <c r="Q158" s="6" t="str">
        <f>IF($B158=1,IF(ISNA(VLOOKUP($P158,Teams!$F$4:$H$51,2,FALSE)),"",VLOOKUP($P158,Teams!$F$4:$H$51,2,FALSE)),IF($B158=2,IF(ISNA(VLOOKUP($P158,Teams!$O$4:$Q$51,2,FALSE)),"",VLOOKUP($P158,Teams!$O$4:$Q$51,2,FALSE)),IF(ISNA(VLOOKUP($P158,Teams!$X$4:$Z$51,2,FALSE)),"",VLOOKUP($P158,Teams!$X$4:$Z$51,2,FALSE))))</f>
        <v>211407</v>
      </c>
      <c r="R158" t="str">
        <f t="shared" si="16"/>
        <v>01/00/1900,:00,01/00/1900,:00,Week 13 - Match ,,Gym 2 - Court 3,,0,Game,,211401,,1,211407,,,0,,,1,,,,,,</v>
      </c>
    </row>
    <row r="159" spans="2:18" x14ac:dyDescent="0.2">
      <c r="B159" s="37">
        <v>1</v>
      </c>
      <c r="C159" s="9"/>
      <c r="D159" s="10"/>
      <c r="E159" s="10" t="s">
        <v>36</v>
      </c>
      <c r="F159" s="11" t="str">
        <f t="shared" si="14"/>
        <v/>
      </c>
      <c r="G159" s="11" t="str">
        <f t="shared" si="15"/>
        <v>00</v>
      </c>
      <c r="H159" s="2">
        <v>14</v>
      </c>
      <c r="I159" s="11" t="str">
        <f t="shared" si="17"/>
        <v/>
      </c>
      <c r="J159" s="2">
        <v>1</v>
      </c>
      <c r="K159" s="2">
        <v>1</v>
      </c>
      <c r="L159" s="44">
        <v>6</v>
      </c>
      <c r="M159" s="6" t="str">
        <f t="shared" si="12"/>
        <v>&lt;D6&gt;</v>
      </c>
      <c r="N159" s="6" t="str">
        <f>IF($B159=1,IF(ISNA(VLOOKUP($M159,Teams!$F$4:$H$51,2,FALSE)),"",VLOOKUP($M159,Teams!$F$4:$H$51,2,FALSE)),IF($B159=2,IF(ISNA(VLOOKUP($M159,Teams!$O$4:$Q$51,2,FALSE)),"",VLOOKUP($M159,Teams!$O$4:$Q$51,2,FALSE)),IF(ISNA(VLOOKUP($M159,Teams!$X$4:$Z$51,2,FALSE)),"",VLOOKUP($M159,Teams!$X$4:$Z$51,2,FALSE))))</f>
        <v>211406</v>
      </c>
      <c r="O159" s="46">
        <v>10</v>
      </c>
      <c r="P159" s="6" t="str">
        <f t="shared" si="13"/>
        <v>&lt;D10&gt;</v>
      </c>
      <c r="Q159" s="6" t="str">
        <f>IF($B159=1,IF(ISNA(VLOOKUP($P159,Teams!$F$4:$H$51,2,FALSE)),"",VLOOKUP($P159,Teams!$F$4:$H$51,2,FALSE)),IF($B159=2,IF(ISNA(VLOOKUP($P159,Teams!$O$4:$Q$51,2,FALSE)),"",VLOOKUP($P159,Teams!$O$4:$Q$51,2,FALSE)),IF(ISNA(VLOOKUP($P159,Teams!$X$4:$Z$51,2,FALSE)),"",VLOOKUP($P159,Teams!$X$4:$Z$51,2,FALSE))))</f>
        <v>211410</v>
      </c>
      <c r="R159" t="str">
        <f t="shared" si="16"/>
        <v>01/00/1900,:00,01/00/1900,:00,Week 14 - Match ,,Gym 1 - Court 1,,0,Game,,211406,,1,211410,,,0,,,1,,,,,,</v>
      </c>
    </row>
    <row r="160" spans="2:18" x14ac:dyDescent="0.2">
      <c r="B160" s="37">
        <v>1</v>
      </c>
      <c r="C160" s="9"/>
      <c r="D160" s="10"/>
      <c r="E160" s="10" t="s">
        <v>36</v>
      </c>
      <c r="F160" s="11" t="str">
        <f t="shared" si="14"/>
        <v/>
      </c>
      <c r="G160" s="11" t="str">
        <f t="shared" si="15"/>
        <v>00</v>
      </c>
      <c r="H160" s="2">
        <v>14</v>
      </c>
      <c r="I160" s="11" t="str">
        <f t="shared" si="17"/>
        <v/>
      </c>
      <c r="J160" s="2">
        <v>1</v>
      </c>
      <c r="K160" s="2">
        <v>2</v>
      </c>
      <c r="L160" s="44">
        <v>7</v>
      </c>
      <c r="M160" s="6" t="str">
        <f t="shared" si="12"/>
        <v>&lt;D7&gt;</v>
      </c>
      <c r="N160" s="6" t="str">
        <f>IF($B160=1,IF(ISNA(VLOOKUP($M160,Teams!$F$4:$H$51,2,FALSE)),"",VLOOKUP($M160,Teams!$F$4:$H$51,2,FALSE)),IF($B160=2,IF(ISNA(VLOOKUP($M160,Teams!$O$4:$Q$51,2,FALSE)),"",VLOOKUP($M160,Teams!$O$4:$Q$51,2,FALSE)),IF(ISNA(VLOOKUP($M160,Teams!$X$4:$Z$51,2,FALSE)),"",VLOOKUP($M160,Teams!$X$4:$Z$51,2,FALSE))))</f>
        <v>211407</v>
      </c>
      <c r="O160" s="46">
        <v>9</v>
      </c>
      <c r="P160" s="6" t="str">
        <f t="shared" si="13"/>
        <v>&lt;D9&gt;</v>
      </c>
      <c r="Q160" s="6" t="str">
        <f>IF($B160=1,IF(ISNA(VLOOKUP($P160,Teams!$F$4:$H$51,2,FALSE)),"",VLOOKUP($P160,Teams!$F$4:$H$51,2,FALSE)),IF($B160=2,IF(ISNA(VLOOKUP($P160,Teams!$O$4:$Q$51,2,FALSE)),"",VLOOKUP($P160,Teams!$O$4:$Q$51,2,FALSE)),IF(ISNA(VLOOKUP($P160,Teams!$X$4:$Z$51,2,FALSE)),"",VLOOKUP($P160,Teams!$X$4:$Z$51,2,FALSE))))</f>
        <v>211409</v>
      </c>
      <c r="R160" t="str">
        <f t="shared" si="16"/>
        <v>01/00/1900,:00,01/00/1900,:00,Week 14 - Match ,,Gym 1 - Court 2,,0,Game,,211407,,1,211409,,,0,,,1,,,,,,</v>
      </c>
    </row>
    <row r="161" spans="2:18" x14ac:dyDescent="0.2">
      <c r="B161" s="37">
        <v>1</v>
      </c>
      <c r="C161" s="9"/>
      <c r="D161" s="10"/>
      <c r="E161" s="10" t="s">
        <v>36</v>
      </c>
      <c r="F161" s="11" t="str">
        <f t="shared" si="14"/>
        <v/>
      </c>
      <c r="G161" s="11" t="str">
        <f t="shared" si="15"/>
        <v>00</v>
      </c>
      <c r="H161" s="2">
        <v>14</v>
      </c>
      <c r="I161" s="11" t="str">
        <f t="shared" si="17"/>
        <v/>
      </c>
      <c r="J161" s="2">
        <v>1</v>
      </c>
      <c r="K161" s="2">
        <v>3</v>
      </c>
      <c r="L161" s="44">
        <v>8</v>
      </c>
      <c r="M161" s="6" t="str">
        <f t="shared" si="12"/>
        <v>&lt;D8&gt;</v>
      </c>
      <c r="N161" s="6" t="str">
        <f>IF($B161=1,IF(ISNA(VLOOKUP($M161,Teams!$F$4:$H$51,2,FALSE)),"",VLOOKUP($M161,Teams!$F$4:$H$51,2,FALSE)),IF($B161=2,IF(ISNA(VLOOKUP($M161,Teams!$O$4:$Q$51,2,FALSE)),"",VLOOKUP($M161,Teams!$O$4:$Q$51,2,FALSE)),IF(ISNA(VLOOKUP($M161,Teams!$X$4:$Z$51,2,FALSE)),"",VLOOKUP($M161,Teams!$X$4:$Z$51,2,FALSE))))</f>
        <v>211408</v>
      </c>
      <c r="O161" s="46">
        <v>12</v>
      </c>
      <c r="P161" s="6" t="str">
        <f t="shared" si="13"/>
        <v>&lt;D12&gt;</v>
      </c>
      <c r="Q161" s="6" t="str">
        <f>IF($B161=1,IF(ISNA(VLOOKUP($P161,Teams!$F$4:$H$51,2,FALSE)),"",VLOOKUP($P161,Teams!$F$4:$H$51,2,FALSE)),IF($B161=2,IF(ISNA(VLOOKUP($P161,Teams!$O$4:$Q$51,2,FALSE)),"",VLOOKUP($P161,Teams!$O$4:$Q$51,2,FALSE)),IF(ISNA(VLOOKUP($P161,Teams!$X$4:$Z$51,2,FALSE)),"",VLOOKUP($P161,Teams!$X$4:$Z$51,2,FALSE))))</f>
        <v>211412</v>
      </c>
      <c r="R161" t="str">
        <f t="shared" si="16"/>
        <v>01/00/1900,:00,01/00/1900,:00,Week 14 - Match ,,Gym 1 - Court 3,,0,Game,,211408,,1,211412,,,0,,,1,,,,,,</v>
      </c>
    </row>
    <row r="162" spans="2:18" x14ac:dyDescent="0.2">
      <c r="B162" s="37">
        <v>1</v>
      </c>
      <c r="C162" s="9"/>
      <c r="D162" s="10"/>
      <c r="E162" s="10" t="s">
        <v>36</v>
      </c>
      <c r="F162" s="11" t="str">
        <f t="shared" si="14"/>
        <v/>
      </c>
      <c r="G162" s="11" t="str">
        <f t="shared" si="15"/>
        <v>00</v>
      </c>
      <c r="H162" s="2">
        <v>14</v>
      </c>
      <c r="I162" s="11" t="str">
        <f t="shared" si="17"/>
        <v/>
      </c>
      <c r="J162" s="2">
        <v>2</v>
      </c>
      <c r="K162" s="2">
        <v>1</v>
      </c>
      <c r="L162" s="44">
        <v>1</v>
      </c>
      <c r="M162" s="6" t="str">
        <f t="shared" si="12"/>
        <v>&lt;D1&gt;</v>
      </c>
      <c r="N162" s="6" t="str">
        <f>IF($B162=1,IF(ISNA(VLOOKUP($M162,Teams!$F$4:$H$51,2,FALSE)),"",VLOOKUP($M162,Teams!$F$4:$H$51,2,FALSE)),IF($B162=2,IF(ISNA(VLOOKUP($M162,Teams!$O$4:$Q$51,2,FALSE)),"",VLOOKUP($M162,Teams!$O$4:$Q$51,2,FALSE)),IF(ISNA(VLOOKUP($M162,Teams!$X$4:$Z$51,2,FALSE)),"",VLOOKUP($M162,Teams!$X$4:$Z$51,2,FALSE))))</f>
        <v>211401</v>
      </c>
      <c r="O162" s="46">
        <v>4</v>
      </c>
      <c r="P162" s="6" t="str">
        <f t="shared" si="13"/>
        <v>&lt;D4&gt;</v>
      </c>
      <c r="Q162" s="6" t="str">
        <f>IF($B162=1,IF(ISNA(VLOOKUP($P162,Teams!$F$4:$H$51,2,FALSE)),"",VLOOKUP($P162,Teams!$F$4:$H$51,2,FALSE)),IF($B162=2,IF(ISNA(VLOOKUP($P162,Teams!$O$4:$Q$51,2,FALSE)),"",VLOOKUP($P162,Teams!$O$4:$Q$51,2,FALSE)),IF(ISNA(VLOOKUP($P162,Teams!$X$4:$Z$51,2,FALSE)),"",VLOOKUP($P162,Teams!$X$4:$Z$51,2,FALSE))))</f>
        <v>211404</v>
      </c>
      <c r="R162" t="str">
        <f t="shared" si="16"/>
        <v>01/00/1900,:00,01/00/1900,:00,Week 14 - Match ,,Gym 2 - Court 1,,0,Game,,211401,,1,211404,,,0,,,1,,,,,,</v>
      </c>
    </row>
    <row r="163" spans="2:18" x14ac:dyDescent="0.2">
      <c r="B163" s="37">
        <v>1</v>
      </c>
      <c r="C163" s="9"/>
      <c r="D163" s="10"/>
      <c r="E163" s="10" t="s">
        <v>36</v>
      </c>
      <c r="F163" s="11" t="str">
        <f t="shared" si="14"/>
        <v/>
      </c>
      <c r="G163" s="11" t="str">
        <f t="shared" si="15"/>
        <v>00</v>
      </c>
      <c r="H163" s="2">
        <v>14</v>
      </c>
      <c r="I163" s="11" t="str">
        <f t="shared" si="17"/>
        <v/>
      </c>
      <c r="J163" s="2">
        <v>2</v>
      </c>
      <c r="K163" s="2">
        <v>2</v>
      </c>
      <c r="L163" s="44">
        <v>2</v>
      </c>
      <c r="M163" s="6" t="str">
        <f t="shared" si="12"/>
        <v>&lt;D2&gt;</v>
      </c>
      <c r="N163" s="6" t="str">
        <f>IF($B163=1,IF(ISNA(VLOOKUP($M163,Teams!$F$4:$H$51,2,FALSE)),"",VLOOKUP($M163,Teams!$F$4:$H$51,2,FALSE)),IF($B163=2,IF(ISNA(VLOOKUP($M163,Teams!$O$4:$Q$51,2,FALSE)),"",VLOOKUP($M163,Teams!$O$4:$Q$51,2,FALSE)),IF(ISNA(VLOOKUP($M163,Teams!$X$4:$Z$51,2,FALSE)),"",VLOOKUP($M163,Teams!$X$4:$Z$51,2,FALSE))))</f>
        <v>211402</v>
      </c>
      <c r="O163" s="46">
        <v>3</v>
      </c>
      <c r="P163" s="6" t="str">
        <f t="shared" si="13"/>
        <v>&lt;D3&gt;</v>
      </c>
      <c r="Q163" s="6" t="str">
        <f>IF($B163=1,IF(ISNA(VLOOKUP($P163,Teams!$F$4:$H$51,2,FALSE)),"",VLOOKUP($P163,Teams!$F$4:$H$51,2,FALSE)),IF($B163=2,IF(ISNA(VLOOKUP($P163,Teams!$O$4:$Q$51,2,FALSE)),"",VLOOKUP($P163,Teams!$O$4:$Q$51,2,FALSE)),IF(ISNA(VLOOKUP($P163,Teams!$X$4:$Z$51,2,FALSE)),"",VLOOKUP($P163,Teams!$X$4:$Z$51,2,FALSE))))</f>
        <v>211403</v>
      </c>
      <c r="R163" t="str">
        <f t="shared" si="16"/>
        <v>01/00/1900,:00,01/00/1900,:00,Week 14 - Match ,,Gym 2 - Court 2,,0,Game,,211402,,1,211403,,,0,,,1,,,,,,</v>
      </c>
    </row>
    <row r="164" spans="2:18" x14ac:dyDescent="0.2">
      <c r="B164" s="37">
        <v>1</v>
      </c>
      <c r="C164" s="9"/>
      <c r="D164" s="10"/>
      <c r="E164" s="10" t="s">
        <v>36</v>
      </c>
      <c r="F164" s="11" t="str">
        <f t="shared" si="14"/>
        <v/>
      </c>
      <c r="G164" s="11" t="str">
        <f t="shared" si="15"/>
        <v>00</v>
      </c>
      <c r="H164" s="2">
        <v>14</v>
      </c>
      <c r="I164" s="11" t="str">
        <f t="shared" si="17"/>
        <v/>
      </c>
      <c r="J164" s="2">
        <v>2</v>
      </c>
      <c r="K164" s="2">
        <v>3</v>
      </c>
      <c r="L164" s="44">
        <v>5</v>
      </c>
      <c r="M164" s="6" t="str">
        <f t="shared" si="12"/>
        <v>&lt;D5&gt;</v>
      </c>
      <c r="N164" s="6" t="str">
        <f>IF($B164=1,IF(ISNA(VLOOKUP($M164,Teams!$F$4:$H$51,2,FALSE)),"",VLOOKUP($M164,Teams!$F$4:$H$51,2,FALSE)),IF($B164=2,IF(ISNA(VLOOKUP($M164,Teams!$O$4:$Q$51,2,FALSE)),"",VLOOKUP($M164,Teams!$O$4:$Q$51,2,FALSE)),IF(ISNA(VLOOKUP($M164,Teams!$X$4:$Z$51,2,FALSE)),"",VLOOKUP($M164,Teams!$X$4:$Z$51,2,FALSE))))</f>
        <v>211405</v>
      </c>
      <c r="O164" s="46">
        <v>11</v>
      </c>
      <c r="P164" s="6" t="str">
        <f t="shared" si="13"/>
        <v>&lt;D11&gt;</v>
      </c>
      <c r="Q164" s="6" t="str">
        <f>IF($B164=1,IF(ISNA(VLOOKUP($P164,Teams!$F$4:$H$51,2,FALSE)),"",VLOOKUP($P164,Teams!$F$4:$H$51,2,FALSE)),IF($B164=2,IF(ISNA(VLOOKUP($P164,Teams!$O$4:$Q$51,2,FALSE)),"",VLOOKUP($P164,Teams!$O$4:$Q$51,2,FALSE)),IF(ISNA(VLOOKUP($P164,Teams!$X$4:$Z$51,2,FALSE)),"",VLOOKUP($P164,Teams!$X$4:$Z$51,2,FALSE))))</f>
        <v>211411</v>
      </c>
      <c r="R164" t="str">
        <f t="shared" si="16"/>
        <v>01/00/1900,:00,01/00/1900,:00,Week 14 - Match ,,Gym 2 - Court 3,,0,Game,,211405,,1,211411,,,0,,,1,,,,,,</v>
      </c>
    </row>
    <row r="165" spans="2:18" x14ac:dyDescent="0.2">
      <c r="B165" s="37">
        <v>1</v>
      </c>
      <c r="C165" s="9"/>
      <c r="D165" s="10"/>
      <c r="E165" s="10" t="s">
        <v>36</v>
      </c>
      <c r="F165" s="11" t="str">
        <f t="shared" si="14"/>
        <v/>
      </c>
      <c r="G165" s="11" t="str">
        <f t="shared" si="15"/>
        <v>00</v>
      </c>
      <c r="H165" s="2">
        <v>14</v>
      </c>
      <c r="I165" s="11" t="str">
        <f t="shared" si="17"/>
        <v/>
      </c>
      <c r="J165" s="2">
        <v>1</v>
      </c>
      <c r="K165" s="2">
        <v>1</v>
      </c>
      <c r="L165" s="44">
        <v>4</v>
      </c>
      <c r="M165" s="6" t="str">
        <f t="shared" si="12"/>
        <v>&lt;D4&gt;</v>
      </c>
      <c r="N165" s="6" t="str">
        <f>IF($B165=1,IF(ISNA(VLOOKUP($M165,Teams!$F$4:$H$51,2,FALSE)),"",VLOOKUP($M165,Teams!$F$4:$H$51,2,FALSE)),IF($B165=2,IF(ISNA(VLOOKUP($M165,Teams!$O$4:$Q$51,2,FALSE)),"",VLOOKUP($M165,Teams!$O$4:$Q$51,2,FALSE)),IF(ISNA(VLOOKUP($M165,Teams!$X$4:$Z$51,2,FALSE)),"",VLOOKUP($M165,Teams!$X$4:$Z$51,2,FALSE))))</f>
        <v>211404</v>
      </c>
      <c r="O165" s="46">
        <v>10</v>
      </c>
      <c r="P165" s="6" t="str">
        <f t="shared" si="13"/>
        <v>&lt;D10&gt;</v>
      </c>
      <c r="Q165" s="6" t="str">
        <f>IF($B165=1,IF(ISNA(VLOOKUP($P165,Teams!$F$4:$H$51,2,FALSE)),"",VLOOKUP($P165,Teams!$F$4:$H$51,2,FALSE)),IF($B165=2,IF(ISNA(VLOOKUP($P165,Teams!$O$4:$Q$51,2,FALSE)),"",VLOOKUP($P165,Teams!$O$4:$Q$51,2,FALSE)),IF(ISNA(VLOOKUP($P165,Teams!$X$4:$Z$51,2,FALSE)),"",VLOOKUP($P165,Teams!$X$4:$Z$51,2,FALSE))))</f>
        <v>211410</v>
      </c>
      <c r="R165" t="str">
        <f t="shared" si="16"/>
        <v>01/00/1900,:00,01/00/1900,:00,Week 14 - Match ,,Gym 1 - Court 1,,0,Game,,211404,,1,211410,,,0,,,1,,,,,,</v>
      </c>
    </row>
    <row r="166" spans="2:18" x14ac:dyDescent="0.2">
      <c r="B166" s="37">
        <v>1</v>
      </c>
      <c r="C166" s="9"/>
      <c r="D166" s="10"/>
      <c r="E166" s="10" t="s">
        <v>36</v>
      </c>
      <c r="F166" s="11" t="str">
        <f t="shared" si="14"/>
        <v/>
      </c>
      <c r="G166" s="11" t="str">
        <f t="shared" si="15"/>
        <v>00</v>
      </c>
      <c r="H166" s="2">
        <v>14</v>
      </c>
      <c r="I166" s="11" t="str">
        <f t="shared" si="17"/>
        <v/>
      </c>
      <c r="J166" s="2">
        <v>1</v>
      </c>
      <c r="K166" s="2">
        <v>2</v>
      </c>
      <c r="L166" s="44">
        <v>5</v>
      </c>
      <c r="M166" s="6" t="str">
        <f t="shared" si="12"/>
        <v>&lt;D5&gt;</v>
      </c>
      <c r="N166" s="6" t="str">
        <f>IF($B166=1,IF(ISNA(VLOOKUP($M166,Teams!$F$4:$H$51,2,FALSE)),"",VLOOKUP($M166,Teams!$F$4:$H$51,2,FALSE)),IF($B166=2,IF(ISNA(VLOOKUP($M166,Teams!$O$4:$Q$51,2,FALSE)),"",VLOOKUP($M166,Teams!$O$4:$Q$51,2,FALSE)),IF(ISNA(VLOOKUP($M166,Teams!$X$4:$Z$51,2,FALSE)),"",VLOOKUP($M166,Teams!$X$4:$Z$51,2,FALSE))))</f>
        <v>211405</v>
      </c>
      <c r="O166" s="46">
        <v>9</v>
      </c>
      <c r="P166" s="6" t="str">
        <f t="shared" si="13"/>
        <v>&lt;D9&gt;</v>
      </c>
      <c r="Q166" s="6" t="str">
        <f>IF($B166=1,IF(ISNA(VLOOKUP($P166,Teams!$F$4:$H$51,2,FALSE)),"",VLOOKUP($P166,Teams!$F$4:$H$51,2,FALSE)),IF($B166=2,IF(ISNA(VLOOKUP($P166,Teams!$O$4:$Q$51,2,FALSE)),"",VLOOKUP($P166,Teams!$O$4:$Q$51,2,FALSE)),IF(ISNA(VLOOKUP($P166,Teams!$X$4:$Z$51,2,FALSE)),"",VLOOKUP($P166,Teams!$X$4:$Z$51,2,FALSE))))</f>
        <v>211409</v>
      </c>
      <c r="R166" t="str">
        <f t="shared" si="16"/>
        <v>01/00/1900,:00,01/00/1900,:00,Week 14 - Match ,,Gym 1 - Court 2,,0,Game,,211405,,1,211409,,,0,,,1,,,,,,</v>
      </c>
    </row>
    <row r="167" spans="2:18" x14ac:dyDescent="0.2">
      <c r="B167" s="37">
        <v>1</v>
      </c>
      <c r="C167" s="9"/>
      <c r="D167" s="10"/>
      <c r="E167" s="10" t="s">
        <v>36</v>
      </c>
      <c r="F167" s="11" t="str">
        <f t="shared" si="14"/>
        <v/>
      </c>
      <c r="G167" s="11" t="str">
        <f t="shared" si="15"/>
        <v>00</v>
      </c>
      <c r="H167" s="2">
        <v>14</v>
      </c>
      <c r="I167" s="11" t="str">
        <f t="shared" si="17"/>
        <v/>
      </c>
      <c r="J167" s="2">
        <v>1</v>
      </c>
      <c r="K167" s="2">
        <v>3</v>
      </c>
      <c r="L167" s="44">
        <v>6</v>
      </c>
      <c r="M167" s="6" t="str">
        <f t="shared" si="12"/>
        <v>&lt;D6&gt;</v>
      </c>
      <c r="N167" s="6" t="str">
        <f>IF($B167=1,IF(ISNA(VLOOKUP($M167,Teams!$F$4:$H$51,2,FALSE)),"",VLOOKUP($M167,Teams!$F$4:$H$51,2,FALSE)),IF($B167=2,IF(ISNA(VLOOKUP($M167,Teams!$O$4:$Q$51,2,FALSE)),"",VLOOKUP($M167,Teams!$O$4:$Q$51,2,FALSE)),IF(ISNA(VLOOKUP($M167,Teams!$X$4:$Z$51,2,FALSE)),"",VLOOKUP($M167,Teams!$X$4:$Z$51,2,FALSE))))</f>
        <v>211406</v>
      </c>
      <c r="O167" s="46">
        <v>8</v>
      </c>
      <c r="P167" s="6" t="str">
        <f t="shared" si="13"/>
        <v>&lt;D8&gt;</v>
      </c>
      <c r="Q167" s="6" t="str">
        <f>IF($B167=1,IF(ISNA(VLOOKUP($P167,Teams!$F$4:$H$51,2,FALSE)),"",VLOOKUP($P167,Teams!$F$4:$H$51,2,FALSE)),IF($B167=2,IF(ISNA(VLOOKUP($P167,Teams!$O$4:$Q$51,2,FALSE)),"",VLOOKUP($P167,Teams!$O$4:$Q$51,2,FALSE)),IF(ISNA(VLOOKUP($P167,Teams!$X$4:$Z$51,2,FALSE)),"",VLOOKUP($P167,Teams!$X$4:$Z$51,2,FALSE))))</f>
        <v>211408</v>
      </c>
      <c r="R167" t="str">
        <f t="shared" si="16"/>
        <v>01/00/1900,:00,01/00/1900,:00,Week 14 - Match ,,Gym 1 - Court 3,,0,Game,,211406,,1,211408,,,0,,,1,,,,,,</v>
      </c>
    </row>
    <row r="168" spans="2:18" x14ac:dyDescent="0.2">
      <c r="B168" s="37">
        <v>1</v>
      </c>
      <c r="C168" s="9"/>
      <c r="D168" s="10"/>
      <c r="E168" s="10" t="s">
        <v>36</v>
      </c>
      <c r="F168" s="11" t="str">
        <f t="shared" si="14"/>
        <v/>
      </c>
      <c r="G168" s="11" t="str">
        <f t="shared" si="15"/>
        <v>00</v>
      </c>
      <c r="H168" s="2">
        <v>14</v>
      </c>
      <c r="I168" s="11" t="str">
        <f t="shared" si="17"/>
        <v/>
      </c>
      <c r="J168" s="2">
        <v>2</v>
      </c>
      <c r="K168" s="2">
        <v>1</v>
      </c>
      <c r="L168" s="44">
        <v>1</v>
      </c>
      <c r="M168" s="6" t="str">
        <f t="shared" si="12"/>
        <v>&lt;D1&gt;</v>
      </c>
      <c r="N168" s="6" t="str">
        <f>IF($B168=1,IF(ISNA(VLOOKUP($M168,Teams!$F$4:$H$51,2,FALSE)),"",VLOOKUP($M168,Teams!$F$4:$H$51,2,FALSE)),IF($B168=2,IF(ISNA(VLOOKUP($M168,Teams!$O$4:$Q$51,2,FALSE)),"",VLOOKUP($M168,Teams!$O$4:$Q$51,2,FALSE)),IF(ISNA(VLOOKUP($M168,Teams!$X$4:$Z$51,2,FALSE)),"",VLOOKUP($M168,Teams!$X$4:$Z$51,2,FALSE))))</f>
        <v>211401</v>
      </c>
      <c r="O168" s="46">
        <v>2</v>
      </c>
      <c r="P168" s="6" t="str">
        <f t="shared" si="13"/>
        <v>&lt;D2&gt;</v>
      </c>
      <c r="Q168" s="6" t="str">
        <f>IF($B168=1,IF(ISNA(VLOOKUP($P168,Teams!$F$4:$H$51,2,FALSE)),"",VLOOKUP($P168,Teams!$F$4:$H$51,2,FALSE)),IF($B168=2,IF(ISNA(VLOOKUP($P168,Teams!$O$4:$Q$51,2,FALSE)),"",VLOOKUP($P168,Teams!$O$4:$Q$51,2,FALSE)),IF(ISNA(VLOOKUP($P168,Teams!$X$4:$Z$51,2,FALSE)),"",VLOOKUP($P168,Teams!$X$4:$Z$51,2,FALSE))))</f>
        <v>211402</v>
      </c>
      <c r="R168" t="str">
        <f t="shared" si="16"/>
        <v>01/00/1900,:00,01/00/1900,:00,Week 14 - Match ,,Gym 2 - Court 1,,0,Game,,211401,,1,211402,,,0,,,1,,,,,,</v>
      </c>
    </row>
    <row r="169" spans="2:18" x14ac:dyDescent="0.2">
      <c r="B169" s="37">
        <v>1</v>
      </c>
      <c r="C169" s="9"/>
      <c r="D169" s="10"/>
      <c r="E169" s="10" t="s">
        <v>36</v>
      </c>
      <c r="F169" s="11" t="str">
        <f t="shared" si="14"/>
        <v/>
      </c>
      <c r="G169" s="11" t="str">
        <f t="shared" si="15"/>
        <v>00</v>
      </c>
      <c r="H169" s="2">
        <v>14</v>
      </c>
      <c r="I169" s="11" t="str">
        <f t="shared" si="17"/>
        <v/>
      </c>
      <c r="J169" s="2">
        <v>2</v>
      </c>
      <c r="K169" s="2">
        <v>2</v>
      </c>
      <c r="L169" s="44">
        <v>7</v>
      </c>
      <c r="M169" s="6" t="str">
        <f t="shared" si="12"/>
        <v>&lt;D7&gt;</v>
      </c>
      <c r="N169" s="6" t="str">
        <f>IF($B169=1,IF(ISNA(VLOOKUP($M169,Teams!$F$4:$H$51,2,FALSE)),"",VLOOKUP($M169,Teams!$F$4:$H$51,2,FALSE)),IF($B169=2,IF(ISNA(VLOOKUP($M169,Teams!$O$4:$Q$51,2,FALSE)),"",VLOOKUP($M169,Teams!$O$4:$Q$51,2,FALSE)),IF(ISNA(VLOOKUP($M169,Teams!$X$4:$Z$51,2,FALSE)),"",VLOOKUP($M169,Teams!$X$4:$Z$51,2,FALSE))))</f>
        <v>211407</v>
      </c>
      <c r="O169" s="46">
        <v>12</v>
      </c>
      <c r="P169" s="6" t="str">
        <f t="shared" si="13"/>
        <v>&lt;D12&gt;</v>
      </c>
      <c r="Q169" s="6" t="str">
        <f>IF($B169=1,IF(ISNA(VLOOKUP($P169,Teams!$F$4:$H$51,2,FALSE)),"",VLOOKUP($P169,Teams!$F$4:$H$51,2,FALSE)),IF($B169=2,IF(ISNA(VLOOKUP($P169,Teams!$O$4:$Q$51,2,FALSE)),"",VLOOKUP($P169,Teams!$O$4:$Q$51,2,FALSE)),IF(ISNA(VLOOKUP($P169,Teams!$X$4:$Z$51,2,FALSE)),"",VLOOKUP($P169,Teams!$X$4:$Z$51,2,FALSE))))</f>
        <v>211412</v>
      </c>
      <c r="R169" t="str">
        <f t="shared" si="16"/>
        <v>01/00/1900,:00,01/00/1900,:00,Week 14 - Match ,,Gym 2 - Court 2,,0,Game,,211407,,1,211412,,,0,,,1,,,,,,</v>
      </c>
    </row>
    <row r="170" spans="2:18" x14ac:dyDescent="0.2">
      <c r="B170" s="37">
        <v>1</v>
      </c>
      <c r="C170" s="9"/>
      <c r="D170" s="10"/>
      <c r="E170" s="10" t="s">
        <v>36</v>
      </c>
      <c r="F170" s="11" t="str">
        <f t="shared" si="14"/>
        <v/>
      </c>
      <c r="G170" s="11" t="str">
        <f t="shared" si="15"/>
        <v>00</v>
      </c>
      <c r="H170" s="2">
        <v>14</v>
      </c>
      <c r="I170" s="11" t="str">
        <f t="shared" si="17"/>
        <v/>
      </c>
      <c r="J170" s="2">
        <v>2</v>
      </c>
      <c r="K170" s="2">
        <v>3</v>
      </c>
      <c r="L170" s="44">
        <v>3</v>
      </c>
      <c r="M170" s="6" t="str">
        <f t="shared" si="12"/>
        <v>&lt;D3&gt;</v>
      </c>
      <c r="N170" s="6" t="str">
        <f>IF($B170=1,IF(ISNA(VLOOKUP($M170,Teams!$F$4:$H$51,2,FALSE)),"",VLOOKUP($M170,Teams!$F$4:$H$51,2,FALSE)),IF($B170=2,IF(ISNA(VLOOKUP($M170,Teams!$O$4:$Q$51,2,FALSE)),"",VLOOKUP($M170,Teams!$O$4:$Q$51,2,FALSE)),IF(ISNA(VLOOKUP($M170,Teams!$X$4:$Z$51,2,FALSE)),"",VLOOKUP($M170,Teams!$X$4:$Z$51,2,FALSE))))</f>
        <v>211403</v>
      </c>
      <c r="O170" s="46">
        <v>11</v>
      </c>
      <c r="P170" s="6" t="str">
        <f t="shared" si="13"/>
        <v>&lt;D11&gt;</v>
      </c>
      <c r="Q170" s="6" t="str">
        <f>IF($B170=1,IF(ISNA(VLOOKUP($P170,Teams!$F$4:$H$51,2,FALSE)),"",VLOOKUP($P170,Teams!$F$4:$H$51,2,FALSE)),IF($B170=2,IF(ISNA(VLOOKUP($P170,Teams!$O$4:$Q$51,2,FALSE)),"",VLOOKUP($P170,Teams!$O$4:$Q$51,2,FALSE)),IF(ISNA(VLOOKUP($P170,Teams!$X$4:$Z$51,2,FALSE)),"",VLOOKUP($P170,Teams!$X$4:$Z$51,2,FALSE))))</f>
        <v>211411</v>
      </c>
      <c r="R170" t="str">
        <f t="shared" si="16"/>
        <v>01/00/1900,:00,01/00/1900,:00,Week 14 - Match ,,Gym 2 - Court 3,,0,Game,,211403,,1,211411,,,0,,,1,,,,,,</v>
      </c>
    </row>
    <row r="171" spans="2:18" x14ac:dyDescent="0.2">
      <c r="B171" s="37">
        <v>1</v>
      </c>
      <c r="C171" s="9"/>
      <c r="D171" s="10"/>
      <c r="E171" s="10" t="s">
        <v>36</v>
      </c>
      <c r="F171" s="11" t="str">
        <f t="shared" si="14"/>
        <v/>
      </c>
      <c r="G171" s="11" t="str">
        <f t="shared" si="15"/>
        <v>00</v>
      </c>
      <c r="H171" s="2">
        <v>15</v>
      </c>
      <c r="I171" s="11" t="str">
        <f t="shared" si="17"/>
        <v/>
      </c>
      <c r="J171" s="2">
        <v>1</v>
      </c>
      <c r="K171" s="2">
        <v>1</v>
      </c>
      <c r="L171" s="44">
        <v>5</v>
      </c>
      <c r="M171" s="6" t="str">
        <f t="shared" si="12"/>
        <v>&lt;D5&gt;</v>
      </c>
      <c r="N171" s="6" t="str">
        <f>IF($B171=1,IF(ISNA(VLOOKUP($M171,Teams!$F$4:$H$51,2,FALSE)),"",VLOOKUP($M171,Teams!$F$4:$H$51,2,FALSE)),IF($B171=2,IF(ISNA(VLOOKUP($M171,Teams!$O$4:$Q$51,2,FALSE)),"",VLOOKUP($M171,Teams!$O$4:$Q$51,2,FALSE)),IF(ISNA(VLOOKUP($M171,Teams!$X$4:$Z$51,2,FALSE)),"",VLOOKUP($M171,Teams!$X$4:$Z$51,2,FALSE))))</f>
        <v>211405</v>
      </c>
      <c r="O171" s="46">
        <v>6</v>
      </c>
      <c r="P171" s="6" t="str">
        <f t="shared" si="13"/>
        <v>&lt;D6&gt;</v>
      </c>
      <c r="Q171" s="6" t="str">
        <f>IF($B171=1,IF(ISNA(VLOOKUP($P171,Teams!$F$4:$H$51,2,FALSE)),"",VLOOKUP($P171,Teams!$F$4:$H$51,2,FALSE)),IF($B171=2,IF(ISNA(VLOOKUP($P171,Teams!$O$4:$Q$51,2,FALSE)),"",VLOOKUP($P171,Teams!$O$4:$Q$51,2,FALSE)),IF(ISNA(VLOOKUP($P171,Teams!$X$4:$Z$51,2,FALSE)),"",VLOOKUP($P171,Teams!$X$4:$Z$51,2,FALSE))))</f>
        <v>211406</v>
      </c>
      <c r="R171" t="str">
        <f t="shared" si="16"/>
        <v>01/00/1900,:00,01/00/1900,:00,Week 15 - Match ,,Gym 1 - Court 1,,0,Game,,211405,,1,211406,,,0,,,1,,,,,,</v>
      </c>
    </row>
    <row r="172" spans="2:18" x14ac:dyDescent="0.2">
      <c r="B172" s="37">
        <v>1</v>
      </c>
      <c r="C172" s="9"/>
      <c r="D172" s="10"/>
      <c r="E172" s="10" t="s">
        <v>36</v>
      </c>
      <c r="F172" s="11" t="str">
        <f t="shared" si="14"/>
        <v/>
      </c>
      <c r="G172" s="11" t="str">
        <f t="shared" si="15"/>
        <v>00</v>
      </c>
      <c r="H172" s="2">
        <v>15</v>
      </c>
      <c r="I172" s="11" t="str">
        <f t="shared" si="17"/>
        <v/>
      </c>
      <c r="J172" s="2">
        <v>1</v>
      </c>
      <c r="K172" s="2">
        <v>2</v>
      </c>
      <c r="L172" s="44">
        <v>11</v>
      </c>
      <c r="M172" s="6" t="str">
        <f t="shared" si="12"/>
        <v>&lt;D11&gt;</v>
      </c>
      <c r="N172" s="6" t="str">
        <f>IF($B172=1,IF(ISNA(VLOOKUP($M172,Teams!$F$4:$H$51,2,FALSE)),"",VLOOKUP($M172,Teams!$F$4:$H$51,2,FALSE)),IF($B172=2,IF(ISNA(VLOOKUP($M172,Teams!$O$4:$Q$51,2,FALSE)),"",VLOOKUP($M172,Teams!$O$4:$Q$51,2,FALSE)),IF(ISNA(VLOOKUP($M172,Teams!$X$4:$Z$51,2,FALSE)),"",VLOOKUP($M172,Teams!$X$4:$Z$51,2,FALSE))))</f>
        <v>211411</v>
      </c>
      <c r="O172" s="46">
        <v>12</v>
      </c>
      <c r="P172" s="6" t="str">
        <f t="shared" si="13"/>
        <v>&lt;D12&gt;</v>
      </c>
      <c r="Q172" s="6" t="str">
        <f>IF($B172=1,IF(ISNA(VLOOKUP($P172,Teams!$F$4:$H$51,2,FALSE)),"",VLOOKUP($P172,Teams!$F$4:$H$51,2,FALSE)),IF($B172=2,IF(ISNA(VLOOKUP($P172,Teams!$O$4:$Q$51,2,FALSE)),"",VLOOKUP($P172,Teams!$O$4:$Q$51,2,FALSE)),IF(ISNA(VLOOKUP($P172,Teams!$X$4:$Z$51,2,FALSE)),"",VLOOKUP($P172,Teams!$X$4:$Z$51,2,FALSE))))</f>
        <v>211412</v>
      </c>
      <c r="R172" t="str">
        <f t="shared" si="16"/>
        <v>01/00/1900,:00,01/00/1900,:00,Week 15 - Match ,,Gym 1 - Court 2,,0,Game,,211411,,1,211412,,,0,,,1,,,,,,</v>
      </c>
    </row>
    <row r="173" spans="2:18" x14ac:dyDescent="0.2">
      <c r="B173" s="37">
        <v>1</v>
      </c>
      <c r="C173" s="9"/>
      <c r="D173" s="10"/>
      <c r="E173" s="10" t="s">
        <v>36</v>
      </c>
      <c r="F173" s="11" t="str">
        <f t="shared" si="14"/>
        <v/>
      </c>
      <c r="G173" s="11" t="str">
        <f t="shared" si="15"/>
        <v>00</v>
      </c>
      <c r="H173" s="2">
        <v>15</v>
      </c>
      <c r="I173" s="11" t="str">
        <f t="shared" si="17"/>
        <v/>
      </c>
      <c r="J173" s="2">
        <v>1</v>
      </c>
      <c r="K173" s="2">
        <v>3</v>
      </c>
      <c r="L173" s="44">
        <v>1</v>
      </c>
      <c r="M173" s="6" t="str">
        <f t="shared" si="12"/>
        <v>&lt;D1&gt;</v>
      </c>
      <c r="N173" s="6" t="str">
        <f>IF($B173=1,IF(ISNA(VLOOKUP($M173,Teams!$F$4:$H$51,2,FALSE)),"",VLOOKUP($M173,Teams!$F$4:$H$51,2,FALSE)),IF($B173=2,IF(ISNA(VLOOKUP($M173,Teams!$O$4:$Q$51,2,FALSE)),"",VLOOKUP($M173,Teams!$O$4:$Q$51,2,FALSE)),IF(ISNA(VLOOKUP($M173,Teams!$X$4:$Z$51,2,FALSE)),"",VLOOKUP($M173,Teams!$X$4:$Z$51,2,FALSE))))</f>
        <v>211401</v>
      </c>
      <c r="O173" s="46">
        <v>10</v>
      </c>
      <c r="P173" s="6" t="str">
        <f t="shared" si="13"/>
        <v>&lt;D10&gt;</v>
      </c>
      <c r="Q173" s="6" t="str">
        <f>IF($B173=1,IF(ISNA(VLOOKUP($P173,Teams!$F$4:$H$51,2,FALSE)),"",VLOOKUP($P173,Teams!$F$4:$H$51,2,FALSE)),IF($B173=2,IF(ISNA(VLOOKUP($P173,Teams!$O$4:$Q$51,2,FALSE)),"",VLOOKUP($P173,Teams!$O$4:$Q$51,2,FALSE)),IF(ISNA(VLOOKUP($P173,Teams!$X$4:$Z$51,2,FALSE)),"",VLOOKUP($P173,Teams!$X$4:$Z$51,2,FALSE))))</f>
        <v>211410</v>
      </c>
      <c r="R173" t="str">
        <f t="shared" si="16"/>
        <v>01/00/1900,:00,01/00/1900,:00,Week 15 - Match ,,Gym 1 - Court 3,,0,Game,,211401,,1,211410,,,0,,,1,,,,,,</v>
      </c>
    </row>
    <row r="174" spans="2:18" x14ac:dyDescent="0.2">
      <c r="B174" s="37">
        <v>1</v>
      </c>
      <c r="C174" s="9"/>
      <c r="D174" s="10"/>
      <c r="E174" s="10" t="s">
        <v>36</v>
      </c>
      <c r="F174" s="11" t="str">
        <f t="shared" si="14"/>
        <v/>
      </c>
      <c r="G174" s="11" t="str">
        <f t="shared" si="15"/>
        <v>00</v>
      </c>
      <c r="H174" s="2">
        <v>15</v>
      </c>
      <c r="I174" s="11" t="str">
        <f t="shared" si="17"/>
        <v/>
      </c>
      <c r="J174" s="2">
        <v>2</v>
      </c>
      <c r="K174" s="2">
        <v>1</v>
      </c>
      <c r="L174" s="44">
        <v>2</v>
      </c>
      <c r="M174" s="6" t="str">
        <f t="shared" si="12"/>
        <v>&lt;D2&gt;</v>
      </c>
      <c r="N174" s="6" t="str">
        <f>IF($B174=1,IF(ISNA(VLOOKUP($M174,Teams!$F$4:$H$51,2,FALSE)),"",VLOOKUP($M174,Teams!$F$4:$H$51,2,FALSE)),IF($B174=2,IF(ISNA(VLOOKUP($M174,Teams!$O$4:$Q$51,2,FALSE)),"",VLOOKUP($M174,Teams!$O$4:$Q$51,2,FALSE)),IF(ISNA(VLOOKUP($M174,Teams!$X$4:$Z$51,2,FALSE)),"",VLOOKUP($M174,Teams!$X$4:$Z$51,2,FALSE))))</f>
        <v>211402</v>
      </c>
      <c r="O174" s="46">
        <v>9</v>
      </c>
      <c r="P174" s="6" t="str">
        <f t="shared" si="13"/>
        <v>&lt;D9&gt;</v>
      </c>
      <c r="Q174" s="6" t="str">
        <f>IF($B174=1,IF(ISNA(VLOOKUP($P174,Teams!$F$4:$H$51,2,FALSE)),"",VLOOKUP($P174,Teams!$F$4:$H$51,2,FALSE)),IF($B174=2,IF(ISNA(VLOOKUP($P174,Teams!$O$4:$Q$51,2,FALSE)),"",VLOOKUP($P174,Teams!$O$4:$Q$51,2,FALSE)),IF(ISNA(VLOOKUP($P174,Teams!$X$4:$Z$51,2,FALSE)),"",VLOOKUP($P174,Teams!$X$4:$Z$51,2,FALSE))))</f>
        <v>211409</v>
      </c>
      <c r="R174" t="str">
        <f t="shared" si="16"/>
        <v>01/00/1900,:00,01/00/1900,:00,Week 15 - Match ,,Gym 2 - Court 1,,0,Game,,211402,,1,211409,,,0,,,1,,,,,,</v>
      </c>
    </row>
    <row r="175" spans="2:18" x14ac:dyDescent="0.2">
      <c r="B175" s="37">
        <v>1</v>
      </c>
      <c r="C175" s="9"/>
      <c r="D175" s="10"/>
      <c r="E175" s="10" t="s">
        <v>36</v>
      </c>
      <c r="F175" s="11" t="str">
        <f t="shared" si="14"/>
        <v/>
      </c>
      <c r="G175" s="11" t="str">
        <f t="shared" si="15"/>
        <v>00</v>
      </c>
      <c r="H175" s="2">
        <v>15</v>
      </c>
      <c r="I175" s="11" t="str">
        <f t="shared" si="17"/>
        <v/>
      </c>
      <c r="J175" s="2">
        <v>2</v>
      </c>
      <c r="K175" s="2">
        <v>2</v>
      </c>
      <c r="L175" s="44">
        <v>3</v>
      </c>
      <c r="M175" s="6" t="str">
        <f t="shared" si="12"/>
        <v>&lt;D3&gt;</v>
      </c>
      <c r="N175" s="6" t="str">
        <f>IF($B175=1,IF(ISNA(VLOOKUP($M175,Teams!$F$4:$H$51,2,FALSE)),"",VLOOKUP($M175,Teams!$F$4:$H$51,2,FALSE)),IF($B175=2,IF(ISNA(VLOOKUP($M175,Teams!$O$4:$Q$51,2,FALSE)),"",VLOOKUP($M175,Teams!$O$4:$Q$51,2,FALSE)),IF(ISNA(VLOOKUP($M175,Teams!$X$4:$Z$51,2,FALSE)),"",VLOOKUP($M175,Teams!$X$4:$Z$51,2,FALSE))))</f>
        <v>211403</v>
      </c>
      <c r="O175" s="46">
        <v>8</v>
      </c>
      <c r="P175" s="6" t="str">
        <f t="shared" si="13"/>
        <v>&lt;D8&gt;</v>
      </c>
      <c r="Q175" s="6" t="str">
        <f>IF($B175=1,IF(ISNA(VLOOKUP($P175,Teams!$F$4:$H$51,2,FALSE)),"",VLOOKUP($P175,Teams!$F$4:$H$51,2,FALSE)),IF($B175=2,IF(ISNA(VLOOKUP($P175,Teams!$O$4:$Q$51,2,FALSE)),"",VLOOKUP($P175,Teams!$O$4:$Q$51,2,FALSE)),IF(ISNA(VLOOKUP($P175,Teams!$X$4:$Z$51,2,FALSE)),"",VLOOKUP($P175,Teams!$X$4:$Z$51,2,FALSE))))</f>
        <v>211408</v>
      </c>
      <c r="R175" t="str">
        <f t="shared" si="16"/>
        <v>01/00/1900,:00,01/00/1900,:00,Week 15 - Match ,,Gym 2 - Court 2,,0,Game,,211403,,1,211408,,,0,,,1,,,,,,</v>
      </c>
    </row>
    <row r="176" spans="2:18" x14ac:dyDescent="0.2">
      <c r="B176" s="37">
        <v>1</v>
      </c>
      <c r="C176" s="9"/>
      <c r="D176" s="10"/>
      <c r="E176" s="10" t="s">
        <v>36</v>
      </c>
      <c r="F176" s="11" t="str">
        <f t="shared" si="14"/>
        <v/>
      </c>
      <c r="G176" s="11" t="str">
        <f t="shared" si="15"/>
        <v>00</v>
      </c>
      <c r="H176" s="2">
        <v>15</v>
      </c>
      <c r="I176" s="11" t="str">
        <f t="shared" si="17"/>
        <v/>
      </c>
      <c r="J176" s="2">
        <v>2</v>
      </c>
      <c r="K176" s="2">
        <v>3</v>
      </c>
      <c r="L176" s="44">
        <v>4</v>
      </c>
      <c r="M176" s="6" t="str">
        <f t="shared" si="12"/>
        <v>&lt;D4&gt;</v>
      </c>
      <c r="N176" s="6" t="str">
        <f>IF($B176=1,IF(ISNA(VLOOKUP($M176,Teams!$F$4:$H$51,2,FALSE)),"",VLOOKUP($M176,Teams!$F$4:$H$51,2,FALSE)),IF($B176=2,IF(ISNA(VLOOKUP($M176,Teams!$O$4:$Q$51,2,FALSE)),"",VLOOKUP($M176,Teams!$O$4:$Q$51,2,FALSE)),IF(ISNA(VLOOKUP($M176,Teams!$X$4:$Z$51,2,FALSE)),"",VLOOKUP($M176,Teams!$X$4:$Z$51,2,FALSE))))</f>
        <v>211404</v>
      </c>
      <c r="O176" s="46">
        <v>7</v>
      </c>
      <c r="P176" s="6" t="str">
        <f t="shared" si="13"/>
        <v>&lt;D7&gt;</v>
      </c>
      <c r="Q176" s="6" t="str">
        <f>IF($B176=1,IF(ISNA(VLOOKUP($P176,Teams!$F$4:$H$51,2,FALSE)),"",VLOOKUP($P176,Teams!$F$4:$H$51,2,FALSE)),IF($B176=2,IF(ISNA(VLOOKUP($P176,Teams!$O$4:$Q$51,2,FALSE)),"",VLOOKUP($P176,Teams!$O$4:$Q$51,2,FALSE)),IF(ISNA(VLOOKUP($P176,Teams!$X$4:$Z$51,2,FALSE)),"",VLOOKUP($P176,Teams!$X$4:$Z$51,2,FALSE))))</f>
        <v>211407</v>
      </c>
      <c r="R176" t="str">
        <f t="shared" si="16"/>
        <v>01/00/1900,:00,01/00/1900,:00,Week 15 - Match ,,Gym 2 - Court 3,,0,Game,,211404,,1,211407,,,0,,,1,,,,,,</v>
      </c>
    </row>
    <row r="177" spans="2:18" x14ac:dyDescent="0.2">
      <c r="B177" s="37">
        <v>1</v>
      </c>
      <c r="C177" s="9"/>
      <c r="D177" s="10"/>
      <c r="E177" s="10" t="s">
        <v>36</v>
      </c>
      <c r="F177" s="11" t="str">
        <f t="shared" si="14"/>
        <v/>
      </c>
      <c r="G177" s="11" t="str">
        <f t="shared" si="15"/>
        <v>00</v>
      </c>
      <c r="H177" s="2">
        <v>15</v>
      </c>
      <c r="I177" s="11" t="str">
        <f t="shared" si="17"/>
        <v/>
      </c>
      <c r="J177" s="2">
        <v>1</v>
      </c>
      <c r="K177" s="2">
        <v>1</v>
      </c>
      <c r="L177" s="44">
        <v>4</v>
      </c>
      <c r="M177" s="6" t="str">
        <f t="shared" si="12"/>
        <v>&lt;D4&gt;</v>
      </c>
      <c r="N177" s="6" t="str">
        <f>IF($B177=1,IF(ISNA(VLOOKUP($M177,Teams!$F$4:$H$51,2,FALSE)),"",VLOOKUP($M177,Teams!$F$4:$H$51,2,FALSE)),IF($B177=2,IF(ISNA(VLOOKUP($M177,Teams!$O$4:$Q$51,2,FALSE)),"",VLOOKUP($M177,Teams!$O$4:$Q$51,2,FALSE)),IF(ISNA(VLOOKUP($M177,Teams!$X$4:$Z$51,2,FALSE)),"",VLOOKUP($M177,Teams!$X$4:$Z$51,2,FALSE))))</f>
        <v>211404</v>
      </c>
      <c r="O177" s="46">
        <v>6</v>
      </c>
      <c r="P177" s="6" t="str">
        <f t="shared" si="13"/>
        <v>&lt;D6&gt;</v>
      </c>
      <c r="Q177" s="6" t="str">
        <f>IF($B177=1,IF(ISNA(VLOOKUP($P177,Teams!$F$4:$H$51,2,FALSE)),"",VLOOKUP($P177,Teams!$F$4:$H$51,2,FALSE)),IF($B177=2,IF(ISNA(VLOOKUP($P177,Teams!$O$4:$Q$51,2,FALSE)),"",VLOOKUP($P177,Teams!$O$4:$Q$51,2,FALSE)),IF(ISNA(VLOOKUP($P177,Teams!$X$4:$Z$51,2,FALSE)),"",VLOOKUP($P177,Teams!$X$4:$Z$51,2,FALSE))))</f>
        <v>211406</v>
      </c>
      <c r="R177" t="str">
        <f t="shared" si="16"/>
        <v>01/00/1900,:00,01/00/1900,:00,Week 15 - Match ,,Gym 1 - Court 1,,0,Game,,211404,,1,211406,,,0,,,1,,,,,,</v>
      </c>
    </row>
    <row r="178" spans="2:18" x14ac:dyDescent="0.2">
      <c r="B178" s="37">
        <v>1</v>
      </c>
      <c r="C178" s="9"/>
      <c r="D178" s="10"/>
      <c r="E178" s="10" t="s">
        <v>36</v>
      </c>
      <c r="F178" s="11" t="str">
        <f t="shared" si="14"/>
        <v/>
      </c>
      <c r="G178" s="11" t="str">
        <f t="shared" si="15"/>
        <v>00</v>
      </c>
      <c r="H178" s="2">
        <v>15</v>
      </c>
      <c r="I178" s="11" t="str">
        <f t="shared" si="17"/>
        <v/>
      </c>
      <c r="J178" s="2">
        <v>1</v>
      </c>
      <c r="K178" s="2">
        <v>2</v>
      </c>
      <c r="L178" s="44">
        <v>5</v>
      </c>
      <c r="M178" s="6" t="str">
        <f t="shared" si="12"/>
        <v>&lt;D5&gt;</v>
      </c>
      <c r="N178" s="6" t="str">
        <f>IF($B178=1,IF(ISNA(VLOOKUP($M178,Teams!$F$4:$H$51,2,FALSE)),"",VLOOKUP($M178,Teams!$F$4:$H$51,2,FALSE)),IF($B178=2,IF(ISNA(VLOOKUP($M178,Teams!$O$4:$Q$51,2,FALSE)),"",VLOOKUP($M178,Teams!$O$4:$Q$51,2,FALSE)),IF(ISNA(VLOOKUP($M178,Teams!$X$4:$Z$51,2,FALSE)),"",VLOOKUP($M178,Teams!$X$4:$Z$51,2,FALSE))))</f>
        <v>211405</v>
      </c>
      <c r="O178" s="46">
        <v>12</v>
      </c>
      <c r="P178" s="6" t="str">
        <f t="shared" si="13"/>
        <v>&lt;D12&gt;</v>
      </c>
      <c r="Q178" s="6" t="str">
        <f>IF($B178=1,IF(ISNA(VLOOKUP($P178,Teams!$F$4:$H$51,2,FALSE)),"",VLOOKUP($P178,Teams!$F$4:$H$51,2,FALSE)),IF($B178=2,IF(ISNA(VLOOKUP($P178,Teams!$O$4:$Q$51,2,FALSE)),"",VLOOKUP($P178,Teams!$O$4:$Q$51,2,FALSE)),IF(ISNA(VLOOKUP($P178,Teams!$X$4:$Z$51,2,FALSE)),"",VLOOKUP($P178,Teams!$X$4:$Z$51,2,FALSE))))</f>
        <v>211412</v>
      </c>
      <c r="R178" t="str">
        <f t="shared" si="16"/>
        <v>01/00/1900,:00,01/00/1900,:00,Week 15 - Match ,,Gym 1 - Court 2,,0,Game,,211405,,1,211412,,,0,,,1,,,,,,</v>
      </c>
    </row>
    <row r="179" spans="2:18" x14ac:dyDescent="0.2">
      <c r="B179" s="37">
        <v>1</v>
      </c>
      <c r="C179" s="9"/>
      <c r="D179" s="10"/>
      <c r="E179" s="10" t="s">
        <v>36</v>
      </c>
      <c r="F179" s="11" t="str">
        <f t="shared" si="14"/>
        <v/>
      </c>
      <c r="G179" s="11" t="str">
        <f t="shared" si="15"/>
        <v>00</v>
      </c>
      <c r="H179" s="2">
        <v>15</v>
      </c>
      <c r="I179" s="11" t="str">
        <f t="shared" si="17"/>
        <v/>
      </c>
      <c r="J179" s="2">
        <v>1</v>
      </c>
      <c r="K179" s="2">
        <v>3</v>
      </c>
      <c r="L179" s="44">
        <v>10</v>
      </c>
      <c r="M179" s="6" t="str">
        <f t="shared" si="12"/>
        <v>&lt;D10&gt;</v>
      </c>
      <c r="N179" s="6" t="str">
        <f>IF($B179=1,IF(ISNA(VLOOKUP($M179,Teams!$F$4:$H$51,2,FALSE)),"",VLOOKUP($M179,Teams!$F$4:$H$51,2,FALSE)),IF($B179=2,IF(ISNA(VLOOKUP($M179,Teams!$O$4:$Q$51,2,FALSE)),"",VLOOKUP($M179,Teams!$O$4:$Q$51,2,FALSE)),IF(ISNA(VLOOKUP($M179,Teams!$X$4:$Z$51,2,FALSE)),"",VLOOKUP($M179,Teams!$X$4:$Z$51,2,FALSE))))</f>
        <v>211410</v>
      </c>
      <c r="O179" s="46">
        <v>11</v>
      </c>
      <c r="P179" s="6" t="str">
        <f t="shared" si="13"/>
        <v>&lt;D11&gt;</v>
      </c>
      <c r="Q179" s="6" t="str">
        <f>IF($B179=1,IF(ISNA(VLOOKUP($P179,Teams!$F$4:$H$51,2,FALSE)),"",VLOOKUP($P179,Teams!$F$4:$H$51,2,FALSE)),IF($B179=2,IF(ISNA(VLOOKUP($P179,Teams!$O$4:$Q$51,2,FALSE)),"",VLOOKUP($P179,Teams!$O$4:$Q$51,2,FALSE)),IF(ISNA(VLOOKUP($P179,Teams!$X$4:$Z$51,2,FALSE)),"",VLOOKUP($P179,Teams!$X$4:$Z$51,2,FALSE))))</f>
        <v>211411</v>
      </c>
      <c r="R179" t="str">
        <f t="shared" si="16"/>
        <v>01/00/1900,:00,01/00/1900,:00,Week 15 - Match ,,Gym 1 - Court 3,,0,Game,,211410,,1,211411,,,0,,,1,,,,,,</v>
      </c>
    </row>
    <row r="180" spans="2:18" x14ac:dyDescent="0.2">
      <c r="B180" s="37">
        <v>1</v>
      </c>
      <c r="C180" s="9"/>
      <c r="D180" s="10"/>
      <c r="E180" s="10" t="s">
        <v>36</v>
      </c>
      <c r="F180" s="11" t="str">
        <f t="shared" si="14"/>
        <v/>
      </c>
      <c r="G180" s="11" t="str">
        <f t="shared" si="15"/>
        <v>00</v>
      </c>
      <c r="H180" s="2">
        <v>15</v>
      </c>
      <c r="I180" s="11" t="str">
        <f t="shared" si="17"/>
        <v/>
      </c>
      <c r="J180" s="2">
        <v>2</v>
      </c>
      <c r="K180" s="2">
        <v>1</v>
      </c>
      <c r="L180" s="44">
        <v>1</v>
      </c>
      <c r="M180" s="6" t="str">
        <f t="shared" si="12"/>
        <v>&lt;D1&gt;</v>
      </c>
      <c r="N180" s="6" t="str">
        <f>IF($B180=1,IF(ISNA(VLOOKUP($M180,Teams!$F$4:$H$51,2,FALSE)),"",VLOOKUP($M180,Teams!$F$4:$H$51,2,FALSE)),IF($B180=2,IF(ISNA(VLOOKUP($M180,Teams!$O$4:$Q$51,2,FALSE)),"",VLOOKUP($M180,Teams!$O$4:$Q$51,2,FALSE)),IF(ISNA(VLOOKUP($M180,Teams!$X$4:$Z$51,2,FALSE)),"",VLOOKUP($M180,Teams!$X$4:$Z$51,2,FALSE))))</f>
        <v>211401</v>
      </c>
      <c r="O180" s="46">
        <v>9</v>
      </c>
      <c r="P180" s="6" t="str">
        <f t="shared" si="13"/>
        <v>&lt;D9&gt;</v>
      </c>
      <c r="Q180" s="6" t="str">
        <f>IF($B180=1,IF(ISNA(VLOOKUP($P180,Teams!$F$4:$H$51,2,FALSE)),"",VLOOKUP($P180,Teams!$F$4:$H$51,2,FALSE)),IF($B180=2,IF(ISNA(VLOOKUP($P180,Teams!$O$4:$Q$51,2,FALSE)),"",VLOOKUP($P180,Teams!$O$4:$Q$51,2,FALSE)),IF(ISNA(VLOOKUP($P180,Teams!$X$4:$Z$51,2,FALSE)),"",VLOOKUP($P180,Teams!$X$4:$Z$51,2,FALSE))))</f>
        <v>211409</v>
      </c>
      <c r="R180" t="str">
        <f t="shared" si="16"/>
        <v>01/00/1900,:00,01/00/1900,:00,Week 15 - Match ,,Gym 2 - Court 1,,0,Game,,211401,,1,211409,,,0,,,1,,,,,,</v>
      </c>
    </row>
    <row r="181" spans="2:18" x14ac:dyDescent="0.2">
      <c r="B181" s="37">
        <v>1</v>
      </c>
      <c r="C181" s="9"/>
      <c r="D181" s="10"/>
      <c r="E181" s="10" t="s">
        <v>36</v>
      </c>
      <c r="F181" s="11" t="str">
        <f t="shared" si="14"/>
        <v/>
      </c>
      <c r="G181" s="11" t="str">
        <f t="shared" si="15"/>
        <v>00</v>
      </c>
      <c r="H181" s="2">
        <v>15</v>
      </c>
      <c r="I181" s="11" t="str">
        <f t="shared" si="17"/>
        <v/>
      </c>
      <c r="J181" s="2">
        <v>2</v>
      </c>
      <c r="K181" s="2">
        <v>2</v>
      </c>
      <c r="L181" s="44">
        <v>2</v>
      </c>
      <c r="M181" s="6" t="str">
        <f t="shared" si="12"/>
        <v>&lt;D2&gt;</v>
      </c>
      <c r="N181" s="6" t="str">
        <f>IF($B181=1,IF(ISNA(VLOOKUP($M181,Teams!$F$4:$H$51,2,FALSE)),"",VLOOKUP($M181,Teams!$F$4:$H$51,2,FALSE)),IF($B181=2,IF(ISNA(VLOOKUP($M181,Teams!$O$4:$Q$51,2,FALSE)),"",VLOOKUP($M181,Teams!$O$4:$Q$51,2,FALSE)),IF(ISNA(VLOOKUP($M181,Teams!$X$4:$Z$51,2,FALSE)),"",VLOOKUP($M181,Teams!$X$4:$Z$51,2,FALSE))))</f>
        <v>211402</v>
      </c>
      <c r="O181" s="46">
        <v>8</v>
      </c>
      <c r="P181" s="6" t="str">
        <f t="shared" si="13"/>
        <v>&lt;D8&gt;</v>
      </c>
      <c r="Q181" s="6" t="str">
        <f>IF($B181=1,IF(ISNA(VLOOKUP($P181,Teams!$F$4:$H$51,2,FALSE)),"",VLOOKUP($P181,Teams!$F$4:$H$51,2,FALSE)),IF($B181=2,IF(ISNA(VLOOKUP($P181,Teams!$O$4:$Q$51,2,FALSE)),"",VLOOKUP($P181,Teams!$O$4:$Q$51,2,FALSE)),IF(ISNA(VLOOKUP($P181,Teams!$X$4:$Z$51,2,FALSE)),"",VLOOKUP($P181,Teams!$X$4:$Z$51,2,FALSE))))</f>
        <v>211408</v>
      </c>
      <c r="R181" t="str">
        <f t="shared" si="16"/>
        <v>01/00/1900,:00,01/00/1900,:00,Week 15 - Match ,,Gym 2 - Court 2,,0,Game,,211402,,1,211408,,,0,,,1,,,,,,</v>
      </c>
    </row>
    <row r="182" spans="2:18" x14ac:dyDescent="0.2">
      <c r="B182" s="37">
        <v>1</v>
      </c>
      <c r="C182" s="9"/>
      <c r="D182" s="10"/>
      <c r="E182" s="10" t="s">
        <v>36</v>
      </c>
      <c r="F182" s="11" t="str">
        <f t="shared" si="14"/>
        <v/>
      </c>
      <c r="G182" s="11" t="str">
        <f t="shared" si="15"/>
        <v>00</v>
      </c>
      <c r="H182" s="2">
        <v>15</v>
      </c>
      <c r="I182" s="11" t="str">
        <f t="shared" si="17"/>
        <v/>
      </c>
      <c r="J182" s="2">
        <v>2</v>
      </c>
      <c r="K182" s="2">
        <v>3</v>
      </c>
      <c r="L182" s="44">
        <v>3</v>
      </c>
      <c r="M182" s="6" t="str">
        <f t="shared" si="12"/>
        <v>&lt;D3&gt;</v>
      </c>
      <c r="N182" s="6" t="str">
        <f>IF($B182=1,IF(ISNA(VLOOKUP($M182,Teams!$F$4:$H$51,2,FALSE)),"",VLOOKUP($M182,Teams!$F$4:$H$51,2,FALSE)),IF($B182=2,IF(ISNA(VLOOKUP($M182,Teams!$O$4:$Q$51,2,FALSE)),"",VLOOKUP($M182,Teams!$O$4:$Q$51,2,FALSE)),IF(ISNA(VLOOKUP($M182,Teams!$X$4:$Z$51,2,FALSE)),"",VLOOKUP($M182,Teams!$X$4:$Z$51,2,FALSE))))</f>
        <v>211403</v>
      </c>
      <c r="O182" s="46">
        <v>7</v>
      </c>
      <c r="P182" s="6" t="str">
        <f t="shared" si="13"/>
        <v>&lt;D7&gt;</v>
      </c>
      <c r="Q182" s="6" t="str">
        <f>IF($B182=1,IF(ISNA(VLOOKUP($P182,Teams!$F$4:$H$51,2,FALSE)),"",VLOOKUP($P182,Teams!$F$4:$H$51,2,FALSE)),IF($B182=2,IF(ISNA(VLOOKUP($P182,Teams!$O$4:$Q$51,2,FALSE)),"",VLOOKUP($P182,Teams!$O$4:$Q$51,2,FALSE)),IF(ISNA(VLOOKUP($P182,Teams!$X$4:$Z$51,2,FALSE)),"",VLOOKUP($P182,Teams!$X$4:$Z$51,2,FALSE))))</f>
        <v>211407</v>
      </c>
      <c r="R182" t="str">
        <f t="shared" si="16"/>
        <v>01/00/1900,:00,01/00/1900,:00,Week 15 - Match ,,Gym 2 - Court 3,,0,Game,,211403,,1,211407,,,0,,,1,,,,,,</v>
      </c>
    </row>
    <row r="183" spans="2:18" x14ac:dyDescent="0.2">
      <c r="B183" s="37">
        <v>1</v>
      </c>
      <c r="C183" s="9"/>
      <c r="D183" s="10"/>
      <c r="E183" s="10" t="s">
        <v>36</v>
      </c>
      <c r="F183" s="11" t="str">
        <f t="shared" si="14"/>
        <v/>
      </c>
      <c r="G183" s="11" t="str">
        <f t="shared" si="15"/>
        <v>00</v>
      </c>
      <c r="H183" s="2">
        <v>16</v>
      </c>
      <c r="I183" s="11" t="str">
        <f t="shared" si="17"/>
        <v/>
      </c>
      <c r="J183" s="2">
        <v>1</v>
      </c>
      <c r="K183" s="2">
        <v>1</v>
      </c>
      <c r="L183" s="44">
        <v>2</v>
      </c>
      <c r="M183" s="6" t="str">
        <f t="shared" si="12"/>
        <v>&lt;D2&gt;</v>
      </c>
      <c r="N183" s="6" t="str">
        <f>IF($B183=1,IF(ISNA(VLOOKUP($M183,Teams!$F$4:$H$51,2,FALSE)),"",VLOOKUP($M183,Teams!$F$4:$H$51,2,FALSE)),IF($B183=2,IF(ISNA(VLOOKUP($M183,Teams!$O$4:$Q$51,2,FALSE)),"",VLOOKUP($M183,Teams!$O$4:$Q$51,2,FALSE)),IF(ISNA(VLOOKUP($M183,Teams!$X$4:$Z$51,2,FALSE)),"",VLOOKUP($M183,Teams!$X$4:$Z$51,2,FALSE))))</f>
        <v>211402</v>
      </c>
      <c r="O183" s="46">
        <v>12</v>
      </c>
      <c r="P183" s="6" t="str">
        <f t="shared" si="13"/>
        <v>&lt;D12&gt;</v>
      </c>
      <c r="Q183" s="6" t="str">
        <f>IF($B183=1,IF(ISNA(VLOOKUP($P183,Teams!$F$4:$H$51,2,FALSE)),"",VLOOKUP($P183,Teams!$F$4:$H$51,2,FALSE)),IF($B183=2,IF(ISNA(VLOOKUP($P183,Teams!$O$4:$Q$51,2,FALSE)),"",VLOOKUP($P183,Teams!$O$4:$Q$51,2,FALSE)),IF(ISNA(VLOOKUP($P183,Teams!$X$4:$Z$51,2,FALSE)),"",VLOOKUP($P183,Teams!$X$4:$Z$51,2,FALSE))))</f>
        <v>211412</v>
      </c>
      <c r="R183" t="str">
        <f t="shared" si="16"/>
        <v>01/00/1900,:00,01/00/1900,:00,Week 16 - Match ,,Gym 1 - Court 1,,0,Game,,211402,,1,211412,,,0,,,1,,,,,,</v>
      </c>
    </row>
    <row r="184" spans="2:18" x14ac:dyDescent="0.2">
      <c r="B184" s="37">
        <v>1</v>
      </c>
      <c r="C184" s="9"/>
      <c r="D184" s="10"/>
      <c r="E184" s="10" t="s">
        <v>36</v>
      </c>
      <c r="F184" s="11" t="str">
        <f t="shared" si="14"/>
        <v/>
      </c>
      <c r="G184" s="11" t="str">
        <f t="shared" si="15"/>
        <v>00</v>
      </c>
      <c r="H184" s="2">
        <v>16</v>
      </c>
      <c r="I184" s="11" t="str">
        <f t="shared" si="17"/>
        <v/>
      </c>
      <c r="J184" s="2">
        <v>1</v>
      </c>
      <c r="K184" s="2">
        <v>2</v>
      </c>
      <c r="L184" s="44">
        <v>4</v>
      </c>
      <c r="M184" s="6" t="str">
        <f t="shared" si="12"/>
        <v>&lt;D4&gt;</v>
      </c>
      <c r="N184" s="6" t="str">
        <f>IF($B184=1,IF(ISNA(VLOOKUP($M184,Teams!$F$4:$H$51,2,FALSE)),"",VLOOKUP($M184,Teams!$F$4:$H$51,2,FALSE)),IF($B184=2,IF(ISNA(VLOOKUP($M184,Teams!$O$4:$Q$51,2,FALSE)),"",VLOOKUP($M184,Teams!$O$4:$Q$51,2,FALSE)),IF(ISNA(VLOOKUP($M184,Teams!$X$4:$Z$51,2,FALSE)),"",VLOOKUP($M184,Teams!$X$4:$Z$51,2,FALSE))))</f>
        <v>211404</v>
      </c>
      <c r="O184" s="46">
        <v>11</v>
      </c>
      <c r="P184" s="6" t="str">
        <f t="shared" si="13"/>
        <v>&lt;D11&gt;</v>
      </c>
      <c r="Q184" s="6" t="str">
        <f>IF($B184=1,IF(ISNA(VLOOKUP($P184,Teams!$F$4:$H$51,2,FALSE)),"",VLOOKUP($P184,Teams!$F$4:$H$51,2,FALSE)),IF($B184=2,IF(ISNA(VLOOKUP($P184,Teams!$O$4:$Q$51,2,FALSE)),"",VLOOKUP($P184,Teams!$O$4:$Q$51,2,FALSE)),IF(ISNA(VLOOKUP($P184,Teams!$X$4:$Z$51,2,FALSE)),"",VLOOKUP($P184,Teams!$X$4:$Z$51,2,FALSE))))</f>
        <v>211411</v>
      </c>
      <c r="R184" t="str">
        <f t="shared" si="16"/>
        <v>01/00/1900,:00,01/00/1900,:00,Week 16 - Match ,,Gym 1 - Court 2,,0,Game,,211404,,1,211411,,,0,,,1,,,,,,</v>
      </c>
    </row>
    <row r="185" spans="2:18" x14ac:dyDescent="0.2">
      <c r="B185" s="37">
        <v>1</v>
      </c>
      <c r="C185" s="9"/>
      <c r="D185" s="10"/>
      <c r="E185" s="10" t="s">
        <v>36</v>
      </c>
      <c r="F185" s="11" t="str">
        <f t="shared" si="14"/>
        <v/>
      </c>
      <c r="G185" s="11" t="str">
        <f t="shared" si="15"/>
        <v>00</v>
      </c>
      <c r="H185" s="2">
        <v>16</v>
      </c>
      <c r="I185" s="11" t="str">
        <f t="shared" si="17"/>
        <v/>
      </c>
      <c r="J185" s="2">
        <v>1</v>
      </c>
      <c r="K185" s="2">
        <v>3</v>
      </c>
      <c r="L185" s="44">
        <v>5</v>
      </c>
      <c r="M185" s="6" t="str">
        <f t="shared" si="12"/>
        <v>&lt;D5&gt;</v>
      </c>
      <c r="N185" s="6" t="str">
        <f>IF($B185=1,IF(ISNA(VLOOKUP($M185,Teams!$F$4:$H$51,2,FALSE)),"",VLOOKUP($M185,Teams!$F$4:$H$51,2,FALSE)),IF($B185=2,IF(ISNA(VLOOKUP($M185,Teams!$O$4:$Q$51,2,FALSE)),"",VLOOKUP($M185,Teams!$O$4:$Q$51,2,FALSE)),IF(ISNA(VLOOKUP($M185,Teams!$X$4:$Z$51,2,FALSE)),"",VLOOKUP($M185,Teams!$X$4:$Z$51,2,FALSE))))</f>
        <v>211405</v>
      </c>
      <c r="O185" s="46">
        <v>10</v>
      </c>
      <c r="P185" s="6" t="str">
        <f t="shared" si="13"/>
        <v>&lt;D10&gt;</v>
      </c>
      <c r="Q185" s="6" t="str">
        <f>IF($B185=1,IF(ISNA(VLOOKUP($P185,Teams!$F$4:$H$51,2,FALSE)),"",VLOOKUP($P185,Teams!$F$4:$H$51,2,FALSE)),IF($B185=2,IF(ISNA(VLOOKUP($P185,Teams!$O$4:$Q$51,2,FALSE)),"",VLOOKUP($P185,Teams!$O$4:$Q$51,2,FALSE)),IF(ISNA(VLOOKUP($P185,Teams!$X$4:$Z$51,2,FALSE)),"",VLOOKUP($P185,Teams!$X$4:$Z$51,2,FALSE))))</f>
        <v>211410</v>
      </c>
      <c r="R185" t="str">
        <f t="shared" si="16"/>
        <v>01/00/1900,:00,01/00/1900,:00,Week 16 - Match ,,Gym 1 - Court 3,,0,Game,,211405,,1,211410,,,0,,,1,,,,,,</v>
      </c>
    </row>
    <row r="186" spans="2:18" x14ac:dyDescent="0.2">
      <c r="B186" s="37">
        <v>1</v>
      </c>
      <c r="C186" s="9"/>
      <c r="D186" s="10"/>
      <c r="E186" s="10" t="s">
        <v>36</v>
      </c>
      <c r="F186" s="11" t="str">
        <f t="shared" si="14"/>
        <v/>
      </c>
      <c r="G186" s="11" t="str">
        <f t="shared" si="15"/>
        <v>00</v>
      </c>
      <c r="H186" s="2">
        <v>16</v>
      </c>
      <c r="I186" s="11" t="str">
        <f t="shared" si="17"/>
        <v/>
      </c>
      <c r="J186" s="2">
        <v>2</v>
      </c>
      <c r="K186" s="2">
        <v>1</v>
      </c>
      <c r="L186" s="44">
        <v>6</v>
      </c>
      <c r="M186" s="6" t="str">
        <f t="shared" si="12"/>
        <v>&lt;D6&gt;</v>
      </c>
      <c r="N186" s="6" t="str">
        <f>IF($B186=1,IF(ISNA(VLOOKUP($M186,Teams!$F$4:$H$51,2,FALSE)),"",VLOOKUP($M186,Teams!$F$4:$H$51,2,FALSE)),IF($B186=2,IF(ISNA(VLOOKUP($M186,Teams!$O$4:$Q$51,2,FALSE)),"",VLOOKUP($M186,Teams!$O$4:$Q$51,2,FALSE)),IF(ISNA(VLOOKUP($M186,Teams!$X$4:$Z$51,2,FALSE)),"",VLOOKUP($M186,Teams!$X$4:$Z$51,2,FALSE))))</f>
        <v>211406</v>
      </c>
      <c r="O186" s="46">
        <v>9</v>
      </c>
      <c r="P186" s="6" t="str">
        <f t="shared" si="13"/>
        <v>&lt;D9&gt;</v>
      </c>
      <c r="Q186" s="6" t="str">
        <f>IF($B186=1,IF(ISNA(VLOOKUP($P186,Teams!$F$4:$H$51,2,FALSE)),"",VLOOKUP($P186,Teams!$F$4:$H$51,2,FALSE)),IF($B186=2,IF(ISNA(VLOOKUP($P186,Teams!$O$4:$Q$51,2,FALSE)),"",VLOOKUP($P186,Teams!$O$4:$Q$51,2,FALSE)),IF(ISNA(VLOOKUP($P186,Teams!$X$4:$Z$51,2,FALSE)),"",VLOOKUP($P186,Teams!$X$4:$Z$51,2,FALSE))))</f>
        <v>211409</v>
      </c>
      <c r="R186" t="str">
        <f t="shared" si="16"/>
        <v>01/00/1900,:00,01/00/1900,:00,Week 16 - Match ,,Gym 2 - Court 1,,0,Game,,211406,,1,211409,,,0,,,1,,,,,,</v>
      </c>
    </row>
    <row r="187" spans="2:18" x14ac:dyDescent="0.2">
      <c r="B187" s="37">
        <v>1</v>
      </c>
      <c r="C187" s="9"/>
      <c r="D187" s="10"/>
      <c r="E187" s="10" t="s">
        <v>36</v>
      </c>
      <c r="F187" s="11" t="str">
        <f t="shared" si="14"/>
        <v/>
      </c>
      <c r="G187" s="11" t="str">
        <f t="shared" si="15"/>
        <v>00</v>
      </c>
      <c r="H187" s="2">
        <v>16</v>
      </c>
      <c r="I187" s="11" t="str">
        <f t="shared" si="17"/>
        <v/>
      </c>
      <c r="J187" s="2">
        <v>2</v>
      </c>
      <c r="K187" s="2">
        <v>2</v>
      </c>
      <c r="L187" s="44">
        <v>7</v>
      </c>
      <c r="M187" s="6" t="str">
        <f t="shared" si="12"/>
        <v>&lt;D7&gt;</v>
      </c>
      <c r="N187" s="6" t="str">
        <f>IF($B187=1,IF(ISNA(VLOOKUP($M187,Teams!$F$4:$H$51,2,FALSE)),"",VLOOKUP($M187,Teams!$F$4:$H$51,2,FALSE)),IF($B187=2,IF(ISNA(VLOOKUP($M187,Teams!$O$4:$Q$51,2,FALSE)),"",VLOOKUP($M187,Teams!$O$4:$Q$51,2,FALSE)),IF(ISNA(VLOOKUP($M187,Teams!$X$4:$Z$51,2,FALSE)),"",VLOOKUP($M187,Teams!$X$4:$Z$51,2,FALSE))))</f>
        <v>211407</v>
      </c>
      <c r="O187" s="46">
        <v>8</v>
      </c>
      <c r="P187" s="6" t="str">
        <f t="shared" si="13"/>
        <v>&lt;D8&gt;</v>
      </c>
      <c r="Q187" s="6" t="str">
        <f>IF($B187=1,IF(ISNA(VLOOKUP($P187,Teams!$F$4:$H$51,2,FALSE)),"",VLOOKUP($P187,Teams!$F$4:$H$51,2,FALSE)),IF($B187=2,IF(ISNA(VLOOKUP($P187,Teams!$O$4:$Q$51,2,FALSE)),"",VLOOKUP($P187,Teams!$O$4:$Q$51,2,FALSE)),IF(ISNA(VLOOKUP($P187,Teams!$X$4:$Z$51,2,FALSE)),"",VLOOKUP($P187,Teams!$X$4:$Z$51,2,FALSE))))</f>
        <v>211408</v>
      </c>
      <c r="R187" t="str">
        <f t="shared" si="16"/>
        <v>01/00/1900,:00,01/00/1900,:00,Week 16 - Match ,,Gym 2 - Court 2,,0,Game,,211407,,1,211408,,,0,,,1,,,,,,</v>
      </c>
    </row>
    <row r="188" spans="2:18" x14ac:dyDescent="0.2">
      <c r="B188" s="37">
        <v>1</v>
      </c>
      <c r="C188" s="9"/>
      <c r="D188" s="10"/>
      <c r="E188" s="10" t="s">
        <v>36</v>
      </c>
      <c r="F188" s="11" t="str">
        <f t="shared" si="14"/>
        <v/>
      </c>
      <c r="G188" s="11" t="str">
        <f t="shared" si="15"/>
        <v>00</v>
      </c>
      <c r="H188" s="2">
        <v>16</v>
      </c>
      <c r="I188" s="11" t="str">
        <f t="shared" si="17"/>
        <v/>
      </c>
      <c r="J188" s="2">
        <v>2</v>
      </c>
      <c r="K188" s="2">
        <v>3</v>
      </c>
      <c r="L188" s="44">
        <v>1</v>
      </c>
      <c r="M188" s="6" t="str">
        <f t="shared" si="12"/>
        <v>&lt;D1&gt;</v>
      </c>
      <c r="N188" s="6" t="str">
        <f>IF($B188=1,IF(ISNA(VLOOKUP($M188,Teams!$F$4:$H$51,2,FALSE)),"",VLOOKUP($M188,Teams!$F$4:$H$51,2,FALSE)),IF($B188=2,IF(ISNA(VLOOKUP($M188,Teams!$O$4:$Q$51,2,FALSE)),"",VLOOKUP($M188,Teams!$O$4:$Q$51,2,FALSE)),IF(ISNA(VLOOKUP($M188,Teams!$X$4:$Z$51,2,FALSE)),"",VLOOKUP($M188,Teams!$X$4:$Z$51,2,FALSE))))</f>
        <v>211401</v>
      </c>
      <c r="O188" s="46">
        <v>3</v>
      </c>
      <c r="P188" s="6" t="str">
        <f t="shared" si="13"/>
        <v>&lt;D3&gt;</v>
      </c>
      <c r="Q188" s="6" t="str">
        <f>IF($B188=1,IF(ISNA(VLOOKUP($P188,Teams!$F$4:$H$51,2,FALSE)),"",VLOOKUP($P188,Teams!$F$4:$H$51,2,FALSE)),IF($B188=2,IF(ISNA(VLOOKUP($P188,Teams!$O$4:$Q$51,2,FALSE)),"",VLOOKUP($P188,Teams!$O$4:$Q$51,2,FALSE)),IF(ISNA(VLOOKUP($P188,Teams!$X$4:$Z$51,2,FALSE)),"",VLOOKUP($P188,Teams!$X$4:$Z$51,2,FALSE))))</f>
        <v>211403</v>
      </c>
      <c r="R188" t="str">
        <f t="shared" si="16"/>
        <v>01/00/1900,:00,01/00/1900,:00,Week 16 - Match ,,Gym 2 - Court 3,,0,Game,,211401,,1,211403,,,0,,,1,,,,,,</v>
      </c>
    </row>
    <row r="189" spans="2:18" x14ac:dyDescent="0.2">
      <c r="B189" s="37">
        <v>1</v>
      </c>
      <c r="C189" s="9"/>
      <c r="D189" s="10"/>
      <c r="E189" s="10" t="s">
        <v>36</v>
      </c>
      <c r="F189" s="11" t="str">
        <f t="shared" si="14"/>
        <v/>
      </c>
      <c r="G189" s="11" t="str">
        <f t="shared" si="15"/>
        <v>00</v>
      </c>
      <c r="H189" s="2">
        <v>16</v>
      </c>
      <c r="I189" s="11" t="str">
        <f t="shared" si="17"/>
        <v/>
      </c>
      <c r="J189" s="2">
        <v>1</v>
      </c>
      <c r="K189" s="2">
        <v>1</v>
      </c>
      <c r="L189" s="44">
        <v>2</v>
      </c>
      <c r="M189" s="6" t="str">
        <f t="shared" si="12"/>
        <v>&lt;D2&gt;</v>
      </c>
      <c r="N189" s="6" t="str">
        <f>IF($B189=1,IF(ISNA(VLOOKUP($M189,Teams!$F$4:$H$51,2,FALSE)),"",VLOOKUP($M189,Teams!$F$4:$H$51,2,FALSE)),IF($B189=2,IF(ISNA(VLOOKUP($M189,Teams!$O$4:$Q$51,2,FALSE)),"",VLOOKUP($M189,Teams!$O$4:$Q$51,2,FALSE)),IF(ISNA(VLOOKUP($M189,Teams!$X$4:$Z$51,2,FALSE)),"",VLOOKUP($M189,Teams!$X$4:$Z$51,2,FALSE))))</f>
        <v>211402</v>
      </c>
      <c r="O189" s="46">
        <v>10</v>
      </c>
      <c r="P189" s="6" t="str">
        <f t="shared" si="13"/>
        <v>&lt;D10&gt;</v>
      </c>
      <c r="Q189" s="6" t="str">
        <f>IF($B189=1,IF(ISNA(VLOOKUP($P189,Teams!$F$4:$H$51,2,FALSE)),"",VLOOKUP($P189,Teams!$F$4:$H$51,2,FALSE)),IF($B189=2,IF(ISNA(VLOOKUP($P189,Teams!$O$4:$Q$51,2,FALSE)),"",VLOOKUP($P189,Teams!$O$4:$Q$51,2,FALSE)),IF(ISNA(VLOOKUP($P189,Teams!$X$4:$Z$51,2,FALSE)),"",VLOOKUP($P189,Teams!$X$4:$Z$51,2,FALSE))))</f>
        <v>211410</v>
      </c>
      <c r="R189" t="str">
        <f t="shared" si="16"/>
        <v>01/00/1900,:00,01/00/1900,:00,Week 16 - Match ,,Gym 1 - Court 1,,0,Game,,211402,,1,211410,,,0,,,1,,,,,,</v>
      </c>
    </row>
    <row r="190" spans="2:18" x14ac:dyDescent="0.2">
      <c r="B190" s="37">
        <v>1</v>
      </c>
      <c r="C190" s="9"/>
      <c r="D190" s="10"/>
      <c r="E190" s="10" t="s">
        <v>36</v>
      </c>
      <c r="F190" s="11" t="str">
        <f t="shared" si="14"/>
        <v/>
      </c>
      <c r="G190" s="11" t="str">
        <f t="shared" si="15"/>
        <v>00</v>
      </c>
      <c r="H190" s="2">
        <v>16</v>
      </c>
      <c r="I190" s="11" t="str">
        <f t="shared" si="17"/>
        <v/>
      </c>
      <c r="J190" s="2">
        <v>1</v>
      </c>
      <c r="K190" s="2">
        <v>2</v>
      </c>
      <c r="L190" s="44">
        <v>1</v>
      </c>
      <c r="M190" s="6" t="str">
        <f t="shared" si="12"/>
        <v>&lt;D1&gt;</v>
      </c>
      <c r="N190" s="6" t="str">
        <f>IF($B190=1,IF(ISNA(VLOOKUP($M190,Teams!$F$4:$H$51,2,FALSE)),"",VLOOKUP($M190,Teams!$F$4:$H$51,2,FALSE)),IF($B190=2,IF(ISNA(VLOOKUP($M190,Teams!$O$4:$Q$51,2,FALSE)),"",VLOOKUP($M190,Teams!$O$4:$Q$51,2,FALSE)),IF(ISNA(VLOOKUP($M190,Teams!$X$4:$Z$51,2,FALSE)),"",VLOOKUP($M190,Teams!$X$4:$Z$51,2,FALSE))))</f>
        <v>211401</v>
      </c>
      <c r="O190" s="46">
        <v>11</v>
      </c>
      <c r="P190" s="6" t="str">
        <f t="shared" si="13"/>
        <v>&lt;D11&gt;</v>
      </c>
      <c r="Q190" s="6" t="str">
        <f>IF($B190=1,IF(ISNA(VLOOKUP($P190,Teams!$F$4:$H$51,2,FALSE)),"",VLOOKUP($P190,Teams!$F$4:$H$51,2,FALSE)),IF($B190=2,IF(ISNA(VLOOKUP($P190,Teams!$O$4:$Q$51,2,FALSE)),"",VLOOKUP($P190,Teams!$O$4:$Q$51,2,FALSE)),IF(ISNA(VLOOKUP($P190,Teams!$X$4:$Z$51,2,FALSE)),"",VLOOKUP($P190,Teams!$X$4:$Z$51,2,FALSE))))</f>
        <v>211411</v>
      </c>
      <c r="R190" t="str">
        <f t="shared" si="16"/>
        <v>01/00/1900,:00,01/00/1900,:00,Week 16 - Match ,,Gym 1 - Court 2,,0,Game,,211401,,1,211411,,,0,,,1,,,,,,</v>
      </c>
    </row>
    <row r="191" spans="2:18" x14ac:dyDescent="0.2">
      <c r="B191" s="37">
        <v>1</v>
      </c>
      <c r="C191" s="9"/>
      <c r="D191" s="10"/>
      <c r="E191" s="10" t="s">
        <v>36</v>
      </c>
      <c r="F191" s="11" t="str">
        <f t="shared" si="14"/>
        <v/>
      </c>
      <c r="G191" s="11" t="str">
        <f t="shared" si="15"/>
        <v>00</v>
      </c>
      <c r="H191" s="2">
        <v>16</v>
      </c>
      <c r="I191" s="11" t="str">
        <f t="shared" si="17"/>
        <v/>
      </c>
      <c r="J191" s="2">
        <v>1</v>
      </c>
      <c r="K191" s="2">
        <v>3</v>
      </c>
      <c r="L191" s="44">
        <v>5</v>
      </c>
      <c r="M191" s="6" t="str">
        <f t="shared" si="12"/>
        <v>&lt;D5&gt;</v>
      </c>
      <c r="N191" s="6" t="str">
        <f>IF($B191=1,IF(ISNA(VLOOKUP($M191,Teams!$F$4:$H$51,2,FALSE)),"",VLOOKUP($M191,Teams!$F$4:$H$51,2,FALSE)),IF($B191=2,IF(ISNA(VLOOKUP($M191,Teams!$O$4:$Q$51,2,FALSE)),"",VLOOKUP($M191,Teams!$O$4:$Q$51,2,FALSE)),IF(ISNA(VLOOKUP($M191,Teams!$X$4:$Z$51,2,FALSE)),"",VLOOKUP($M191,Teams!$X$4:$Z$51,2,FALSE))))</f>
        <v>211405</v>
      </c>
      <c r="O191" s="46">
        <v>7</v>
      </c>
      <c r="P191" s="6" t="str">
        <f t="shared" si="13"/>
        <v>&lt;D7&gt;</v>
      </c>
      <c r="Q191" s="6" t="str">
        <f>IF($B191=1,IF(ISNA(VLOOKUP($P191,Teams!$F$4:$H$51,2,FALSE)),"",VLOOKUP($P191,Teams!$F$4:$H$51,2,FALSE)),IF($B191=2,IF(ISNA(VLOOKUP($P191,Teams!$O$4:$Q$51,2,FALSE)),"",VLOOKUP($P191,Teams!$O$4:$Q$51,2,FALSE)),IF(ISNA(VLOOKUP($P191,Teams!$X$4:$Z$51,2,FALSE)),"",VLOOKUP($P191,Teams!$X$4:$Z$51,2,FALSE))))</f>
        <v>211407</v>
      </c>
      <c r="R191" t="str">
        <f t="shared" si="16"/>
        <v>01/00/1900,:00,01/00/1900,:00,Week 16 - Match ,,Gym 1 - Court 3,,0,Game,,211405,,1,211407,,,0,,,1,,,,,,</v>
      </c>
    </row>
    <row r="192" spans="2:18" x14ac:dyDescent="0.2">
      <c r="B192" s="37">
        <v>1</v>
      </c>
      <c r="C192" s="9"/>
      <c r="D192" s="10"/>
      <c r="E192" s="10" t="s">
        <v>36</v>
      </c>
      <c r="F192" s="11" t="str">
        <f t="shared" si="14"/>
        <v/>
      </c>
      <c r="G192" s="11" t="str">
        <f t="shared" si="15"/>
        <v>00</v>
      </c>
      <c r="H192" s="2">
        <v>16</v>
      </c>
      <c r="I192" s="11" t="str">
        <f t="shared" si="17"/>
        <v/>
      </c>
      <c r="J192" s="2">
        <v>2</v>
      </c>
      <c r="K192" s="2">
        <v>1</v>
      </c>
      <c r="L192" s="44">
        <v>6</v>
      </c>
      <c r="M192" s="6" t="str">
        <f t="shared" si="12"/>
        <v>&lt;D6&gt;</v>
      </c>
      <c r="N192" s="6" t="str">
        <f>IF($B192=1,IF(ISNA(VLOOKUP($M192,Teams!$F$4:$H$51,2,FALSE)),"",VLOOKUP($M192,Teams!$F$4:$H$51,2,FALSE)),IF($B192=2,IF(ISNA(VLOOKUP($M192,Teams!$O$4:$Q$51,2,FALSE)),"",VLOOKUP($M192,Teams!$O$4:$Q$51,2,FALSE)),IF(ISNA(VLOOKUP($M192,Teams!$X$4:$Z$51,2,FALSE)),"",VLOOKUP($M192,Teams!$X$4:$Z$51,2,FALSE))))</f>
        <v>211406</v>
      </c>
      <c r="O192" s="46">
        <v>12</v>
      </c>
      <c r="P192" s="6" t="str">
        <f t="shared" si="13"/>
        <v>&lt;D12&gt;</v>
      </c>
      <c r="Q192" s="6" t="str">
        <f>IF($B192=1,IF(ISNA(VLOOKUP($P192,Teams!$F$4:$H$51,2,FALSE)),"",VLOOKUP($P192,Teams!$F$4:$H$51,2,FALSE)),IF($B192=2,IF(ISNA(VLOOKUP($P192,Teams!$O$4:$Q$51,2,FALSE)),"",VLOOKUP($P192,Teams!$O$4:$Q$51,2,FALSE)),IF(ISNA(VLOOKUP($P192,Teams!$X$4:$Z$51,2,FALSE)),"",VLOOKUP($P192,Teams!$X$4:$Z$51,2,FALSE))))</f>
        <v>211412</v>
      </c>
      <c r="R192" t="str">
        <f t="shared" si="16"/>
        <v>01/00/1900,:00,01/00/1900,:00,Week 16 - Match ,,Gym 2 - Court 1,,0,Game,,211406,,1,211412,,,0,,,1,,,,,,</v>
      </c>
    </row>
    <row r="193" spans="2:18" x14ac:dyDescent="0.2">
      <c r="B193" s="37">
        <v>1</v>
      </c>
      <c r="C193" s="9"/>
      <c r="D193" s="10"/>
      <c r="E193" s="10" t="s">
        <v>36</v>
      </c>
      <c r="F193" s="11" t="str">
        <f t="shared" si="14"/>
        <v/>
      </c>
      <c r="G193" s="11" t="str">
        <f t="shared" si="15"/>
        <v>00</v>
      </c>
      <c r="H193" s="2">
        <v>16</v>
      </c>
      <c r="I193" s="11" t="str">
        <f t="shared" si="17"/>
        <v/>
      </c>
      <c r="J193" s="2">
        <v>2</v>
      </c>
      <c r="K193" s="2">
        <v>2</v>
      </c>
      <c r="L193" s="44">
        <v>4</v>
      </c>
      <c r="M193" s="6" t="str">
        <f t="shared" si="12"/>
        <v>&lt;D4&gt;</v>
      </c>
      <c r="N193" s="6" t="str">
        <f>IF($B193=1,IF(ISNA(VLOOKUP($M193,Teams!$F$4:$H$51,2,FALSE)),"",VLOOKUP($M193,Teams!$F$4:$H$51,2,FALSE)),IF($B193=2,IF(ISNA(VLOOKUP($M193,Teams!$O$4:$Q$51,2,FALSE)),"",VLOOKUP($M193,Teams!$O$4:$Q$51,2,FALSE)),IF(ISNA(VLOOKUP($M193,Teams!$X$4:$Z$51,2,FALSE)),"",VLOOKUP($M193,Teams!$X$4:$Z$51,2,FALSE))))</f>
        <v>211404</v>
      </c>
      <c r="O193" s="46">
        <v>8</v>
      </c>
      <c r="P193" s="6" t="str">
        <f t="shared" si="13"/>
        <v>&lt;D8&gt;</v>
      </c>
      <c r="Q193" s="6" t="str">
        <f>IF($B193=1,IF(ISNA(VLOOKUP($P193,Teams!$F$4:$H$51,2,FALSE)),"",VLOOKUP($P193,Teams!$F$4:$H$51,2,FALSE)),IF($B193=2,IF(ISNA(VLOOKUP($P193,Teams!$O$4:$Q$51,2,FALSE)),"",VLOOKUP($P193,Teams!$O$4:$Q$51,2,FALSE)),IF(ISNA(VLOOKUP($P193,Teams!$X$4:$Z$51,2,FALSE)),"",VLOOKUP($P193,Teams!$X$4:$Z$51,2,FALSE))))</f>
        <v>211408</v>
      </c>
      <c r="R193" t="str">
        <f t="shared" si="16"/>
        <v>01/00/1900,:00,01/00/1900,:00,Week 16 - Match ,,Gym 2 - Court 2,,0,Game,,211404,,1,211408,,,0,,,1,,,,,,</v>
      </c>
    </row>
    <row r="194" spans="2:18" x14ac:dyDescent="0.2">
      <c r="B194" s="37">
        <v>1</v>
      </c>
      <c r="C194" s="9"/>
      <c r="D194" s="10"/>
      <c r="E194" s="10" t="s">
        <v>36</v>
      </c>
      <c r="F194" s="11" t="str">
        <f t="shared" si="14"/>
        <v/>
      </c>
      <c r="G194" s="11" t="str">
        <f t="shared" si="15"/>
        <v>00</v>
      </c>
      <c r="H194" s="2">
        <v>16</v>
      </c>
      <c r="I194" s="11" t="str">
        <f t="shared" si="17"/>
        <v/>
      </c>
      <c r="J194" s="2">
        <v>2</v>
      </c>
      <c r="K194" s="2">
        <v>3</v>
      </c>
      <c r="L194" s="44">
        <v>3</v>
      </c>
      <c r="M194" s="6" t="str">
        <f t="shared" si="12"/>
        <v>&lt;D3&gt;</v>
      </c>
      <c r="N194" s="6" t="str">
        <f>IF($B194=1,IF(ISNA(VLOOKUP($M194,Teams!$F$4:$H$51,2,FALSE)),"",VLOOKUP($M194,Teams!$F$4:$H$51,2,FALSE)),IF($B194=2,IF(ISNA(VLOOKUP($M194,Teams!$O$4:$Q$51,2,FALSE)),"",VLOOKUP($M194,Teams!$O$4:$Q$51,2,FALSE)),IF(ISNA(VLOOKUP($M194,Teams!$X$4:$Z$51,2,FALSE)),"",VLOOKUP($M194,Teams!$X$4:$Z$51,2,FALSE))))</f>
        <v>211403</v>
      </c>
      <c r="O194" s="46">
        <v>9</v>
      </c>
      <c r="P194" s="6" t="str">
        <f t="shared" si="13"/>
        <v>&lt;D9&gt;</v>
      </c>
      <c r="Q194" s="6" t="str">
        <f>IF($B194=1,IF(ISNA(VLOOKUP($P194,Teams!$F$4:$H$51,2,FALSE)),"",VLOOKUP($P194,Teams!$F$4:$H$51,2,FALSE)),IF($B194=2,IF(ISNA(VLOOKUP($P194,Teams!$O$4:$Q$51,2,FALSE)),"",VLOOKUP($P194,Teams!$O$4:$Q$51,2,FALSE)),IF(ISNA(VLOOKUP($P194,Teams!$X$4:$Z$51,2,FALSE)),"",VLOOKUP($P194,Teams!$X$4:$Z$51,2,FALSE))))</f>
        <v>211409</v>
      </c>
      <c r="R194" t="str">
        <f t="shared" si="16"/>
        <v>01/00/1900,:00,01/00/1900,:00,Week 16 - Match ,,Gym 2 - Court 3,,0,Game,,211403,,1,211409,,,0,,,1,,,,,,</v>
      </c>
    </row>
    <row r="195" spans="2:18" x14ac:dyDescent="0.2">
      <c r="B195" s="37">
        <v>1</v>
      </c>
      <c r="C195" s="9"/>
      <c r="D195" s="10"/>
      <c r="E195" s="10" t="s">
        <v>36</v>
      </c>
      <c r="F195" s="11" t="str">
        <f t="shared" si="14"/>
        <v/>
      </c>
      <c r="G195" s="11" t="str">
        <f t="shared" si="15"/>
        <v>00</v>
      </c>
      <c r="H195" s="2">
        <v>17</v>
      </c>
      <c r="I195" s="11" t="str">
        <f t="shared" si="17"/>
        <v/>
      </c>
      <c r="J195" s="2">
        <v>1</v>
      </c>
      <c r="K195" s="2">
        <v>1</v>
      </c>
      <c r="L195" s="44">
        <v>1</v>
      </c>
      <c r="M195" s="6" t="str">
        <f t="shared" ref="M195:M258" si="18">"&lt;"&amp;$A$3&amp;L195&amp;"&gt;"</f>
        <v>&lt;D1&gt;</v>
      </c>
      <c r="N195" s="6" t="str">
        <f>IF($B195=1,IF(ISNA(VLOOKUP($M195,Teams!$F$4:$H$51,2,FALSE)),"",VLOOKUP($M195,Teams!$F$4:$H$51,2,FALSE)),IF($B195=2,IF(ISNA(VLOOKUP($M195,Teams!$O$4:$Q$51,2,FALSE)),"",VLOOKUP($M195,Teams!$O$4:$Q$51,2,FALSE)),IF(ISNA(VLOOKUP($M195,Teams!$X$4:$Z$51,2,FALSE)),"",VLOOKUP($M195,Teams!$X$4:$Z$51,2,FALSE))))</f>
        <v>211401</v>
      </c>
      <c r="O195" s="46">
        <v>12</v>
      </c>
      <c r="P195" s="6" t="str">
        <f t="shared" ref="P195:P254" si="19">"&lt;"&amp;$A$3&amp;O195&amp;"&gt;"</f>
        <v>&lt;D12&gt;</v>
      </c>
      <c r="Q195" s="6" t="str">
        <f>IF($B195=1,IF(ISNA(VLOOKUP($P195,Teams!$F$4:$H$51,2,FALSE)),"",VLOOKUP($P195,Teams!$F$4:$H$51,2,FALSE)),IF($B195=2,IF(ISNA(VLOOKUP($P195,Teams!$O$4:$Q$51,2,FALSE)),"",VLOOKUP($P195,Teams!$O$4:$Q$51,2,FALSE)),IF(ISNA(VLOOKUP($P195,Teams!$X$4:$Z$51,2,FALSE)),"",VLOOKUP($P195,Teams!$X$4:$Z$51,2,FALSE))))</f>
        <v>211412</v>
      </c>
      <c r="R195" t="str">
        <f t="shared" si="16"/>
        <v>01/00/1900,:00,01/00/1900,:00,Week 17 - Match ,,Gym 1 - Court 1,,0,Game,,211401,,1,211412,,,0,,,1,,,,,,</v>
      </c>
    </row>
    <row r="196" spans="2:18" x14ac:dyDescent="0.2">
      <c r="B196" s="37">
        <v>1</v>
      </c>
      <c r="C196" s="9"/>
      <c r="D196" s="10"/>
      <c r="E196" s="10" t="s">
        <v>36</v>
      </c>
      <c r="F196" s="11" t="str">
        <f t="shared" ref="F196:F259" si="20">IF(NOT(ISBLANK(D196)),D196+1,"")</f>
        <v/>
      </c>
      <c r="G196" s="11" t="str">
        <f t="shared" ref="G196:G259" si="21">IF(ISBLANK(E196),"",E196)</f>
        <v>00</v>
      </c>
      <c r="H196" s="2">
        <v>17</v>
      </c>
      <c r="I196" s="11" t="str">
        <f t="shared" si="17"/>
        <v/>
      </c>
      <c r="J196" s="2">
        <v>1</v>
      </c>
      <c r="K196" s="2">
        <v>2</v>
      </c>
      <c r="L196" s="44">
        <v>2</v>
      </c>
      <c r="M196" s="6" t="str">
        <f t="shared" si="18"/>
        <v>&lt;D2&gt;</v>
      </c>
      <c r="N196" s="6" t="str">
        <f>IF($B196=1,IF(ISNA(VLOOKUP($M196,Teams!$F$4:$H$51,2,FALSE)),"",VLOOKUP($M196,Teams!$F$4:$H$51,2,FALSE)),IF($B196=2,IF(ISNA(VLOOKUP($M196,Teams!$O$4:$Q$51,2,FALSE)),"",VLOOKUP($M196,Teams!$O$4:$Q$51,2,FALSE)),IF(ISNA(VLOOKUP($M196,Teams!$X$4:$Z$51,2,FALSE)),"",VLOOKUP($M196,Teams!$X$4:$Z$51,2,FALSE))))</f>
        <v>211402</v>
      </c>
      <c r="O196" s="46">
        <v>11</v>
      </c>
      <c r="P196" s="6" t="str">
        <f t="shared" si="19"/>
        <v>&lt;D11&gt;</v>
      </c>
      <c r="Q196" s="6" t="str">
        <f>IF($B196=1,IF(ISNA(VLOOKUP($P196,Teams!$F$4:$H$51,2,FALSE)),"",VLOOKUP($P196,Teams!$F$4:$H$51,2,FALSE)),IF($B196=2,IF(ISNA(VLOOKUP($P196,Teams!$O$4:$Q$51,2,FALSE)),"",VLOOKUP($P196,Teams!$O$4:$Q$51,2,FALSE)),IF(ISNA(VLOOKUP($P196,Teams!$X$4:$Z$51,2,FALSE)),"",VLOOKUP($P196,Teams!$X$4:$Z$51,2,FALSE))))</f>
        <v>211411</v>
      </c>
      <c r="R196" t="str">
        <f t="shared" ref="R196:R259" si="22">TEXT(C196,"mm/dd/yyyy")&amp;","&amp;D196&amp;":"&amp;E196&amp;","&amp;TEXT(C196,"mm/dd/yyyy")&amp;","&amp;F196&amp;":"&amp;G196&amp;",Week "&amp;H196&amp;" - Match "&amp;I196&amp;",,Gym "&amp;J196&amp;" - Court "&amp;K196&amp;",,0,Game,,"&amp;N196&amp;",,1,"&amp;Q196&amp;",,,0,,"&amp;I196&amp;",1,,,,,,"</f>
        <v>01/00/1900,:00,01/00/1900,:00,Week 17 - Match ,,Gym 1 - Court 2,,0,Game,,211402,,1,211411,,,0,,,1,,,,,,</v>
      </c>
    </row>
    <row r="197" spans="2:18" x14ac:dyDescent="0.2">
      <c r="B197" s="37">
        <v>1</v>
      </c>
      <c r="C197" s="9"/>
      <c r="D197" s="10"/>
      <c r="E197" s="10" t="s">
        <v>36</v>
      </c>
      <c r="F197" s="11" t="str">
        <f t="shared" si="20"/>
        <v/>
      </c>
      <c r="G197" s="11" t="str">
        <f t="shared" si="21"/>
        <v>00</v>
      </c>
      <c r="H197" s="2">
        <v>17</v>
      </c>
      <c r="I197" s="11" t="str">
        <f t="shared" si="17"/>
        <v/>
      </c>
      <c r="J197" s="2">
        <v>1</v>
      </c>
      <c r="K197" s="2">
        <v>3</v>
      </c>
      <c r="L197" s="44">
        <v>3</v>
      </c>
      <c r="M197" s="6" t="str">
        <f t="shared" si="18"/>
        <v>&lt;D3&gt;</v>
      </c>
      <c r="N197" s="6" t="str">
        <f>IF($B197=1,IF(ISNA(VLOOKUP($M197,Teams!$F$4:$H$51,2,FALSE)),"",VLOOKUP($M197,Teams!$F$4:$H$51,2,FALSE)),IF($B197=2,IF(ISNA(VLOOKUP($M197,Teams!$O$4:$Q$51,2,FALSE)),"",VLOOKUP($M197,Teams!$O$4:$Q$51,2,FALSE)),IF(ISNA(VLOOKUP($M197,Teams!$X$4:$Z$51,2,FALSE)),"",VLOOKUP($M197,Teams!$X$4:$Z$51,2,FALSE))))</f>
        <v>211403</v>
      </c>
      <c r="O197" s="46">
        <v>10</v>
      </c>
      <c r="P197" s="6" t="str">
        <f t="shared" si="19"/>
        <v>&lt;D10&gt;</v>
      </c>
      <c r="Q197" s="6" t="str">
        <f>IF($B197=1,IF(ISNA(VLOOKUP($P197,Teams!$F$4:$H$51,2,FALSE)),"",VLOOKUP($P197,Teams!$F$4:$H$51,2,FALSE)),IF($B197=2,IF(ISNA(VLOOKUP($P197,Teams!$O$4:$Q$51,2,FALSE)),"",VLOOKUP($P197,Teams!$O$4:$Q$51,2,FALSE)),IF(ISNA(VLOOKUP($P197,Teams!$X$4:$Z$51,2,FALSE)),"",VLOOKUP($P197,Teams!$X$4:$Z$51,2,FALSE))))</f>
        <v>211410</v>
      </c>
      <c r="R197" t="str">
        <f t="shared" si="22"/>
        <v>01/00/1900,:00,01/00/1900,:00,Week 17 - Match ,,Gym 1 - Court 3,,0,Game,,211403,,1,211410,,,0,,,1,,,,,,</v>
      </c>
    </row>
    <row r="198" spans="2:18" x14ac:dyDescent="0.2">
      <c r="B198" s="37">
        <v>1</v>
      </c>
      <c r="C198" s="9"/>
      <c r="D198" s="10"/>
      <c r="E198" s="10" t="s">
        <v>36</v>
      </c>
      <c r="F198" s="11" t="str">
        <f t="shared" si="20"/>
        <v/>
      </c>
      <c r="G198" s="11" t="str">
        <f t="shared" si="21"/>
        <v>00</v>
      </c>
      <c r="H198" s="2">
        <v>17</v>
      </c>
      <c r="I198" s="11" t="str">
        <f t="shared" si="17"/>
        <v/>
      </c>
      <c r="J198" s="2">
        <v>2</v>
      </c>
      <c r="K198" s="2">
        <v>1</v>
      </c>
      <c r="L198" s="44">
        <v>4</v>
      </c>
      <c r="M198" s="6" t="str">
        <f t="shared" si="18"/>
        <v>&lt;D4&gt;</v>
      </c>
      <c r="N198" s="6" t="str">
        <f>IF($B198=1,IF(ISNA(VLOOKUP($M198,Teams!$F$4:$H$51,2,FALSE)),"",VLOOKUP($M198,Teams!$F$4:$H$51,2,FALSE)),IF($B198=2,IF(ISNA(VLOOKUP($M198,Teams!$O$4:$Q$51,2,FALSE)),"",VLOOKUP($M198,Teams!$O$4:$Q$51,2,FALSE)),IF(ISNA(VLOOKUP($M198,Teams!$X$4:$Z$51,2,FALSE)),"",VLOOKUP($M198,Teams!$X$4:$Z$51,2,FALSE))))</f>
        <v>211404</v>
      </c>
      <c r="O198" s="46">
        <v>9</v>
      </c>
      <c r="P198" s="6" t="str">
        <f t="shared" si="19"/>
        <v>&lt;D9&gt;</v>
      </c>
      <c r="Q198" s="6" t="str">
        <f>IF($B198=1,IF(ISNA(VLOOKUP($P198,Teams!$F$4:$H$51,2,FALSE)),"",VLOOKUP($P198,Teams!$F$4:$H$51,2,FALSE)),IF($B198=2,IF(ISNA(VLOOKUP($P198,Teams!$O$4:$Q$51,2,FALSE)),"",VLOOKUP($P198,Teams!$O$4:$Q$51,2,FALSE)),IF(ISNA(VLOOKUP($P198,Teams!$X$4:$Z$51,2,FALSE)),"",VLOOKUP($P198,Teams!$X$4:$Z$51,2,FALSE))))</f>
        <v>211409</v>
      </c>
      <c r="R198" t="str">
        <f t="shared" si="22"/>
        <v>01/00/1900,:00,01/00/1900,:00,Week 17 - Match ,,Gym 2 - Court 1,,0,Game,,211404,,1,211409,,,0,,,1,,,,,,</v>
      </c>
    </row>
    <row r="199" spans="2:18" x14ac:dyDescent="0.2">
      <c r="B199" s="37">
        <v>1</v>
      </c>
      <c r="C199" s="9"/>
      <c r="D199" s="10"/>
      <c r="E199" s="10" t="s">
        <v>36</v>
      </c>
      <c r="F199" s="11" t="str">
        <f t="shared" si="20"/>
        <v/>
      </c>
      <c r="G199" s="11" t="str">
        <f t="shared" si="21"/>
        <v>00</v>
      </c>
      <c r="H199" s="2">
        <v>17</v>
      </c>
      <c r="I199" s="11" t="str">
        <f t="shared" ref="I199:I262" si="23">IF(ISBLANK(D199),"",H199&amp;D199&amp;J199&amp;K199)</f>
        <v/>
      </c>
      <c r="J199" s="2">
        <v>2</v>
      </c>
      <c r="K199" s="2">
        <v>2</v>
      </c>
      <c r="L199" s="44">
        <v>5</v>
      </c>
      <c r="M199" s="6" t="str">
        <f t="shared" si="18"/>
        <v>&lt;D5&gt;</v>
      </c>
      <c r="N199" s="6" t="str">
        <f>IF($B199=1,IF(ISNA(VLOOKUP($M199,Teams!$F$4:$H$51,2,FALSE)),"",VLOOKUP($M199,Teams!$F$4:$H$51,2,FALSE)),IF($B199=2,IF(ISNA(VLOOKUP($M199,Teams!$O$4:$Q$51,2,FALSE)),"",VLOOKUP($M199,Teams!$O$4:$Q$51,2,FALSE)),IF(ISNA(VLOOKUP($M199,Teams!$X$4:$Z$51,2,FALSE)),"",VLOOKUP($M199,Teams!$X$4:$Z$51,2,FALSE))))</f>
        <v>211405</v>
      </c>
      <c r="O199" s="46">
        <v>8</v>
      </c>
      <c r="P199" s="6" t="str">
        <f t="shared" si="19"/>
        <v>&lt;D8&gt;</v>
      </c>
      <c r="Q199" s="6" t="str">
        <f>IF($B199=1,IF(ISNA(VLOOKUP($P199,Teams!$F$4:$H$51,2,FALSE)),"",VLOOKUP($P199,Teams!$F$4:$H$51,2,FALSE)),IF($B199=2,IF(ISNA(VLOOKUP($P199,Teams!$O$4:$Q$51,2,FALSE)),"",VLOOKUP($P199,Teams!$O$4:$Q$51,2,FALSE)),IF(ISNA(VLOOKUP($P199,Teams!$X$4:$Z$51,2,FALSE)),"",VLOOKUP($P199,Teams!$X$4:$Z$51,2,FALSE))))</f>
        <v>211408</v>
      </c>
      <c r="R199" t="str">
        <f t="shared" si="22"/>
        <v>01/00/1900,:00,01/00/1900,:00,Week 17 - Match ,,Gym 2 - Court 2,,0,Game,,211405,,1,211408,,,0,,,1,,,,,,</v>
      </c>
    </row>
    <row r="200" spans="2:18" x14ac:dyDescent="0.2">
      <c r="B200" s="37">
        <v>1</v>
      </c>
      <c r="C200" s="9"/>
      <c r="D200" s="10"/>
      <c r="E200" s="10" t="s">
        <v>36</v>
      </c>
      <c r="F200" s="11" t="str">
        <f t="shared" si="20"/>
        <v/>
      </c>
      <c r="G200" s="11" t="str">
        <f t="shared" si="21"/>
        <v>00</v>
      </c>
      <c r="H200" s="2">
        <v>17</v>
      </c>
      <c r="I200" s="11" t="str">
        <f t="shared" si="23"/>
        <v/>
      </c>
      <c r="J200" s="2">
        <v>2</v>
      </c>
      <c r="K200" s="2">
        <v>3</v>
      </c>
      <c r="L200" s="44">
        <v>6</v>
      </c>
      <c r="M200" s="6" t="str">
        <f t="shared" si="18"/>
        <v>&lt;D6&gt;</v>
      </c>
      <c r="N200" s="6" t="str">
        <f>IF($B200=1,IF(ISNA(VLOOKUP($M200,Teams!$F$4:$H$51,2,FALSE)),"",VLOOKUP($M200,Teams!$F$4:$H$51,2,FALSE)),IF($B200=2,IF(ISNA(VLOOKUP($M200,Teams!$O$4:$Q$51,2,FALSE)),"",VLOOKUP($M200,Teams!$O$4:$Q$51,2,FALSE)),IF(ISNA(VLOOKUP($M200,Teams!$X$4:$Z$51,2,FALSE)),"",VLOOKUP($M200,Teams!$X$4:$Z$51,2,FALSE))))</f>
        <v>211406</v>
      </c>
      <c r="O200" s="46">
        <v>7</v>
      </c>
      <c r="P200" s="6" t="str">
        <f t="shared" si="19"/>
        <v>&lt;D7&gt;</v>
      </c>
      <c r="Q200" s="6" t="str">
        <f>IF($B200=1,IF(ISNA(VLOOKUP($P200,Teams!$F$4:$H$51,2,FALSE)),"",VLOOKUP($P200,Teams!$F$4:$H$51,2,FALSE)),IF($B200=2,IF(ISNA(VLOOKUP($P200,Teams!$O$4:$Q$51,2,FALSE)),"",VLOOKUP($P200,Teams!$O$4:$Q$51,2,FALSE)),IF(ISNA(VLOOKUP($P200,Teams!$X$4:$Z$51,2,FALSE)),"",VLOOKUP($P200,Teams!$X$4:$Z$51,2,FALSE))))</f>
        <v>211407</v>
      </c>
      <c r="R200" t="str">
        <f t="shared" si="22"/>
        <v>01/00/1900,:00,01/00/1900,:00,Week 17 - Match ,,Gym 2 - Court 3,,0,Game,,211406,,1,211407,,,0,,,1,,,,,,</v>
      </c>
    </row>
    <row r="201" spans="2:18" x14ac:dyDescent="0.2">
      <c r="B201" s="37">
        <v>1</v>
      </c>
      <c r="C201" s="9"/>
      <c r="D201" s="10"/>
      <c r="E201" s="10" t="s">
        <v>36</v>
      </c>
      <c r="F201" s="11" t="str">
        <f t="shared" si="20"/>
        <v/>
      </c>
      <c r="G201" s="11" t="str">
        <f t="shared" si="21"/>
        <v>00</v>
      </c>
      <c r="H201" s="2">
        <v>17</v>
      </c>
      <c r="I201" s="11" t="str">
        <f t="shared" si="23"/>
        <v/>
      </c>
      <c r="J201" s="2">
        <v>1</v>
      </c>
      <c r="K201" s="2">
        <v>1</v>
      </c>
      <c r="L201" s="44">
        <v>10</v>
      </c>
      <c r="M201" s="6" t="str">
        <f t="shared" si="18"/>
        <v>&lt;D10&gt;</v>
      </c>
      <c r="N201" s="6" t="str">
        <f>IF($B201=1,IF(ISNA(VLOOKUP($M201,Teams!$F$4:$H$51,2,FALSE)),"",VLOOKUP($M201,Teams!$F$4:$H$51,2,FALSE)),IF($B201=2,IF(ISNA(VLOOKUP($M201,Teams!$O$4:$Q$51,2,FALSE)),"",VLOOKUP($M201,Teams!$O$4:$Q$51,2,FALSE)),IF(ISNA(VLOOKUP($M201,Teams!$X$4:$Z$51,2,FALSE)),"",VLOOKUP($M201,Teams!$X$4:$Z$51,2,FALSE))))</f>
        <v>211410</v>
      </c>
      <c r="O201" s="46">
        <v>8</v>
      </c>
      <c r="P201" s="6" t="str">
        <f t="shared" si="19"/>
        <v>&lt;D8&gt;</v>
      </c>
      <c r="Q201" s="6" t="str">
        <f>IF($B201=1,IF(ISNA(VLOOKUP($P201,Teams!$F$4:$H$51,2,FALSE)),"",VLOOKUP($P201,Teams!$F$4:$H$51,2,FALSE)),IF($B201=2,IF(ISNA(VLOOKUP($P201,Teams!$O$4:$Q$51,2,FALSE)),"",VLOOKUP($P201,Teams!$O$4:$Q$51,2,FALSE)),IF(ISNA(VLOOKUP($P201,Teams!$X$4:$Z$51,2,FALSE)),"",VLOOKUP($P201,Teams!$X$4:$Z$51,2,FALSE))))</f>
        <v>211408</v>
      </c>
      <c r="R201" t="str">
        <f t="shared" si="22"/>
        <v>01/00/1900,:00,01/00/1900,:00,Week 17 - Match ,,Gym 1 - Court 1,,0,Game,,211410,,1,211408,,,0,,,1,,,,,,</v>
      </c>
    </row>
    <row r="202" spans="2:18" x14ac:dyDescent="0.2">
      <c r="B202" s="37">
        <v>1</v>
      </c>
      <c r="C202" s="9"/>
      <c r="D202" s="10"/>
      <c r="E202" s="10" t="s">
        <v>36</v>
      </c>
      <c r="F202" s="11" t="str">
        <f t="shared" si="20"/>
        <v/>
      </c>
      <c r="G202" s="11" t="str">
        <f t="shared" si="21"/>
        <v>00</v>
      </c>
      <c r="H202" s="2">
        <v>17</v>
      </c>
      <c r="I202" s="11" t="str">
        <f t="shared" si="23"/>
        <v/>
      </c>
      <c r="J202" s="2">
        <v>1</v>
      </c>
      <c r="K202" s="2">
        <v>2</v>
      </c>
      <c r="L202" s="44">
        <v>12</v>
      </c>
      <c r="M202" s="6" t="str">
        <f t="shared" si="18"/>
        <v>&lt;D12&gt;</v>
      </c>
      <c r="N202" s="6" t="str">
        <f>IF($B202=1,IF(ISNA(VLOOKUP($M202,Teams!$F$4:$H$51,2,FALSE)),"",VLOOKUP($M202,Teams!$F$4:$H$51,2,FALSE)),IF($B202=2,IF(ISNA(VLOOKUP($M202,Teams!$O$4:$Q$51,2,FALSE)),"",VLOOKUP($M202,Teams!$O$4:$Q$51,2,FALSE)),IF(ISNA(VLOOKUP($M202,Teams!$X$4:$Z$51,2,FALSE)),"",VLOOKUP($M202,Teams!$X$4:$Z$51,2,FALSE))))</f>
        <v>211412</v>
      </c>
      <c r="O202" s="46">
        <v>9</v>
      </c>
      <c r="P202" s="6" t="str">
        <f t="shared" si="19"/>
        <v>&lt;D9&gt;</v>
      </c>
      <c r="Q202" s="6" t="str">
        <f>IF($B202=1,IF(ISNA(VLOOKUP($P202,Teams!$F$4:$H$51,2,FALSE)),"",VLOOKUP($P202,Teams!$F$4:$H$51,2,FALSE)),IF($B202=2,IF(ISNA(VLOOKUP($P202,Teams!$O$4:$Q$51,2,FALSE)),"",VLOOKUP($P202,Teams!$O$4:$Q$51,2,FALSE)),IF(ISNA(VLOOKUP($P202,Teams!$X$4:$Z$51,2,FALSE)),"",VLOOKUP($P202,Teams!$X$4:$Z$51,2,FALSE))))</f>
        <v>211409</v>
      </c>
      <c r="R202" t="str">
        <f t="shared" si="22"/>
        <v>01/00/1900,:00,01/00/1900,:00,Week 17 - Match ,,Gym 1 - Court 2,,0,Game,,211412,,1,211409,,,0,,,1,,,,,,</v>
      </c>
    </row>
    <row r="203" spans="2:18" x14ac:dyDescent="0.2">
      <c r="B203" s="37">
        <v>1</v>
      </c>
      <c r="C203" s="9"/>
      <c r="D203" s="10"/>
      <c r="E203" s="10" t="s">
        <v>36</v>
      </c>
      <c r="F203" s="11" t="str">
        <f t="shared" si="20"/>
        <v/>
      </c>
      <c r="G203" s="11" t="str">
        <f t="shared" si="21"/>
        <v>00</v>
      </c>
      <c r="H203" s="2">
        <v>17</v>
      </c>
      <c r="I203" s="11" t="str">
        <f t="shared" si="23"/>
        <v/>
      </c>
      <c r="J203" s="2">
        <v>1</v>
      </c>
      <c r="K203" s="2">
        <v>3</v>
      </c>
      <c r="L203" s="44">
        <v>6</v>
      </c>
      <c r="M203" s="6" t="str">
        <f t="shared" si="18"/>
        <v>&lt;D6&gt;</v>
      </c>
      <c r="N203" s="6" t="str">
        <f>IF($B203=1,IF(ISNA(VLOOKUP($M203,Teams!$F$4:$H$51,2,FALSE)),"",VLOOKUP($M203,Teams!$F$4:$H$51,2,FALSE)),IF($B203=2,IF(ISNA(VLOOKUP($M203,Teams!$O$4:$Q$51,2,FALSE)),"",VLOOKUP($M203,Teams!$O$4:$Q$51,2,FALSE)),IF(ISNA(VLOOKUP($M203,Teams!$X$4:$Z$51,2,FALSE)),"",VLOOKUP($M203,Teams!$X$4:$Z$51,2,FALSE))))</f>
        <v>211406</v>
      </c>
      <c r="O203" s="46">
        <v>1</v>
      </c>
      <c r="P203" s="6" t="str">
        <f t="shared" si="19"/>
        <v>&lt;D1&gt;</v>
      </c>
      <c r="Q203" s="6" t="str">
        <f>IF($B203=1,IF(ISNA(VLOOKUP($P203,Teams!$F$4:$H$51,2,FALSE)),"",VLOOKUP($P203,Teams!$F$4:$H$51,2,FALSE)),IF($B203=2,IF(ISNA(VLOOKUP($P203,Teams!$O$4:$Q$51,2,FALSE)),"",VLOOKUP($P203,Teams!$O$4:$Q$51,2,FALSE)),IF(ISNA(VLOOKUP($P203,Teams!$X$4:$Z$51,2,FALSE)),"",VLOOKUP($P203,Teams!$X$4:$Z$51,2,FALSE))))</f>
        <v>211401</v>
      </c>
      <c r="R203" t="str">
        <f t="shared" si="22"/>
        <v>01/00/1900,:00,01/00/1900,:00,Week 17 - Match ,,Gym 1 - Court 3,,0,Game,,211406,,1,211401,,,0,,,1,,,,,,</v>
      </c>
    </row>
    <row r="204" spans="2:18" x14ac:dyDescent="0.2">
      <c r="B204" s="37">
        <v>1</v>
      </c>
      <c r="C204" s="9"/>
      <c r="D204" s="10"/>
      <c r="E204" s="10" t="s">
        <v>36</v>
      </c>
      <c r="F204" s="11" t="str">
        <f t="shared" si="20"/>
        <v/>
      </c>
      <c r="G204" s="11" t="str">
        <f t="shared" si="21"/>
        <v>00</v>
      </c>
      <c r="H204" s="2">
        <v>17</v>
      </c>
      <c r="I204" s="11" t="str">
        <f t="shared" si="23"/>
        <v/>
      </c>
      <c r="J204" s="2">
        <v>2</v>
      </c>
      <c r="K204" s="2">
        <v>1</v>
      </c>
      <c r="L204" s="44">
        <v>5</v>
      </c>
      <c r="M204" s="6" t="str">
        <f t="shared" si="18"/>
        <v>&lt;D5&gt;</v>
      </c>
      <c r="N204" s="6" t="str">
        <f>IF($B204=1,IF(ISNA(VLOOKUP($M204,Teams!$F$4:$H$51,2,FALSE)),"",VLOOKUP($M204,Teams!$F$4:$H$51,2,FALSE)),IF($B204=2,IF(ISNA(VLOOKUP($M204,Teams!$O$4:$Q$51,2,FALSE)),"",VLOOKUP($M204,Teams!$O$4:$Q$51,2,FALSE)),IF(ISNA(VLOOKUP($M204,Teams!$X$4:$Z$51,2,FALSE)),"",VLOOKUP($M204,Teams!$X$4:$Z$51,2,FALSE))))</f>
        <v>211405</v>
      </c>
      <c r="O204" s="46">
        <v>2</v>
      </c>
      <c r="P204" s="6" t="str">
        <f t="shared" si="19"/>
        <v>&lt;D2&gt;</v>
      </c>
      <c r="Q204" s="6" t="str">
        <f>IF($B204=1,IF(ISNA(VLOOKUP($P204,Teams!$F$4:$H$51,2,FALSE)),"",VLOOKUP($P204,Teams!$F$4:$H$51,2,FALSE)),IF($B204=2,IF(ISNA(VLOOKUP($P204,Teams!$O$4:$Q$51,2,FALSE)),"",VLOOKUP($P204,Teams!$O$4:$Q$51,2,FALSE)),IF(ISNA(VLOOKUP($P204,Teams!$X$4:$Z$51,2,FALSE)),"",VLOOKUP($P204,Teams!$X$4:$Z$51,2,FALSE))))</f>
        <v>211402</v>
      </c>
      <c r="R204" t="str">
        <f t="shared" si="22"/>
        <v>01/00/1900,:00,01/00/1900,:00,Week 17 - Match ,,Gym 2 - Court 1,,0,Game,,211405,,1,211402,,,0,,,1,,,,,,</v>
      </c>
    </row>
    <row r="205" spans="2:18" x14ac:dyDescent="0.2">
      <c r="B205" s="37">
        <v>1</v>
      </c>
      <c r="C205" s="9"/>
      <c r="D205" s="10"/>
      <c r="E205" s="10" t="s">
        <v>36</v>
      </c>
      <c r="F205" s="11" t="str">
        <f t="shared" si="20"/>
        <v/>
      </c>
      <c r="G205" s="11" t="str">
        <f t="shared" si="21"/>
        <v>00</v>
      </c>
      <c r="H205" s="2">
        <v>17</v>
      </c>
      <c r="I205" s="11" t="str">
        <f t="shared" si="23"/>
        <v/>
      </c>
      <c r="J205" s="2">
        <v>2</v>
      </c>
      <c r="K205" s="2">
        <v>2</v>
      </c>
      <c r="L205" s="44">
        <v>4</v>
      </c>
      <c r="M205" s="6" t="str">
        <f t="shared" si="18"/>
        <v>&lt;D4&gt;</v>
      </c>
      <c r="N205" s="6" t="str">
        <f>IF($B205=1,IF(ISNA(VLOOKUP($M205,Teams!$F$4:$H$51,2,FALSE)),"",VLOOKUP($M205,Teams!$F$4:$H$51,2,FALSE)),IF($B205=2,IF(ISNA(VLOOKUP($M205,Teams!$O$4:$Q$51,2,FALSE)),"",VLOOKUP($M205,Teams!$O$4:$Q$51,2,FALSE)),IF(ISNA(VLOOKUP($M205,Teams!$X$4:$Z$51,2,FALSE)),"",VLOOKUP($M205,Teams!$X$4:$Z$51,2,FALSE))))</f>
        <v>211404</v>
      </c>
      <c r="O205" s="46">
        <v>3</v>
      </c>
      <c r="P205" s="6" t="str">
        <f t="shared" si="19"/>
        <v>&lt;D3&gt;</v>
      </c>
      <c r="Q205" s="6" t="str">
        <f>IF($B205=1,IF(ISNA(VLOOKUP($P205,Teams!$F$4:$H$51,2,FALSE)),"",VLOOKUP($P205,Teams!$F$4:$H$51,2,FALSE)),IF($B205=2,IF(ISNA(VLOOKUP($P205,Teams!$O$4:$Q$51,2,FALSE)),"",VLOOKUP($P205,Teams!$O$4:$Q$51,2,FALSE)),IF(ISNA(VLOOKUP($P205,Teams!$X$4:$Z$51,2,FALSE)),"",VLOOKUP($P205,Teams!$X$4:$Z$51,2,FALSE))))</f>
        <v>211403</v>
      </c>
      <c r="R205" t="str">
        <f t="shared" si="22"/>
        <v>01/00/1900,:00,01/00/1900,:00,Week 17 - Match ,,Gym 2 - Court 2,,0,Game,,211404,,1,211403,,,0,,,1,,,,,,</v>
      </c>
    </row>
    <row r="206" spans="2:18" x14ac:dyDescent="0.2">
      <c r="B206" s="37">
        <v>1</v>
      </c>
      <c r="C206" s="9"/>
      <c r="D206" s="10"/>
      <c r="E206" s="10" t="s">
        <v>36</v>
      </c>
      <c r="F206" s="11" t="str">
        <f t="shared" si="20"/>
        <v/>
      </c>
      <c r="G206" s="11" t="str">
        <f t="shared" si="21"/>
        <v>00</v>
      </c>
      <c r="H206" s="2">
        <v>17</v>
      </c>
      <c r="I206" s="11" t="str">
        <f t="shared" si="23"/>
        <v/>
      </c>
      <c r="J206" s="2">
        <v>2</v>
      </c>
      <c r="K206" s="2">
        <v>3</v>
      </c>
      <c r="L206" s="44">
        <v>11</v>
      </c>
      <c r="M206" s="6" t="str">
        <f t="shared" si="18"/>
        <v>&lt;D11&gt;</v>
      </c>
      <c r="N206" s="6" t="str">
        <f>IF($B206=1,IF(ISNA(VLOOKUP($M206,Teams!$F$4:$H$51,2,FALSE)),"",VLOOKUP($M206,Teams!$F$4:$H$51,2,FALSE)),IF($B206=2,IF(ISNA(VLOOKUP($M206,Teams!$O$4:$Q$51,2,FALSE)),"",VLOOKUP($M206,Teams!$O$4:$Q$51,2,FALSE)),IF(ISNA(VLOOKUP($M206,Teams!$X$4:$Z$51,2,FALSE)),"",VLOOKUP($M206,Teams!$X$4:$Z$51,2,FALSE))))</f>
        <v>211411</v>
      </c>
      <c r="O206" s="46">
        <v>7</v>
      </c>
      <c r="P206" s="6" t="str">
        <f t="shared" si="19"/>
        <v>&lt;D7&gt;</v>
      </c>
      <c r="Q206" s="6" t="str">
        <f>IF($B206=1,IF(ISNA(VLOOKUP($P206,Teams!$F$4:$H$51,2,FALSE)),"",VLOOKUP($P206,Teams!$F$4:$H$51,2,FALSE)),IF($B206=2,IF(ISNA(VLOOKUP($P206,Teams!$O$4:$Q$51,2,FALSE)),"",VLOOKUP($P206,Teams!$O$4:$Q$51,2,FALSE)),IF(ISNA(VLOOKUP($P206,Teams!$X$4:$Z$51,2,FALSE)),"",VLOOKUP($P206,Teams!$X$4:$Z$51,2,FALSE))))</f>
        <v>211407</v>
      </c>
      <c r="R206" t="str">
        <f t="shared" si="22"/>
        <v>01/00/1900,:00,01/00/1900,:00,Week 17 - Match ,,Gym 2 - Court 3,,0,Game,,211411,,1,211407,,,0,,,1,,,,,,</v>
      </c>
    </row>
    <row r="207" spans="2:18" x14ac:dyDescent="0.2">
      <c r="B207" s="37">
        <v>1</v>
      </c>
      <c r="C207" s="9"/>
      <c r="D207" s="10"/>
      <c r="E207" s="10" t="s">
        <v>36</v>
      </c>
      <c r="F207" s="11" t="str">
        <f t="shared" si="20"/>
        <v/>
      </c>
      <c r="G207" s="11" t="str">
        <f t="shared" si="21"/>
        <v>00</v>
      </c>
      <c r="H207" s="2">
        <v>18</v>
      </c>
      <c r="I207" s="11" t="str">
        <f t="shared" si="23"/>
        <v/>
      </c>
      <c r="J207" s="2">
        <v>1</v>
      </c>
      <c r="K207" s="2">
        <v>1</v>
      </c>
      <c r="L207" s="44">
        <v>12</v>
      </c>
      <c r="M207" s="6" t="str">
        <f t="shared" si="18"/>
        <v>&lt;D12&gt;</v>
      </c>
      <c r="N207" s="6" t="str">
        <f>IF($B207=1,IF(ISNA(VLOOKUP($M207,Teams!$F$4:$H$51,2,FALSE)),"",VLOOKUP($M207,Teams!$F$4:$H$51,2,FALSE)),IF($B207=2,IF(ISNA(VLOOKUP($M207,Teams!$O$4:$Q$51,2,FALSE)),"",VLOOKUP($M207,Teams!$O$4:$Q$51,2,FALSE)),IF(ISNA(VLOOKUP($M207,Teams!$X$4:$Z$51,2,FALSE)),"",VLOOKUP($M207,Teams!$X$4:$Z$51,2,FALSE))))</f>
        <v>211412</v>
      </c>
      <c r="O207" s="46">
        <v>10</v>
      </c>
      <c r="P207" s="6" t="str">
        <f t="shared" si="19"/>
        <v>&lt;D10&gt;</v>
      </c>
      <c r="Q207" s="6" t="str">
        <f>IF($B207=1,IF(ISNA(VLOOKUP($P207,Teams!$F$4:$H$51,2,FALSE)),"",VLOOKUP($P207,Teams!$F$4:$H$51,2,FALSE)),IF($B207=2,IF(ISNA(VLOOKUP($P207,Teams!$O$4:$Q$51,2,FALSE)),"",VLOOKUP($P207,Teams!$O$4:$Q$51,2,FALSE)),IF(ISNA(VLOOKUP($P207,Teams!$X$4:$Z$51,2,FALSE)),"",VLOOKUP($P207,Teams!$X$4:$Z$51,2,FALSE))))</f>
        <v>211410</v>
      </c>
      <c r="R207" t="str">
        <f t="shared" si="22"/>
        <v>01/00/1900,:00,01/00/1900,:00,Week 18 - Match ,,Gym 1 - Court 1,,0,Game,,211412,,1,211410,,,0,,,1,,,,,,</v>
      </c>
    </row>
    <row r="208" spans="2:18" x14ac:dyDescent="0.2">
      <c r="B208" s="37">
        <v>1</v>
      </c>
      <c r="C208" s="9"/>
      <c r="D208" s="10"/>
      <c r="E208" s="10" t="s">
        <v>36</v>
      </c>
      <c r="F208" s="11" t="str">
        <f t="shared" si="20"/>
        <v/>
      </c>
      <c r="G208" s="11" t="str">
        <f t="shared" si="21"/>
        <v>00</v>
      </c>
      <c r="H208" s="2">
        <v>18</v>
      </c>
      <c r="I208" s="11" t="str">
        <f t="shared" si="23"/>
        <v/>
      </c>
      <c r="J208" s="2">
        <v>1</v>
      </c>
      <c r="K208" s="2">
        <v>2</v>
      </c>
      <c r="L208" s="44">
        <v>7</v>
      </c>
      <c r="M208" s="6" t="str">
        <f t="shared" si="18"/>
        <v>&lt;D7&gt;</v>
      </c>
      <c r="N208" s="6" t="str">
        <f>IF($B208=1,IF(ISNA(VLOOKUP($M208,Teams!$F$4:$H$51,2,FALSE)),"",VLOOKUP($M208,Teams!$F$4:$H$51,2,FALSE)),IF($B208=2,IF(ISNA(VLOOKUP($M208,Teams!$O$4:$Q$51,2,FALSE)),"",VLOOKUP($M208,Teams!$O$4:$Q$51,2,FALSE)),IF(ISNA(VLOOKUP($M208,Teams!$X$4:$Z$51,2,FALSE)),"",VLOOKUP($M208,Teams!$X$4:$Z$51,2,FALSE))))</f>
        <v>211407</v>
      </c>
      <c r="O208" s="46">
        <v>2</v>
      </c>
      <c r="P208" s="6" t="str">
        <f t="shared" si="19"/>
        <v>&lt;D2&gt;</v>
      </c>
      <c r="Q208" s="6" t="str">
        <f>IF($B208=1,IF(ISNA(VLOOKUP($P208,Teams!$F$4:$H$51,2,FALSE)),"",VLOOKUP($P208,Teams!$F$4:$H$51,2,FALSE)),IF($B208=2,IF(ISNA(VLOOKUP($P208,Teams!$O$4:$Q$51,2,FALSE)),"",VLOOKUP($P208,Teams!$O$4:$Q$51,2,FALSE)),IF(ISNA(VLOOKUP($P208,Teams!$X$4:$Z$51,2,FALSE)),"",VLOOKUP($P208,Teams!$X$4:$Z$51,2,FALSE))))</f>
        <v>211402</v>
      </c>
      <c r="R208" t="str">
        <f t="shared" si="22"/>
        <v>01/00/1900,:00,01/00/1900,:00,Week 18 - Match ,,Gym 1 - Court 2,,0,Game,,211407,,1,211402,,,0,,,1,,,,,,</v>
      </c>
    </row>
    <row r="209" spans="1:18" x14ac:dyDescent="0.2">
      <c r="B209" s="37">
        <v>1</v>
      </c>
      <c r="C209" s="9"/>
      <c r="D209" s="10"/>
      <c r="E209" s="10" t="s">
        <v>36</v>
      </c>
      <c r="F209" s="11" t="str">
        <f t="shared" si="20"/>
        <v/>
      </c>
      <c r="G209" s="11" t="str">
        <f t="shared" si="21"/>
        <v>00</v>
      </c>
      <c r="H209" s="2">
        <v>18</v>
      </c>
      <c r="I209" s="11" t="str">
        <f t="shared" si="23"/>
        <v/>
      </c>
      <c r="J209" s="2">
        <v>1</v>
      </c>
      <c r="K209" s="2">
        <v>3</v>
      </c>
      <c r="L209" s="44">
        <v>8</v>
      </c>
      <c r="M209" s="6" t="str">
        <f t="shared" si="18"/>
        <v>&lt;D8&gt;</v>
      </c>
      <c r="N209" s="6" t="str">
        <f>IF($B209=1,IF(ISNA(VLOOKUP($M209,Teams!$F$4:$H$51,2,FALSE)),"",VLOOKUP($M209,Teams!$F$4:$H$51,2,FALSE)),IF($B209=2,IF(ISNA(VLOOKUP($M209,Teams!$O$4:$Q$51,2,FALSE)),"",VLOOKUP($M209,Teams!$O$4:$Q$51,2,FALSE)),IF(ISNA(VLOOKUP($M209,Teams!$X$4:$Z$51,2,FALSE)),"",VLOOKUP($M209,Teams!$X$4:$Z$51,2,FALSE))))</f>
        <v>211408</v>
      </c>
      <c r="O209" s="46">
        <v>1</v>
      </c>
      <c r="P209" s="6" t="str">
        <f t="shared" si="19"/>
        <v>&lt;D1&gt;</v>
      </c>
      <c r="Q209" s="6" t="str">
        <f>IF($B209=1,IF(ISNA(VLOOKUP($P209,Teams!$F$4:$H$51,2,FALSE)),"",VLOOKUP($P209,Teams!$F$4:$H$51,2,FALSE)),IF($B209=2,IF(ISNA(VLOOKUP($P209,Teams!$O$4:$Q$51,2,FALSE)),"",VLOOKUP($P209,Teams!$O$4:$Q$51,2,FALSE)),IF(ISNA(VLOOKUP($P209,Teams!$X$4:$Z$51,2,FALSE)),"",VLOOKUP($P209,Teams!$X$4:$Z$51,2,FALSE))))</f>
        <v>211401</v>
      </c>
      <c r="R209" t="str">
        <f t="shared" si="22"/>
        <v>01/00/1900,:00,01/00/1900,:00,Week 18 - Match ,,Gym 1 - Court 3,,0,Game,,211408,,1,211401,,,0,,,1,,,,,,</v>
      </c>
    </row>
    <row r="210" spans="1:18" x14ac:dyDescent="0.2">
      <c r="B210" s="37">
        <v>1</v>
      </c>
      <c r="C210" s="9"/>
      <c r="D210" s="10"/>
      <c r="E210" s="10" t="s">
        <v>36</v>
      </c>
      <c r="F210" s="11" t="str">
        <f t="shared" si="20"/>
        <v/>
      </c>
      <c r="G210" s="11" t="str">
        <f t="shared" si="21"/>
        <v>00</v>
      </c>
      <c r="H210" s="2">
        <v>18</v>
      </c>
      <c r="I210" s="11" t="str">
        <f t="shared" si="23"/>
        <v/>
      </c>
      <c r="J210" s="2">
        <v>2</v>
      </c>
      <c r="K210" s="2">
        <v>1</v>
      </c>
      <c r="L210" s="44">
        <v>6</v>
      </c>
      <c r="M210" s="6" t="str">
        <f t="shared" si="18"/>
        <v>&lt;D6&gt;</v>
      </c>
      <c r="N210" s="6" t="str">
        <f>IF($B210=1,IF(ISNA(VLOOKUP($M210,Teams!$F$4:$H$51,2,FALSE)),"",VLOOKUP($M210,Teams!$F$4:$H$51,2,FALSE)),IF($B210=2,IF(ISNA(VLOOKUP($M210,Teams!$O$4:$Q$51,2,FALSE)),"",VLOOKUP($M210,Teams!$O$4:$Q$51,2,FALSE)),IF(ISNA(VLOOKUP($M210,Teams!$X$4:$Z$51,2,FALSE)),"",VLOOKUP($M210,Teams!$X$4:$Z$51,2,FALSE))))</f>
        <v>211406</v>
      </c>
      <c r="O210" s="46">
        <v>3</v>
      </c>
      <c r="P210" s="6" t="str">
        <f t="shared" si="19"/>
        <v>&lt;D3&gt;</v>
      </c>
      <c r="Q210" s="6" t="str">
        <f>IF($B210=1,IF(ISNA(VLOOKUP($P210,Teams!$F$4:$H$51,2,FALSE)),"",VLOOKUP($P210,Teams!$F$4:$H$51,2,FALSE)),IF($B210=2,IF(ISNA(VLOOKUP($P210,Teams!$O$4:$Q$51,2,FALSE)),"",VLOOKUP($P210,Teams!$O$4:$Q$51,2,FALSE)),IF(ISNA(VLOOKUP($P210,Teams!$X$4:$Z$51,2,FALSE)),"",VLOOKUP($P210,Teams!$X$4:$Z$51,2,FALSE))))</f>
        <v>211403</v>
      </c>
      <c r="R210" t="str">
        <f t="shared" si="22"/>
        <v>01/00/1900,:00,01/00/1900,:00,Week 18 - Match ,,Gym 2 - Court 1,,0,Game,,211406,,1,211403,,,0,,,1,,,,,,</v>
      </c>
    </row>
    <row r="211" spans="1:18" x14ac:dyDescent="0.2">
      <c r="B211" s="37">
        <v>1</v>
      </c>
      <c r="C211" s="9"/>
      <c r="D211" s="10"/>
      <c r="E211" s="10" t="s">
        <v>36</v>
      </c>
      <c r="F211" s="11" t="str">
        <f t="shared" si="20"/>
        <v/>
      </c>
      <c r="G211" s="11" t="str">
        <f t="shared" si="21"/>
        <v>00</v>
      </c>
      <c r="H211" s="2">
        <v>18</v>
      </c>
      <c r="I211" s="11" t="str">
        <f t="shared" si="23"/>
        <v/>
      </c>
      <c r="J211" s="2">
        <v>2</v>
      </c>
      <c r="K211" s="2">
        <v>2</v>
      </c>
      <c r="L211" s="44">
        <v>5</v>
      </c>
      <c r="M211" s="6" t="str">
        <f t="shared" si="18"/>
        <v>&lt;D5&gt;</v>
      </c>
      <c r="N211" s="6" t="str">
        <f>IF($B211=1,IF(ISNA(VLOOKUP($M211,Teams!$F$4:$H$51,2,FALSE)),"",VLOOKUP($M211,Teams!$F$4:$H$51,2,FALSE)),IF($B211=2,IF(ISNA(VLOOKUP($M211,Teams!$O$4:$Q$51,2,FALSE)),"",VLOOKUP($M211,Teams!$O$4:$Q$51,2,FALSE)),IF(ISNA(VLOOKUP($M211,Teams!$X$4:$Z$51,2,FALSE)),"",VLOOKUP($M211,Teams!$X$4:$Z$51,2,FALSE))))</f>
        <v>211405</v>
      </c>
      <c r="O211" s="46">
        <v>4</v>
      </c>
      <c r="P211" s="6" t="str">
        <f t="shared" si="19"/>
        <v>&lt;D4&gt;</v>
      </c>
      <c r="Q211" s="6" t="str">
        <f>IF($B211=1,IF(ISNA(VLOOKUP($P211,Teams!$F$4:$H$51,2,FALSE)),"",VLOOKUP($P211,Teams!$F$4:$H$51,2,FALSE)),IF($B211=2,IF(ISNA(VLOOKUP($P211,Teams!$O$4:$Q$51,2,FALSE)),"",VLOOKUP($P211,Teams!$O$4:$Q$51,2,FALSE)),IF(ISNA(VLOOKUP($P211,Teams!$X$4:$Z$51,2,FALSE)),"",VLOOKUP($P211,Teams!$X$4:$Z$51,2,FALSE))))</f>
        <v>211404</v>
      </c>
      <c r="R211" t="str">
        <f t="shared" si="22"/>
        <v>01/00/1900,:00,01/00/1900,:00,Week 18 - Match ,,Gym 2 - Court 2,,0,Game,,211405,,1,211404,,,0,,,1,,,,,,</v>
      </c>
    </row>
    <row r="212" spans="1:18" x14ac:dyDescent="0.2">
      <c r="B212" s="37">
        <v>1</v>
      </c>
      <c r="C212" s="9"/>
      <c r="D212" s="10"/>
      <c r="E212" s="10" t="s">
        <v>36</v>
      </c>
      <c r="F212" s="11" t="str">
        <f t="shared" si="20"/>
        <v/>
      </c>
      <c r="G212" s="11" t="str">
        <f t="shared" si="21"/>
        <v>00</v>
      </c>
      <c r="H212" s="2">
        <v>18</v>
      </c>
      <c r="I212" s="11" t="str">
        <f t="shared" si="23"/>
        <v/>
      </c>
      <c r="J212" s="2">
        <v>2</v>
      </c>
      <c r="K212" s="2">
        <v>3</v>
      </c>
      <c r="L212" s="44">
        <v>11</v>
      </c>
      <c r="M212" s="6" t="str">
        <f t="shared" si="18"/>
        <v>&lt;D11&gt;</v>
      </c>
      <c r="N212" s="6" t="str">
        <f>IF($B212=1,IF(ISNA(VLOOKUP($M212,Teams!$F$4:$H$51,2,FALSE)),"",VLOOKUP($M212,Teams!$F$4:$H$51,2,FALSE)),IF($B212=2,IF(ISNA(VLOOKUP($M212,Teams!$O$4:$Q$51,2,FALSE)),"",VLOOKUP($M212,Teams!$O$4:$Q$51,2,FALSE)),IF(ISNA(VLOOKUP($M212,Teams!$X$4:$Z$51,2,FALSE)),"",VLOOKUP($M212,Teams!$X$4:$Z$51,2,FALSE))))</f>
        <v>211411</v>
      </c>
      <c r="O212" s="46">
        <v>9</v>
      </c>
      <c r="P212" s="6" t="str">
        <f t="shared" si="19"/>
        <v>&lt;D9&gt;</v>
      </c>
      <c r="Q212" s="6" t="str">
        <f>IF($B212=1,IF(ISNA(VLOOKUP($P212,Teams!$F$4:$H$51,2,FALSE)),"",VLOOKUP($P212,Teams!$F$4:$H$51,2,FALSE)),IF($B212=2,IF(ISNA(VLOOKUP($P212,Teams!$O$4:$Q$51,2,FALSE)),"",VLOOKUP($P212,Teams!$O$4:$Q$51,2,FALSE)),IF(ISNA(VLOOKUP($P212,Teams!$X$4:$Z$51,2,FALSE)),"",VLOOKUP($P212,Teams!$X$4:$Z$51,2,FALSE))))</f>
        <v>211409</v>
      </c>
      <c r="R212" t="str">
        <f t="shared" si="22"/>
        <v>01/00/1900,:00,01/00/1900,:00,Week 18 - Match ,,Gym 2 - Court 3,,0,Game,,211411,,1,211409,,,0,,,1,,,,,,</v>
      </c>
    </row>
    <row r="213" spans="1:18" x14ac:dyDescent="0.2">
      <c r="B213" s="37">
        <v>1</v>
      </c>
      <c r="C213" s="9"/>
      <c r="D213" s="10"/>
      <c r="E213" s="10" t="s">
        <v>36</v>
      </c>
      <c r="F213" s="11" t="str">
        <f t="shared" si="20"/>
        <v/>
      </c>
      <c r="G213" s="11" t="str">
        <f t="shared" si="21"/>
        <v>00</v>
      </c>
      <c r="H213" s="2">
        <v>18</v>
      </c>
      <c r="I213" s="11" t="str">
        <f t="shared" si="23"/>
        <v/>
      </c>
      <c r="J213" s="2">
        <v>1</v>
      </c>
      <c r="K213" s="2">
        <v>1</v>
      </c>
      <c r="L213" s="44">
        <v>5</v>
      </c>
      <c r="M213" s="6" t="str">
        <f t="shared" si="18"/>
        <v>&lt;D5&gt;</v>
      </c>
      <c r="N213" s="6" t="str">
        <f>IF($B213=1,IF(ISNA(VLOOKUP($M213,Teams!$F$4:$H$51,2,FALSE)),"",VLOOKUP($M213,Teams!$F$4:$H$51,2,FALSE)),IF($B213=2,IF(ISNA(VLOOKUP($M213,Teams!$O$4:$Q$51,2,FALSE)),"",VLOOKUP($M213,Teams!$O$4:$Q$51,2,FALSE)),IF(ISNA(VLOOKUP($M213,Teams!$X$4:$Z$51,2,FALSE)),"",VLOOKUP($M213,Teams!$X$4:$Z$51,2,FALSE))))</f>
        <v>211405</v>
      </c>
      <c r="O213" s="46">
        <v>1</v>
      </c>
      <c r="P213" s="6" t="str">
        <f t="shared" si="19"/>
        <v>&lt;D1&gt;</v>
      </c>
      <c r="Q213" s="6" t="str">
        <f>IF($B213=1,IF(ISNA(VLOOKUP($P213,Teams!$F$4:$H$51,2,FALSE)),"",VLOOKUP($P213,Teams!$F$4:$H$51,2,FALSE)),IF($B213=2,IF(ISNA(VLOOKUP($P213,Teams!$O$4:$Q$51,2,FALSE)),"",VLOOKUP($P213,Teams!$O$4:$Q$51,2,FALSE)),IF(ISNA(VLOOKUP($P213,Teams!$X$4:$Z$51,2,FALSE)),"",VLOOKUP($P213,Teams!$X$4:$Z$51,2,FALSE))))</f>
        <v>211401</v>
      </c>
      <c r="R213" t="str">
        <f t="shared" si="22"/>
        <v>01/00/1900,:00,01/00/1900,:00,Week 18 - Match ,,Gym 1 - Court 1,,0,Game,,211405,,1,211401,,,0,,,1,,,,,,</v>
      </c>
    </row>
    <row r="214" spans="1:18" x14ac:dyDescent="0.2">
      <c r="B214" s="37">
        <v>1</v>
      </c>
      <c r="C214" s="9"/>
      <c r="D214" s="10"/>
      <c r="E214" s="10" t="s">
        <v>36</v>
      </c>
      <c r="F214" s="11" t="str">
        <f t="shared" si="20"/>
        <v/>
      </c>
      <c r="G214" s="11" t="str">
        <f t="shared" si="21"/>
        <v>00</v>
      </c>
      <c r="H214" s="2">
        <v>18</v>
      </c>
      <c r="I214" s="11" t="str">
        <f t="shared" si="23"/>
        <v/>
      </c>
      <c r="J214" s="2">
        <v>1</v>
      </c>
      <c r="K214" s="2">
        <v>2</v>
      </c>
      <c r="L214" s="44">
        <v>4</v>
      </c>
      <c r="M214" s="6" t="str">
        <f t="shared" si="18"/>
        <v>&lt;D4&gt;</v>
      </c>
      <c r="N214" s="6" t="str">
        <f>IF($B214=1,IF(ISNA(VLOOKUP($M214,Teams!$F$4:$H$51,2,FALSE)),"",VLOOKUP($M214,Teams!$F$4:$H$51,2,FALSE)),IF($B214=2,IF(ISNA(VLOOKUP($M214,Teams!$O$4:$Q$51,2,FALSE)),"",VLOOKUP($M214,Teams!$O$4:$Q$51,2,FALSE)),IF(ISNA(VLOOKUP($M214,Teams!$X$4:$Z$51,2,FALSE)),"",VLOOKUP($M214,Teams!$X$4:$Z$51,2,FALSE))))</f>
        <v>211404</v>
      </c>
      <c r="O214" s="46">
        <v>2</v>
      </c>
      <c r="P214" s="6" t="str">
        <f t="shared" si="19"/>
        <v>&lt;D2&gt;</v>
      </c>
      <c r="Q214" s="6" t="str">
        <f>IF($B214=1,IF(ISNA(VLOOKUP($P214,Teams!$F$4:$H$51,2,FALSE)),"",VLOOKUP($P214,Teams!$F$4:$H$51,2,FALSE)),IF($B214=2,IF(ISNA(VLOOKUP($P214,Teams!$O$4:$Q$51,2,FALSE)),"",VLOOKUP($P214,Teams!$O$4:$Q$51,2,FALSE)),IF(ISNA(VLOOKUP($P214,Teams!$X$4:$Z$51,2,FALSE)),"",VLOOKUP($P214,Teams!$X$4:$Z$51,2,FALSE))))</f>
        <v>211402</v>
      </c>
      <c r="R214" t="str">
        <f t="shared" si="22"/>
        <v>01/00/1900,:00,01/00/1900,:00,Week 18 - Match ,,Gym 1 - Court 2,,0,Game,,211404,,1,211402,,,0,,,1,,,,,,</v>
      </c>
    </row>
    <row r="215" spans="1:18" x14ac:dyDescent="0.2">
      <c r="B215" s="37">
        <v>1</v>
      </c>
      <c r="C215" s="9"/>
      <c r="D215" s="10"/>
      <c r="E215" s="10" t="s">
        <v>36</v>
      </c>
      <c r="F215" s="11" t="str">
        <f t="shared" si="20"/>
        <v/>
      </c>
      <c r="G215" s="11" t="str">
        <f t="shared" si="21"/>
        <v>00</v>
      </c>
      <c r="H215" s="2">
        <v>18</v>
      </c>
      <c r="I215" s="11" t="str">
        <f t="shared" si="23"/>
        <v/>
      </c>
      <c r="J215" s="2">
        <v>1</v>
      </c>
      <c r="K215" s="2">
        <v>3</v>
      </c>
      <c r="L215" s="44">
        <v>12</v>
      </c>
      <c r="M215" s="6" t="str">
        <f t="shared" si="18"/>
        <v>&lt;D12&gt;</v>
      </c>
      <c r="N215" s="6" t="str">
        <f>IF($B215=1,IF(ISNA(VLOOKUP($M215,Teams!$F$4:$H$51,2,FALSE)),"",VLOOKUP($M215,Teams!$F$4:$H$51,2,FALSE)),IF($B215=2,IF(ISNA(VLOOKUP($M215,Teams!$O$4:$Q$51,2,FALSE)),"",VLOOKUP($M215,Teams!$O$4:$Q$51,2,FALSE)),IF(ISNA(VLOOKUP($M215,Teams!$X$4:$Z$51,2,FALSE)),"",VLOOKUP($M215,Teams!$X$4:$Z$51,2,FALSE))))</f>
        <v>211412</v>
      </c>
      <c r="O215" s="46">
        <v>3</v>
      </c>
      <c r="P215" s="6" t="str">
        <f t="shared" si="19"/>
        <v>&lt;D3&gt;</v>
      </c>
      <c r="Q215" s="6" t="str">
        <f>IF($B215=1,IF(ISNA(VLOOKUP($P215,Teams!$F$4:$H$51,2,FALSE)),"",VLOOKUP($P215,Teams!$F$4:$H$51,2,FALSE)),IF($B215=2,IF(ISNA(VLOOKUP($P215,Teams!$O$4:$Q$51,2,FALSE)),"",VLOOKUP($P215,Teams!$O$4:$Q$51,2,FALSE)),IF(ISNA(VLOOKUP($P215,Teams!$X$4:$Z$51,2,FALSE)),"",VLOOKUP($P215,Teams!$X$4:$Z$51,2,FALSE))))</f>
        <v>211403</v>
      </c>
      <c r="R215" t="str">
        <f t="shared" si="22"/>
        <v>01/00/1900,:00,01/00/1900,:00,Week 18 - Match ,,Gym 1 - Court 3,,0,Game,,211412,,1,211403,,,0,,,1,,,,,,</v>
      </c>
    </row>
    <row r="216" spans="1:18" x14ac:dyDescent="0.2">
      <c r="B216" s="37">
        <v>1</v>
      </c>
      <c r="C216" s="9"/>
      <c r="D216" s="10"/>
      <c r="E216" s="10" t="s">
        <v>36</v>
      </c>
      <c r="F216" s="11" t="str">
        <f t="shared" si="20"/>
        <v/>
      </c>
      <c r="G216" s="11" t="str">
        <f t="shared" si="21"/>
        <v>00</v>
      </c>
      <c r="H216" s="2">
        <v>18</v>
      </c>
      <c r="I216" s="11" t="str">
        <f t="shared" si="23"/>
        <v/>
      </c>
      <c r="J216" s="2">
        <v>2</v>
      </c>
      <c r="K216" s="2">
        <v>1</v>
      </c>
      <c r="L216" s="44">
        <v>11</v>
      </c>
      <c r="M216" s="6" t="str">
        <f t="shared" si="18"/>
        <v>&lt;D11&gt;</v>
      </c>
      <c r="N216" s="6" t="str">
        <f>IF($B216=1,IF(ISNA(VLOOKUP($M216,Teams!$F$4:$H$51,2,FALSE)),"",VLOOKUP($M216,Teams!$F$4:$H$51,2,FALSE)),IF($B216=2,IF(ISNA(VLOOKUP($M216,Teams!$O$4:$Q$51,2,FALSE)),"",VLOOKUP($M216,Teams!$O$4:$Q$51,2,FALSE)),IF(ISNA(VLOOKUP($M216,Teams!$X$4:$Z$51,2,FALSE)),"",VLOOKUP($M216,Teams!$X$4:$Z$51,2,FALSE))))</f>
        <v>211411</v>
      </c>
      <c r="O216" s="46">
        <v>6</v>
      </c>
      <c r="P216" s="6" t="str">
        <f t="shared" si="19"/>
        <v>&lt;D6&gt;</v>
      </c>
      <c r="Q216" s="6" t="str">
        <f>IF($B216=1,IF(ISNA(VLOOKUP($P216,Teams!$F$4:$H$51,2,FALSE)),"",VLOOKUP($P216,Teams!$F$4:$H$51,2,FALSE)),IF($B216=2,IF(ISNA(VLOOKUP($P216,Teams!$O$4:$Q$51,2,FALSE)),"",VLOOKUP($P216,Teams!$O$4:$Q$51,2,FALSE)),IF(ISNA(VLOOKUP($P216,Teams!$X$4:$Z$51,2,FALSE)),"",VLOOKUP($P216,Teams!$X$4:$Z$51,2,FALSE))))</f>
        <v>211406</v>
      </c>
      <c r="R216" t="str">
        <f t="shared" si="22"/>
        <v>01/00/1900,:00,01/00/1900,:00,Week 18 - Match ,,Gym 2 - Court 1,,0,Game,,211411,,1,211406,,,0,,,1,,,,,,</v>
      </c>
    </row>
    <row r="217" spans="1:18" x14ac:dyDescent="0.2">
      <c r="B217" s="37">
        <v>1</v>
      </c>
      <c r="C217" s="9"/>
      <c r="D217" s="10"/>
      <c r="E217" s="10" t="s">
        <v>36</v>
      </c>
      <c r="F217" s="11" t="str">
        <f t="shared" si="20"/>
        <v/>
      </c>
      <c r="G217" s="11" t="str">
        <f t="shared" si="21"/>
        <v>00</v>
      </c>
      <c r="H217" s="2">
        <v>18</v>
      </c>
      <c r="I217" s="11" t="str">
        <f t="shared" si="23"/>
        <v/>
      </c>
      <c r="J217" s="2">
        <v>2</v>
      </c>
      <c r="K217" s="2">
        <v>2</v>
      </c>
      <c r="L217" s="44">
        <v>10</v>
      </c>
      <c r="M217" s="6" t="str">
        <f t="shared" si="18"/>
        <v>&lt;D10&gt;</v>
      </c>
      <c r="N217" s="6" t="str">
        <f>IF($B217=1,IF(ISNA(VLOOKUP($M217,Teams!$F$4:$H$51,2,FALSE)),"",VLOOKUP($M217,Teams!$F$4:$H$51,2,FALSE)),IF($B217=2,IF(ISNA(VLOOKUP($M217,Teams!$O$4:$Q$51,2,FALSE)),"",VLOOKUP($M217,Teams!$O$4:$Q$51,2,FALSE)),IF(ISNA(VLOOKUP($M217,Teams!$X$4:$Z$51,2,FALSE)),"",VLOOKUP($M217,Teams!$X$4:$Z$51,2,FALSE))))</f>
        <v>211410</v>
      </c>
      <c r="O217" s="46">
        <v>7</v>
      </c>
      <c r="P217" s="6" t="str">
        <f t="shared" si="19"/>
        <v>&lt;D7&gt;</v>
      </c>
      <c r="Q217" s="6" t="str">
        <f>IF($B217=1,IF(ISNA(VLOOKUP($P217,Teams!$F$4:$H$51,2,FALSE)),"",VLOOKUP($P217,Teams!$F$4:$H$51,2,FALSE)),IF($B217=2,IF(ISNA(VLOOKUP($P217,Teams!$O$4:$Q$51,2,FALSE)),"",VLOOKUP($P217,Teams!$O$4:$Q$51,2,FALSE)),IF(ISNA(VLOOKUP($P217,Teams!$X$4:$Z$51,2,FALSE)),"",VLOOKUP($P217,Teams!$X$4:$Z$51,2,FALSE))))</f>
        <v>211407</v>
      </c>
      <c r="R217" t="str">
        <f t="shared" si="22"/>
        <v>01/00/1900,:00,01/00/1900,:00,Week 18 - Match ,,Gym 2 - Court 2,,0,Game,,211410,,1,211407,,,0,,,1,,,,,,</v>
      </c>
    </row>
    <row r="218" spans="1:18" x14ac:dyDescent="0.2">
      <c r="B218" s="37">
        <v>1</v>
      </c>
      <c r="C218" s="9"/>
      <c r="D218" s="10"/>
      <c r="E218" s="10" t="s">
        <v>36</v>
      </c>
      <c r="F218" s="11" t="str">
        <f t="shared" si="20"/>
        <v/>
      </c>
      <c r="G218" s="11" t="str">
        <f t="shared" si="21"/>
        <v>00</v>
      </c>
      <c r="H218" s="2">
        <v>18</v>
      </c>
      <c r="I218" s="11" t="str">
        <f t="shared" si="23"/>
        <v/>
      </c>
      <c r="J218" s="2">
        <v>2</v>
      </c>
      <c r="K218" s="2">
        <v>3</v>
      </c>
      <c r="L218" s="44">
        <v>9</v>
      </c>
      <c r="M218" s="6" t="str">
        <f t="shared" si="18"/>
        <v>&lt;D9&gt;</v>
      </c>
      <c r="N218" s="6" t="str">
        <f>IF($B218=1,IF(ISNA(VLOOKUP($M218,Teams!$F$4:$H$51,2,FALSE)),"",VLOOKUP($M218,Teams!$F$4:$H$51,2,FALSE)),IF($B218=2,IF(ISNA(VLOOKUP($M218,Teams!$O$4:$Q$51,2,FALSE)),"",VLOOKUP($M218,Teams!$O$4:$Q$51,2,FALSE)),IF(ISNA(VLOOKUP($M218,Teams!$X$4:$Z$51,2,FALSE)),"",VLOOKUP($M218,Teams!$X$4:$Z$51,2,FALSE))))</f>
        <v>211409</v>
      </c>
      <c r="O218" s="46">
        <v>8</v>
      </c>
      <c r="P218" s="6" t="str">
        <f t="shared" si="19"/>
        <v>&lt;D8&gt;</v>
      </c>
      <c r="Q218" s="6" t="str">
        <f>IF($B218=1,IF(ISNA(VLOOKUP($P218,Teams!$F$4:$H$51,2,FALSE)),"",VLOOKUP($P218,Teams!$F$4:$H$51,2,FALSE)),IF($B218=2,IF(ISNA(VLOOKUP($P218,Teams!$O$4:$Q$51,2,FALSE)),"",VLOOKUP($P218,Teams!$O$4:$Q$51,2,FALSE)),IF(ISNA(VLOOKUP($P218,Teams!$X$4:$Z$51,2,FALSE)),"",VLOOKUP($P218,Teams!$X$4:$Z$51,2,FALSE))))</f>
        <v>211408</v>
      </c>
      <c r="R218" t="str">
        <f t="shared" si="22"/>
        <v>01/00/1900,:00,01/00/1900,:00,Week 18 - Match ,,Gym 2 - Court 3,,0,Game,,211409,,1,211408,,,0,,,1,,,,,,</v>
      </c>
    </row>
    <row r="219" spans="1:18" x14ac:dyDescent="0.2">
      <c r="A219" s="43"/>
      <c r="B219" s="37">
        <v>2</v>
      </c>
      <c r="C219" s="9">
        <v>44563</v>
      </c>
      <c r="D219" s="10">
        <v>14</v>
      </c>
      <c r="E219" s="10" t="s">
        <v>36</v>
      </c>
      <c r="F219" s="11">
        <f t="shared" si="20"/>
        <v>15</v>
      </c>
      <c r="G219" s="11" t="str">
        <f t="shared" si="21"/>
        <v>00</v>
      </c>
      <c r="H219" s="2">
        <v>12</v>
      </c>
      <c r="I219" s="11" t="str">
        <f t="shared" si="23"/>
        <v>121411</v>
      </c>
      <c r="J219" s="2">
        <v>1</v>
      </c>
      <c r="K219" s="2">
        <v>1</v>
      </c>
      <c r="L219" s="45">
        <v>8</v>
      </c>
      <c r="M219" s="6" t="str">
        <f t="shared" si="18"/>
        <v>&lt;D8&gt;</v>
      </c>
      <c r="N219" s="6" t="str">
        <f>IF($B219=1,IF(ISNA(VLOOKUP($M219,Teams!$F$4:$H$51,2,FALSE)),"",VLOOKUP($M219,Teams!$F$4:$H$51,2,FALSE)),IF($B219=2,IF(ISNA(VLOOKUP($M219,Teams!$O$4:$Q$51,2,FALSE)),"",VLOOKUP($M219,Teams!$O$4:$Q$51,2,FALSE)),IF(ISNA(VLOOKUP($M219,Teams!$X$4:$Z$51,2,FALSE)),"",VLOOKUP($M219,Teams!$X$4:$Z$51,2,FALSE))))</f>
        <v>212408</v>
      </c>
      <c r="O219" s="47">
        <v>10</v>
      </c>
      <c r="P219" s="6" t="str">
        <f t="shared" si="19"/>
        <v>&lt;D10&gt;</v>
      </c>
      <c r="Q219" s="6" t="str">
        <f>IF($B219=1,IF(ISNA(VLOOKUP($P219,Teams!$F$4:$H$51,2,FALSE)),"",VLOOKUP($P219,Teams!$F$4:$H$51,2,FALSE)),IF($B219=2,IF(ISNA(VLOOKUP($P219,Teams!$O$4:$Q$51,2,FALSE)),"",VLOOKUP($P219,Teams!$O$4:$Q$51,2,FALSE)),IF(ISNA(VLOOKUP($P219,Teams!$X$4:$Z$51,2,FALSE)),"",VLOOKUP($P219,Teams!$X$4:$Z$51,2,FALSE))))</f>
        <v>212410</v>
      </c>
      <c r="R219" t="str">
        <f t="shared" si="22"/>
        <v>01/02/2022,14:00,01/02/2022,15:00,Week 12 - Match 121411,,Gym 1 - Court 1,,0,Game,,212408,,1,212410,,,0,,121411,1,,,,,,</v>
      </c>
    </row>
    <row r="220" spans="1:18" x14ac:dyDescent="0.2">
      <c r="B220" s="37">
        <v>2</v>
      </c>
      <c r="C220" s="9">
        <v>44563</v>
      </c>
      <c r="D220" s="10">
        <v>14</v>
      </c>
      <c r="E220" s="10" t="s">
        <v>36</v>
      </c>
      <c r="F220" s="11">
        <f t="shared" si="20"/>
        <v>15</v>
      </c>
      <c r="G220" s="11" t="str">
        <f t="shared" si="21"/>
        <v>00</v>
      </c>
      <c r="H220" s="2">
        <v>12</v>
      </c>
      <c r="I220" s="11" t="str">
        <f t="shared" si="23"/>
        <v>121412</v>
      </c>
      <c r="J220" s="2">
        <v>1</v>
      </c>
      <c r="K220" s="2">
        <v>2</v>
      </c>
      <c r="L220" s="45">
        <v>9</v>
      </c>
      <c r="M220" s="6" t="str">
        <f t="shared" si="18"/>
        <v>&lt;D9&gt;</v>
      </c>
      <c r="N220" s="6" t="str">
        <f>IF($B220=1,IF(ISNA(VLOOKUP($M220,Teams!$F$4:$H$51,2,FALSE)),"",VLOOKUP($M220,Teams!$F$4:$H$51,2,FALSE)),IF($B220=2,IF(ISNA(VLOOKUP($M220,Teams!$O$4:$Q$51,2,FALSE)),"",VLOOKUP($M220,Teams!$O$4:$Q$51,2,FALSE)),IF(ISNA(VLOOKUP($M220,Teams!$X$4:$Z$51,2,FALSE)),"",VLOOKUP($M220,Teams!$X$4:$Z$51,2,FALSE))))</f>
        <v>212409</v>
      </c>
      <c r="O220" s="47">
        <v>12</v>
      </c>
      <c r="P220" s="6" t="str">
        <f t="shared" si="19"/>
        <v>&lt;D12&gt;</v>
      </c>
      <c r="Q220" s="6" t="str">
        <f>IF($B220=1,IF(ISNA(VLOOKUP($P220,Teams!$F$4:$H$51,2,FALSE)),"",VLOOKUP($P220,Teams!$F$4:$H$51,2,FALSE)),IF($B220=2,IF(ISNA(VLOOKUP($P220,Teams!$O$4:$Q$51,2,FALSE)),"",VLOOKUP($P220,Teams!$O$4:$Q$51,2,FALSE)),IF(ISNA(VLOOKUP($P220,Teams!$X$4:$Z$51,2,FALSE)),"",VLOOKUP($P220,Teams!$X$4:$Z$51,2,FALSE))))</f>
        <v>212412</v>
      </c>
      <c r="R220" t="str">
        <f t="shared" si="22"/>
        <v>01/02/2022,14:00,01/02/2022,15:00,Week 12 - Match 121412,,Gym 1 - Court 2,,0,Game,,212409,,1,212412,,,0,,121412,1,,,,,,</v>
      </c>
    </row>
    <row r="221" spans="1:18" x14ac:dyDescent="0.2">
      <c r="B221" s="37">
        <v>2</v>
      </c>
      <c r="C221" s="9">
        <v>44563</v>
      </c>
      <c r="D221" s="10">
        <v>14</v>
      </c>
      <c r="E221" s="10" t="s">
        <v>36</v>
      </c>
      <c r="F221" s="11">
        <f t="shared" si="20"/>
        <v>15</v>
      </c>
      <c r="G221" s="11" t="str">
        <f t="shared" si="21"/>
        <v>00</v>
      </c>
      <c r="H221" s="2">
        <v>12</v>
      </c>
      <c r="I221" s="11" t="str">
        <f t="shared" si="23"/>
        <v>121413</v>
      </c>
      <c r="J221" s="2">
        <v>1</v>
      </c>
      <c r="K221" s="2">
        <v>3</v>
      </c>
      <c r="L221" s="45">
        <v>1</v>
      </c>
      <c r="M221" s="6" t="str">
        <f t="shared" si="18"/>
        <v>&lt;D1&gt;</v>
      </c>
      <c r="N221" s="6" t="str">
        <f>IF($B221=1,IF(ISNA(VLOOKUP($M221,Teams!$F$4:$H$51,2,FALSE)),"",VLOOKUP($M221,Teams!$F$4:$H$51,2,FALSE)),IF($B221=2,IF(ISNA(VLOOKUP($M221,Teams!$O$4:$Q$51,2,FALSE)),"",VLOOKUP($M221,Teams!$O$4:$Q$51,2,FALSE)),IF(ISNA(VLOOKUP($M221,Teams!$X$4:$Z$51,2,FALSE)),"",VLOOKUP($M221,Teams!$X$4:$Z$51,2,FALSE))))</f>
        <v>212401</v>
      </c>
      <c r="O221" s="47">
        <v>6</v>
      </c>
      <c r="P221" s="6" t="str">
        <f t="shared" si="19"/>
        <v>&lt;D6&gt;</v>
      </c>
      <c r="Q221" s="6" t="str">
        <f>IF($B221=1,IF(ISNA(VLOOKUP($P221,Teams!$F$4:$H$51,2,FALSE)),"",VLOOKUP($P221,Teams!$F$4:$H$51,2,FALSE)),IF($B221=2,IF(ISNA(VLOOKUP($P221,Teams!$O$4:$Q$51,2,FALSE)),"",VLOOKUP($P221,Teams!$O$4:$Q$51,2,FALSE)),IF(ISNA(VLOOKUP($P221,Teams!$X$4:$Z$51,2,FALSE)),"",VLOOKUP($P221,Teams!$X$4:$Z$51,2,FALSE))))</f>
        <v>212406</v>
      </c>
      <c r="R221" t="str">
        <f t="shared" si="22"/>
        <v>01/02/2022,14:00,01/02/2022,15:00,Week 12 - Match 121413,,Gym 1 - Court 3,,0,Game,,212401,,1,212406,,,0,,121413,1,,,,,,</v>
      </c>
    </row>
    <row r="222" spans="1:18" x14ac:dyDescent="0.2">
      <c r="B222" s="37">
        <v>2</v>
      </c>
      <c r="C222" s="9">
        <v>44563</v>
      </c>
      <c r="D222" s="10">
        <v>14</v>
      </c>
      <c r="E222" s="10" t="s">
        <v>36</v>
      </c>
      <c r="F222" s="11">
        <f t="shared" si="20"/>
        <v>15</v>
      </c>
      <c r="G222" s="11" t="str">
        <f t="shared" si="21"/>
        <v>00</v>
      </c>
      <c r="H222" s="2">
        <v>12</v>
      </c>
      <c r="I222" s="11" t="str">
        <f t="shared" si="23"/>
        <v>121421</v>
      </c>
      <c r="J222" s="2">
        <v>2</v>
      </c>
      <c r="K222" s="2">
        <v>1</v>
      </c>
      <c r="L222" s="45">
        <v>2</v>
      </c>
      <c r="M222" s="6" t="str">
        <f t="shared" si="18"/>
        <v>&lt;D2&gt;</v>
      </c>
      <c r="N222" s="6" t="str">
        <f>IF($B222=1,IF(ISNA(VLOOKUP($M222,Teams!$F$4:$H$51,2,FALSE)),"",VLOOKUP($M222,Teams!$F$4:$H$51,2,FALSE)),IF($B222=2,IF(ISNA(VLOOKUP($M222,Teams!$O$4:$Q$51,2,FALSE)),"",VLOOKUP($M222,Teams!$O$4:$Q$51,2,FALSE)),IF(ISNA(VLOOKUP($M222,Teams!$X$4:$Z$51,2,FALSE)),"",VLOOKUP($M222,Teams!$X$4:$Z$51,2,FALSE))))</f>
        <v>212402</v>
      </c>
      <c r="O222" s="47">
        <v>5</v>
      </c>
      <c r="P222" s="6" t="str">
        <f t="shared" si="19"/>
        <v>&lt;D5&gt;</v>
      </c>
      <c r="Q222" s="6" t="str">
        <f>IF($B222=1,IF(ISNA(VLOOKUP($P222,Teams!$F$4:$H$51,2,FALSE)),"",VLOOKUP($P222,Teams!$F$4:$H$51,2,FALSE)),IF($B222=2,IF(ISNA(VLOOKUP($P222,Teams!$O$4:$Q$51,2,FALSE)),"",VLOOKUP($P222,Teams!$O$4:$Q$51,2,FALSE)),IF(ISNA(VLOOKUP($P222,Teams!$X$4:$Z$51,2,FALSE)),"",VLOOKUP($P222,Teams!$X$4:$Z$51,2,FALSE))))</f>
        <v>212405</v>
      </c>
      <c r="R222" t="str">
        <f t="shared" si="22"/>
        <v>01/02/2022,14:00,01/02/2022,15:00,Week 12 - Match 121421,,Gym 2 - Court 1,,0,Game,,212402,,1,212405,,,0,,121421,1,,,,,,</v>
      </c>
    </row>
    <row r="223" spans="1:18" x14ac:dyDescent="0.2">
      <c r="B223" s="37">
        <v>2</v>
      </c>
      <c r="C223" s="9">
        <v>44563</v>
      </c>
      <c r="D223" s="10">
        <v>14</v>
      </c>
      <c r="E223" s="10" t="s">
        <v>36</v>
      </c>
      <c r="F223" s="11">
        <f t="shared" si="20"/>
        <v>15</v>
      </c>
      <c r="G223" s="11" t="str">
        <f t="shared" si="21"/>
        <v>00</v>
      </c>
      <c r="H223" s="2">
        <v>12</v>
      </c>
      <c r="I223" s="11" t="str">
        <f t="shared" si="23"/>
        <v>121422</v>
      </c>
      <c r="J223" s="2">
        <v>2</v>
      </c>
      <c r="K223" s="2">
        <v>2</v>
      </c>
      <c r="L223" s="45">
        <v>3</v>
      </c>
      <c r="M223" s="6" t="str">
        <f t="shared" si="18"/>
        <v>&lt;D3&gt;</v>
      </c>
      <c r="N223" s="6" t="str">
        <f>IF($B223=1,IF(ISNA(VLOOKUP($M223,Teams!$F$4:$H$51,2,FALSE)),"",VLOOKUP($M223,Teams!$F$4:$H$51,2,FALSE)),IF($B223=2,IF(ISNA(VLOOKUP($M223,Teams!$O$4:$Q$51,2,FALSE)),"",VLOOKUP($M223,Teams!$O$4:$Q$51,2,FALSE)),IF(ISNA(VLOOKUP($M223,Teams!$X$4:$Z$51,2,FALSE)),"",VLOOKUP($M223,Teams!$X$4:$Z$51,2,FALSE))))</f>
        <v>212403</v>
      </c>
      <c r="O223" s="47">
        <v>4</v>
      </c>
      <c r="P223" s="6" t="str">
        <f t="shared" si="19"/>
        <v>&lt;D4&gt;</v>
      </c>
      <c r="Q223" s="6" t="str">
        <f>IF($B223=1,IF(ISNA(VLOOKUP($P223,Teams!$F$4:$H$51,2,FALSE)),"",VLOOKUP($P223,Teams!$F$4:$H$51,2,FALSE)),IF($B223=2,IF(ISNA(VLOOKUP($P223,Teams!$O$4:$Q$51,2,FALSE)),"",VLOOKUP($P223,Teams!$O$4:$Q$51,2,FALSE)),IF(ISNA(VLOOKUP($P223,Teams!$X$4:$Z$51,2,FALSE)),"",VLOOKUP($P223,Teams!$X$4:$Z$51,2,FALSE))))</f>
        <v>212404</v>
      </c>
      <c r="R223" t="str">
        <f t="shared" si="22"/>
        <v>01/02/2022,14:00,01/02/2022,15:00,Week 12 - Match 121422,,Gym 2 - Court 2,,0,Game,,212403,,1,212404,,,0,,121422,1,,,,,,</v>
      </c>
    </row>
    <row r="224" spans="1:18" x14ac:dyDescent="0.2">
      <c r="B224" s="37">
        <v>2</v>
      </c>
      <c r="C224" s="9">
        <v>44563</v>
      </c>
      <c r="D224" s="10">
        <v>14</v>
      </c>
      <c r="E224" s="10" t="s">
        <v>36</v>
      </c>
      <c r="F224" s="11">
        <f t="shared" si="20"/>
        <v>15</v>
      </c>
      <c r="G224" s="11" t="str">
        <f t="shared" si="21"/>
        <v>00</v>
      </c>
      <c r="H224" s="2">
        <v>12</v>
      </c>
      <c r="I224" s="11" t="str">
        <f t="shared" si="23"/>
        <v>121423</v>
      </c>
      <c r="J224" s="2">
        <v>2</v>
      </c>
      <c r="K224" s="2">
        <v>3</v>
      </c>
      <c r="L224" s="45">
        <v>7</v>
      </c>
      <c r="M224" s="6" t="str">
        <f t="shared" si="18"/>
        <v>&lt;D7&gt;</v>
      </c>
      <c r="N224" s="6" t="str">
        <f>IF($B224=1,IF(ISNA(VLOOKUP($M224,Teams!$F$4:$H$51,2,FALSE)),"",VLOOKUP($M224,Teams!$F$4:$H$51,2,FALSE)),IF($B224=2,IF(ISNA(VLOOKUP($M224,Teams!$O$4:$Q$51,2,FALSE)),"",VLOOKUP($M224,Teams!$O$4:$Q$51,2,FALSE)),IF(ISNA(VLOOKUP($M224,Teams!$X$4:$Z$51,2,FALSE)),"",VLOOKUP($M224,Teams!$X$4:$Z$51,2,FALSE))))</f>
        <v>212407</v>
      </c>
      <c r="O224" s="47">
        <v>11</v>
      </c>
      <c r="P224" s="6" t="str">
        <f t="shared" si="19"/>
        <v>&lt;D11&gt;</v>
      </c>
      <c r="Q224" s="6" t="str">
        <f>IF($B224=1,IF(ISNA(VLOOKUP($P224,Teams!$F$4:$H$51,2,FALSE)),"",VLOOKUP($P224,Teams!$F$4:$H$51,2,FALSE)),IF($B224=2,IF(ISNA(VLOOKUP($P224,Teams!$O$4:$Q$51,2,FALSE)),"",VLOOKUP($P224,Teams!$O$4:$Q$51,2,FALSE)),IF(ISNA(VLOOKUP($P224,Teams!$X$4:$Z$51,2,FALSE)),"",VLOOKUP($P224,Teams!$X$4:$Z$51,2,FALSE))))</f>
        <v>212411</v>
      </c>
      <c r="R224" t="str">
        <f t="shared" si="22"/>
        <v>01/02/2022,14:00,01/02/2022,15:00,Week 12 - Match 121423,,Gym 2 - Court 3,,0,Game,,212407,,1,212411,,,0,,121423,1,,,,,,</v>
      </c>
    </row>
    <row r="225" spans="2:18" x14ac:dyDescent="0.2">
      <c r="B225" s="37">
        <v>2</v>
      </c>
      <c r="C225" s="9">
        <v>44563</v>
      </c>
      <c r="D225" s="10">
        <v>15</v>
      </c>
      <c r="E225" s="10" t="s">
        <v>36</v>
      </c>
      <c r="F225" s="11">
        <f t="shared" si="20"/>
        <v>16</v>
      </c>
      <c r="G225" s="11" t="str">
        <f t="shared" si="21"/>
        <v>00</v>
      </c>
      <c r="H225" s="2">
        <v>12</v>
      </c>
      <c r="I225" s="11" t="str">
        <f t="shared" si="23"/>
        <v>121511</v>
      </c>
      <c r="J225" s="2">
        <v>1</v>
      </c>
      <c r="K225" s="2">
        <v>1</v>
      </c>
      <c r="L225" s="45">
        <v>10</v>
      </c>
      <c r="M225" s="6" t="str">
        <f t="shared" si="18"/>
        <v>&lt;D10&gt;</v>
      </c>
      <c r="N225" s="6" t="str">
        <f>IF($B225=1,IF(ISNA(VLOOKUP($M225,Teams!$F$4:$H$51,2,FALSE)),"",VLOOKUP($M225,Teams!$F$4:$H$51,2,FALSE)),IF($B225=2,IF(ISNA(VLOOKUP($M225,Teams!$O$4:$Q$51,2,FALSE)),"",VLOOKUP($M225,Teams!$O$4:$Q$51,2,FALSE)),IF(ISNA(VLOOKUP($M225,Teams!$X$4:$Z$51,2,FALSE)),"",VLOOKUP($M225,Teams!$X$4:$Z$51,2,FALSE))))</f>
        <v>212410</v>
      </c>
      <c r="O225" s="47">
        <v>12</v>
      </c>
      <c r="P225" s="6" t="str">
        <f t="shared" si="19"/>
        <v>&lt;D12&gt;</v>
      </c>
      <c r="Q225" s="6" t="str">
        <f>IF($B225=1,IF(ISNA(VLOOKUP($P225,Teams!$F$4:$H$51,2,FALSE)),"",VLOOKUP($P225,Teams!$F$4:$H$51,2,FALSE)),IF($B225=2,IF(ISNA(VLOOKUP($P225,Teams!$O$4:$Q$51,2,FALSE)),"",VLOOKUP($P225,Teams!$O$4:$Q$51,2,FALSE)),IF(ISNA(VLOOKUP($P225,Teams!$X$4:$Z$51,2,FALSE)),"",VLOOKUP($P225,Teams!$X$4:$Z$51,2,FALSE))))</f>
        <v>212412</v>
      </c>
      <c r="R225" t="str">
        <f t="shared" si="22"/>
        <v>01/02/2022,15:00,01/02/2022,16:00,Week 12 - Match 121511,,Gym 1 - Court 1,,0,Game,,212410,,1,212412,,,0,,121511,1,,,,,,</v>
      </c>
    </row>
    <row r="226" spans="2:18" x14ac:dyDescent="0.2">
      <c r="B226" s="37">
        <v>2</v>
      </c>
      <c r="C226" s="9">
        <v>44563</v>
      </c>
      <c r="D226" s="10">
        <v>15</v>
      </c>
      <c r="E226" s="10" t="s">
        <v>36</v>
      </c>
      <c r="F226" s="11">
        <f t="shared" si="20"/>
        <v>16</v>
      </c>
      <c r="G226" s="11" t="str">
        <f t="shared" si="21"/>
        <v>00</v>
      </c>
      <c r="H226" s="2">
        <v>12</v>
      </c>
      <c r="I226" s="11" t="str">
        <f t="shared" si="23"/>
        <v>121512</v>
      </c>
      <c r="J226" s="2">
        <v>1</v>
      </c>
      <c r="K226" s="2">
        <v>2</v>
      </c>
      <c r="L226" s="45">
        <v>2</v>
      </c>
      <c r="M226" s="6" t="str">
        <f t="shared" si="18"/>
        <v>&lt;D2&gt;</v>
      </c>
      <c r="N226" s="6" t="str">
        <f>IF($B226=1,IF(ISNA(VLOOKUP($M226,Teams!$F$4:$H$51,2,FALSE)),"",VLOOKUP($M226,Teams!$F$4:$H$51,2,FALSE)),IF($B226=2,IF(ISNA(VLOOKUP($M226,Teams!$O$4:$Q$51,2,FALSE)),"",VLOOKUP($M226,Teams!$O$4:$Q$51,2,FALSE)),IF(ISNA(VLOOKUP($M226,Teams!$X$4:$Z$51,2,FALSE)),"",VLOOKUP($M226,Teams!$X$4:$Z$51,2,FALSE))))</f>
        <v>212402</v>
      </c>
      <c r="O226" s="47">
        <v>7</v>
      </c>
      <c r="P226" s="6" t="str">
        <f t="shared" si="19"/>
        <v>&lt;D7&gt;</v>
      </c>
      <c r="Q226" s="6" t="str">
        <f>IF($B226=1,IF(ISNA(VLOOKUP($P226,Teams!$F$4:$H$51,2,FALSE)),"",VLOOKUP($P226,Teams!$F$4:$H$51,2,FALSE)),IF($B226=2,IF(ISNA(VLOOKUP($P226,Teams!$O$4:$Q$51,2,FALSE)),"",VLOOKUP($P226,Teams!$O$4:$Q$51,2,FALSE)),IF(ISNA(VLOOKUP($P226,Teams!$X$4:$Z$51,2,FALSE)),"",VLOOKUP($P226,Teams!$X$4:$Z$51,2,FALSE))))</f>
        <v>212407</v>
      </c>
      <c r="R226" t="str">
        <f t="shared" si="22"/>
        <v>01/02/2022,15:00,01/02/2022,16:00,Week 12 - Match 121512,,Gym 1 - Court 2,,0,Game,,212402,,1,212407,,,0,,121512,1,,,,,,</v>
      </c>
    </row>
    <row r="227" spans="2:18" x14ac:dyDescent="0.2">
      <c r="B227" s="37">
        <v>2</v>
      </c>
      <c r="C227" s="9">
        <v>44563</v>
      </c>
      <c r="D227" s="10">
        <v>15</v>
      </c>
      <c r="E227" s="10" t="s">
        <v>36</v>
      </c>
      <c r="F227" s="11">
        <f t="shared" si="20"/>
        <v>16</v>
      </c>
      <c r="G227" s="11" t="str">
        <f t="shared" si="21"/>
        <v>00</v>
      </c>
      <c r="H227" s="2">
        <v>12</v>
      </c>
      <c r="I227" s="11" t="str">
        <f t="shared" si="23"/>
        <v>121513</v>
      </c>
      <c r="J227" s="2">
        <v>1</v>
      </c>
      <c r="K227" s="2">
        <v>3</v>
      </c>
      <c r="L227" s="45">
        <v>1</v>
      </c>
      <c r="M227" s="6" t="str">
        <f t="shared" si="18"/>
        <v>&lt;D1&gt;</v>
      </c>
      <c r="N227" s="6" t="str">
        <f>IF($B227=1,IF(ISNA(VLOOKUP($M227,Teams!$F$4:$H$51,2,FALSE)),"",VLOOKUP($M227,Teams!$F$4:$H$51,2,FALSE)),IF($B227=2,IF(ISNA(VLOOKUP($M227,Teams!$O$4:$Q$51,2,FALSE)),"",VLOOKUP($M227,Teams!$O$4:$Q$51,2,FALSE)),IF(ISNA(VLOOKUP($M227,Teams!$X$4:$Z$51,2,FALSE)),"",VLOOKUP($M227,Teams!$X$4:$Z$51,2,FALSE))))</f>
        <v>212401</v>
      </c>
      <c r="O227" s="47">
        <v>8</v>
      </c>
      <c r="P227" s="6" t="str">
        <f t="shared" si="19"/>
        <v>&lt;D8&gt;</v>
      </c>
      <c r="Q227" s="6" t="str">
        <f>IF($B227=1,IF(ISNA(VLOOKUP($P227,Teams!$F$4:$H$51,2,FALSE)),"",VLOOKUP($P227,Teams!$F$4:$H$51,2,FALSE)),IF($B227=2,IF(ISNA(VLOOKUP($P227,Teams!$O$4:$Q$51,2,FALSE)),"",VLOOKUP($P227,Teams!$O$4:$Q$51,2,FALSE)),IF(ISNA(VLOOKUP($P227,Teams!$X$4:$Z$51,2,FALSE)),"",VLOOKUP($P227,Teams!$X$4:$Z$51,2,FALSE))))</f>
        <v>212408</v>
      </c>
      <c r="R227" t="str">
        <f t="shared" si="22"/>
        <v>01/02/2022,15:00,01/02/2022,16:00,Week 12 - Match 121513,,Gym 1 - Court 3,,0,Game,,212401,,1,212408,,,0,,121513,1,,,,,,</v>
      </c>
    </row>
    <row r="228" spans="2:18" x14ac:dyDescent="0.2">
      <c r="B228" s="37">
        <v>2</v>
      </c>
      <c r="C228" s="9">
        <v>44563</v>
      </c>
      <c r="D228" s="10">
        <v>15</v>
      </c>
      <c r="E228" s="10" t="s">
        <v>36</v>
      </c>
      <c r="F228" s="11">
        <f t="shared" si="20"/>
        <v>16</v>
      </c>
      <c r="G228" s="11" t="str">
        <f t="shared" si="21"/>
        <v>00</v>
      </c>
      <c r="H228" s="2">
        <v>12</v>
      </c>
      <c r="I228" s="11" t="str">
        <f t="shared" si="23"/>
        <v>121521</v>
      </c>
      <c r="J228" s="2">
        <v>2</v>
      </c>
      <c r="K228" s="2">
        <v>1</v>
      </c>
      <c r="L228" s="45">
        <v>3</v>
      </c>
      <c r="M228" s="6" t="str">
        <f t="shared" si="18"/>
        <v>&lt;D3&gt;</v>
      </c>
      <c r="N228" s="6" t="str">
        <f>IF($B228=1,IF(ISNA(VLOOKUP($M228,Teams!$F$4:$H$51,2,FALSE)),"",VLOOKUP($M228,Teams!$F$4:$H$51,2,FALSE)),IF($B228=2,IF(ISNA(VLOOKUP($M228,Teams!$O$4:$Q$51,2,FALSE)),"",VLOOKUP($M228,Teams!$O$4:$Q$51,2,FALSE)),IF(ISNA(VLOOKUP($M228,Teams!$X$4:$Z$51,2,FALSE)),"",VLOOKUP($M228,Teams!$X$4:$Z$51,2,FALSE))))</f>
        <v>212403</v>
      </c>
      <c r="O228" s="47">
        <v>6</v>
      </c>
      <c r="P228" s="6" t="str">
        <f t="shared" si="19"/>
        <v>&lt;D6&gt;</v>
      </c>
      <c r="Q228" s="6" t="str">
        <f>IF($B228=1,IF(ISNA(VLOOKUP($P228,Teams!$F$4:$H$51,2,FALSE)),"",VLOOKUP($P228,Teams!$F$4:$H$51,2,FALSE)),IF($B228=2,IF(ISNA(VLOOKUP($P228,Teams!$O$4:$Q$51,2,FALSE)),"",VLOOKUP($P228,Teams!$O$4:$Q$51,2,FALSE)),IF(ISNA(VLOOKUP($P228,Teams!$X$4:$Z$51,2,FALSE)),"",VLOOKUP($P228,Teams!$X$4:$Z$51,2,FALSE))))</f>
        <v>212406</v>
      </c>
      <c r="R228" t="str">
        <f t="shared" si="22"/>
        <v>01/02/2022,15:00,01/02/2022,16:00,Week 12 - Match 121521,,Gym 2 - Court 1,,0,Game,,212403,,1,212406,,,0,,121521,1,,,,,,</v>
      </c>
    </row>
    <row r="229" spans="2:18" x14ac:dyDescent="0.2">
      <c r="B229" s="37">
        <v>2</v>
      </c>
      <c r="C229" s="9">
        <v>44563</v>
      </c>
      <c r="D229" s="10">
        <v>15</v>
      </c>
      <c r="E229" s="10" t="s">
        <v>36</v>
      </c>
      <c r="F229" s="11">
        <f t="shared" si="20"/>
        <v>16</v>
      </c>
      <c r="G229" s="11" t="str">
        <f t="shared" si="21"/>
        <v>00</v>
      </c>
      <c r="H229" s="2">
        <v>12</v>
      </c>
      <c r="I229" s="11" t="str">
        <f t="shared" si="23"/>
        <v>121522</v>
      </c>
      <c r="J229" s="2">
        <v>2</v>
      </c>
      <c r="K229" s="2">
        <v>2</v>
      </c>
      <c r="L229" s="45">
        <v>4</v>
      </c>
      <c r="M229" s="6" t="str">
        <f t="shared" si="18"/>
        <v>&lt;D4&gt;</v>
      </c>
      <c r="N229" s="6" t="str">
        <f>IF($B229=1,IF(ISNA(VLOOKUP($M229,Teams!$F$4:$H$51,2,FALSE)),"",VLOOKUP($M229,Teams!$F$4:$H$51,2,FALSE)),IF($B229=2,IF(ISNA(VLOOKUP($M229,Teams!$O$4:$Q$51,2,FALSE)),"",VLOOKUP($M229,Teams!$O$4:$Q$51,2,FALSE)),IF(ISNA(VLOOKUP($M229,Teams!$X$4:$Z$51,2,FALSE)),"",VLOOKUP($M229,Teams!$X$4:$Z$51,2,FALSE))))</f>
        <v>212404</v>
      </c>
      <c r="O229" s="47">
        <v>5</v>
      </c>
      <c r="P229" s="6" t="str">
        <f t="shared" si="19"/>
        <v>&lt;D5&gt;</v>
      </c>
      <c r="Q229" s="6" t="str">
        <f>IF($B229=1,IF(ISNA(VLOOKUP($P229,Teams!$F$4:$H$51,2,FALSE)),"",VLOOKUP($P229,Teams!$F$4:$H$51,2,FALSE)),IF($B229=2,IF(ISNA(VLOOKUP($P229,Teams!$O$4:$Q$51,2,FALSE)),"",VLOOKUP($P229,Teams!$O$4:$Q$51,2,FALSE)),IF(ISNA(VLOOKUP($P229,Teams!$X$4:$Z$51,2,FALSE)),"",VLOOKUP($P229,Teams!$X$4:$Z$51,2,FALSE))))</f>
        <v>212405</v>
      </c>
      <c r="R229" t="str">
        <f t="shared" si="22"/>
        <v>01/02/2022,15:00,01/02/2022,16:00,Week 12 - Match 121522,,Gym 2 - Court 2,,0,Game,,212404,,1,212405,,,0,,121522,1,,,,,,</v>
      </c>
    </row>
    <row r="230" spans="2:18" x14ac:dyDescent="0.2">
      <c r="B230" s="37">
        <v>2</v>
      </c>
      <c r="C230" s="9">
        <v>44563</v>
      </c>
      <c r="D230" s="10">
        <v>15</v>
      </c>
      <c r="E230" s="10" t="s">
        <v>36</v>
      </c>
      <c r="F230" s="11">
        <f t="shared" si="20"/>
        <v>16</v>
      </c>
      <c r="G230" s="11" t="str">
        <f t="shared" si="21"/>
        <v>00</v>
      </c>
      <c r="H230" s="2">
        <v>12</v>
      </c>
      <c r="I230" s="11" t="str">
        <f t="shared" si="23"/>
        <v>121523</v>
      </c>
      <c r="J230" s="2">
        <v>2</v>
      </c>
      <c r="K230" s="2">
        <v>3</v>
      </c>
      <c r="L230" s="45">
        <v>9</v>
      </c>
      <c r="M230" s="6" t="str">
        <f t="shared" si="18"/>
        <v>&lt;D9&gt;</v>
      </c>
      <c r="N230" s="6" t="str">
        <f>IF($B230=1,IF(ISNA(VLOOKUP($M230,Teams!$F$4:$H$51,2,FALSE)),"",VLOOKUP($M230,Teams!$F$4:$H$51,2,FALSE)),IF($B230=2,IF(ISNA(VLOOKUP($M230,Teams!$O$4:$Q$51,2,FALSE)),"",VLOOKUP($M230,Teams!$O$4:$Q$51,2,FALSE)),IF(ISNA(VLOOKUP($M230,Teams!$X$4:$Z$51,2,FALSE)),"",VLOOKUP($M230,Teams!$X$4:$Z$51,2,FALSE))))</f>
        <v>212409</v>
      </c>
      <c r="O230" s="47">
        <v>11</v>
      </c>
      <c r="P230" s="6" t="str">
        <f t="shared" si="19"/>
        <v>&lt;D11&gt;</v>
      </c>
      <c r="Q230" s="6" t="str">
        <f>IF($B230=1,IF(ISNA(VLOOKUP($P230,Teams!$F$4:$H$51,2,FALSE)),"",VLOOKUP($P230,Teams!$F$4:$H$51,2,FALSE)),IF($B230=2,IF(ISNA(VLOOKUP($P230,Teams!$O$4:$Q$51,2,FALSE)),"",VLOOKUP($P230,Teams!$O$4:$Q$51,2,FALSE)),IF(ISNA(VLOOKUP($P230,Teams!$X$4:$Z$51,2,FALSE)),"",VLOOKUP($P230,Teams!$X$4:$Z$51,2,FALSE))))</f>
        <v>212411</v>
      </c>
      <c r="R230" t="str">
        <f t="shared" si="22"/>
        <v>01/02/2022,15:00,01/02/2022,16:00,Week 12 - Match 121523,,Gym 2 - Court 3,,0,Game,,212409,,1,212411,,,0,,121523,1,,,,,,</v>
      </c>
    </row>
    <row r="231" spans="2:18" x14ac:dyDescent="0.2">
      <c r="B231" s="37">
        <v>2</v>
      </c>
      <c r="C231" s="9">
        <v>44570</v>
      </c>
      <c r="D231" s="10">
        <v>8</v>
      </c>
      <c r="E231" s="10" t="s">
        <v>36</v>
      </c>
      <c r="F231" s="11">
        <f t="shared" si="20"/>
        <v>9</v>
      </c>
      <c r="G231" s="11" t="str">
        <f t="shared" si="21"/>
        <v>00</v>
      </c>
      <c r="H231" s="2">
        <v>13</v>
      </c>
      <c r="I231" s="11" t="str">
        <f t="shared" si="23"/>
        <v>13811</v>
      </c>
      <c r="J231" s="2">
        <v>1</v>
      </c>
      <c r="K231" s="2">
        <v>1</v>
      </c>
      <c r="L231" s="45">
        <v>1</v>
      </c>
      <c r="M231" s="6" t="str">
        <f t="shared" si="18"/>
        <v>&lt;D1&gt;</v>
      </c>
      <c r="N231" s="6" t="str">
        <f>IF($B231=1,IF(ISNA(VLOOKUP($M231,Teams!$F$4:$H$51,2,FALSE)),"",VLOOKUP($M231,Teams!$F$4:$H$51,2,FALSE)),IF($B231=2,IF(ISNA(VLOOKUP($M231,Teams!$O$4:$Q$51,2,FALSE)),"",VLOOKUP($M231,Teams!$O$4:$Q$51,2,FALSE)),IF(ISNA(VLOOKUP($M231,Teams!$X$4:$Z$51,2,FALSE)),"",VLOOKUP($M231,Teams!$X$4:$Z$51,2,FALSE))))</f>
        <v>212401</v>
      </c>
      <c r="O231" s="47">
        <v>5</v>
      </c>
      <c r="P231" s="6" t="str">
        <f t="shared" si="19"/>
        <v>&lt;D5&gt;</v>
      </c>
      <c r="Q231" s="6" t="str">
        <f>IF($B231=1,IF(ISNA(VLOOKUP($P231,Teams!$F$4:$H$51,2,FALSE)),"",VLOOKUP($P231,Teams!$F$4:$H$51,2,FALSE)),IF($B231=2,IF(ISNA(VLOOKUP($P231,Teams!$O$4:$Q$51,2,FALSE)),"",VLOOKUP($P231,Teams!$O$4:$Q$51,2,FALSE)),IF(ISNA(VLOOKUP($P231,Teams!$X$4:$Z$51,2,FALSE)),"",VLOOKUP($P231,Teams!$X$4:$Z$51,2,FALSE))))</f>
        <v>212405</v>
      </c>
      <c r="R231" t="str">
        <f t="shared" si="22"/>
        <v>01/09/2022,8:00,01/09/2022,9:00,Week 13 - Match 13811,,Gym 1 - Court 1,,0,Game,,212401,,1,212405,,,0,,13811,1,,,,,,</v>
      </c>
    </row>
    <row r="232" spans="2:18" x14ac:dyDescent="0.2">
      <c r="B232" s="37">
        <v>2</v>
      </c>
      <c r="C232" s="9">
        <v>44570</v>
      </c>
      <c r="D232" s="10">
        <v>8</v>
      </c>
      <c r="E232" s="10" t="s">
        <v>36</v>
      </c>
      <c r="F232" s="11">
        <f t="shared" si="20"/>
        <v>9</v>
      </c>
      <c r="G232" s="11" t="str">
        <f t="shared" si="21"/>
        <v>00</v>
      </c>
      <c r="H232" s="2">
        <v>13</v>
      </c>
      <c r="I232" s="11" t="str">
        <f t="shared" si="23"/>
        <v>13812</v>
      </c>
      <c r="J232" s="2">
        <v>1</v>
      </c>
      <c r="K232" s="2">
        <v>2</v>
      </c>
      <c r="L232" s="45">
        <v>2</v>
      </c>
      <c r="M232" s="6" t="str">
        <f t="shared" si="18"/>
        <v>&lt;D2&gt;</v>
      </c>
      <c r="N232" s="6" t="str">
        <f>IF($B232=1,IF(ISNA(VLOOKUP($M232,Teams!$F$4:$H$51,2,FALSE)),"",VLOOKUP($M232,Teams!$F$4:$H$51,2,FALSE)),IF($B232=2,IF(ISNA(VLOOKUP($M232,Teams!$O$4:$Q$51,2,FALSE)),"",VLOOKUP($M232,Teams!$O$4:$Q$51,2,FALSE)),IF(ISNA(VLOOKUP($M232,Teams!$X$4:$Z$51,2,FALSE)),"",VLOOKUP($M232,Teams!$X$4:$Z$51,2,FALSE))))</f>
        <v>212402</v>
      </c>
      <c r="O232" s="47">
        <v>4</v>
      </c>
      <c r="P232" s="6" t="str">
        <f t="shared" si="19"/>
        <v>&lt;D4&gt;</v>
      </c>
      <c r="Q232" s="6" t="str">
        <f>IF($B232=1,IF(ISNA(VLOOKUP($P232,Teams!$F$4:$H$51,2,FALSE)),"",VLOOKUP($P232,Teams!$F$4:$H$51,2,FALSE)),IF($B232=2,IF(ISNA(VLOOKUP($P232,Teams!$O$4:$Q$51,2,FALSE)),"",VLOOKUP($P232,Teams!$O$4:$Q$51,2,FALSE)),IF(ISNA(VLOOKUP($P232,Teams!$X$4:$Z$51,2,FALSE)),"",VLOOKUP($P232,Teams!$X$4:$Z$51,2,FALSE))))</f>
        <v>212404</v>
      </c>
      <c r="R232" t="str">
        <f t="shared" si="22"/>
        <v>01/09/2022,8:00,01/09/2022,9:00,Week 13 - Match 13812,,Gym 1 - Court 2,,0,Game,,212402,,1,212404,,,0,,13812,1,,,,,,</v>
      </c>
    </row>
    <row r="233" spans="2:18" x14ac:dyDescent="0.2">
      <c r="B233" s="37">
        <v>2</v>
      </c>
      <c r="C233" s="9">
        <v>44570</v>
      </c>
      <c r="D233" s="10">
        <v>8</v>
      </c>
      <c r="E233" s="10" t="s">
        <v>36</v>
      </c>
      <c r="F233" s="11">
        <f t="shared" si="20"/>
        <v>9</v>
      </c>
      <c r="G233" s="11" t="str">
        <f t="shared" si="21"/>
        <v>00</v>
      </c>
      <c r="H233" s="2">
        <v>13</v>
      </c>
      <c r="I233" s="11" t="str">
        <f t="shared" si="23"/>
        <v>13813</v>
      </c>
      <c r="J233" s="2">
        <v>1</v>
      </c>
      <c r="K233" s="2">
        <v>3</v>
      </c>
      <c r="L233" s="45">
        <v>3</v>
      </c>
      <c r="M233" s="6" t="str">
        <f t="shared" si="18"/>
        <v>&lt;D3&gt;</v>
      </c>
      <c r="N233" s="6" t="str">
        <f>IF($B233=1,IF(ISNA(VLOOKUP($M233,Teams!$F$4:$H$51,2,FALSE)),"",VLOOKUP($M233,Teams!$F$4:$H$51,2,FALSE)),IF($B233=2,IF(ISNA(VLOOKUP($M233,Teams!$O$4:$Q$51,2,FALSE)),"",VLOOKUP($M233,Teams!$O$4:$Q$51,2,FALSE)),IF(ISNA(VLOOKUP($M233,Teams!$X$4:$Z$51,2,FALSE)),"",VLOOKUP($M233,Teams!$X$4:$Z$51,2,FALSE))))</f>
        <v>212403</v>
      </c>
      <c r="O233" s="47">
        <v>12</v>
      </c>
      <c r="P233" s="6" t="str">
        <f t="shared" si="19"/>
        <v>&lt;D12&gt;</v>
      </c>
      <c r="Q233" s="6" t="str">
        <f>IF($B233=1,IF(ISNA(VLOOKUP($P233,Teams!$F$4:$H$51,2,FALSE)),"",VLOOKUP($P233,Teams!$F$4:$H$51,2,FALSE)),IF($B233=2,IF(ISNA(VLOOKUP($P233,Teams!$O$4:$Q$51,2,FALSE)),"",VLOOKUP($P233,Teams!$O$4:$Q$51,2,FALSE)),IF(ISNA(VLOOKUP($P233,Teams!$X$4:$Z$51,2,FALSE)),"",VLOOKUP($P233,Teams!$X$4:$Z$51,2,FALSE))))</f>
        <v>212412</v>
      </c>
      <c r="R233" t="str">
        <f t="shared" si="22"/>
        <v>01/09/2022,8:00,01/09/2022,9:00,Week 13 - Match 13813,,Gym 1 - Court 3,,0,Game,,212403,,1,212412,,,0,,13813,1,,,,,,</v>
      </c>
    </row>
    <row r="234" spans="2:18" x14ac:dyDescent="0.2">
      <c r="B234" s="37">
        <v>2</v>
      </c>
      <c r="C234" s="9">
        <v>44570</v>
      </c>
      <c r="D234" s="10">
        <v>8</v>
      </c>
      <c r="E234" s="10" t="s">
        <v>36</v>
      </c>
      <c r="F234" s="11">
        <f t="shared" si="20"/>
        <v>9</v>
      </c>
      <c r="G234" s="11" t="str">
        <f t="shared" si="21"/>
        <v>00</v>
      </c>
      <c r="H234" s="2">
        <v>13</v>
      </c>
      <c r="I234" s="11" t="str">
        <f t="shared" si="23"/>
        <v>13821</v>
      </c>
      <c r="J234" s="2">
        <v>2</v>
      </c>
      <c r="K234" s="2">
        <v>1</v>
      </c>
      <c r="L234" s="45">
        <v>6</v>
      </c>
      <c r="M234" s="6" t="str">
        <f t="shared" si="18"/>
        <v>&lt;D6&gt;</v>
      </c>
      <c r="N234" s="6" t="str">
        <f>IF($B234=1,IF(ISNA(VLOOKUP($M234,Teams!$F$4:$H$51,2,FALSE)),"",VLOOKUP($M234,Teams!$F$4:$H$51,2,FALSE)),IF($B234=2,IF(ISNA(VLOOKUP($M234,Teams!$O$4:$Q$51,2,FALSE)),"",VLOOKUP($M234,Teams!$O$4:$Q$51,2,FALSE)),IF(ISNA(VLOOKUP($M234,Teams!$X$4:$Z$51,2,FALSE)),"",VLOOKUP($M234,Teams!$X$4:$Z$51,2,FALSE))))</f>
        <v>212406</v>
      </c>
      <c r="O234" s="47">
        <v>11</v>
      </c>
      <c r="P234" s="6" t="str">
        <f t="shared" si="19"/>
        <v>&lt;D11&gt;</v>
      </c>
      <c r="Q234" s="6" t="str">
        <f>IF($B234=1,IF(ISNA(VLOOKUP($P234,Teams!$F$4:$H$51,2,FALSE)),"",VLOOKUP($P234,Teams!$F$4:$H$51,2,FALSE)),IF($B234=2,IF(ISNA(VLOOKUP($P234,Teams!$O$4:$Q$51,2,FALSE)),"",VLOOKUP($P234,Teams!$O$4:$Q$51,2,FALSE)),IF(ISNA(VLOOKUP($P234,Teams!$X$4:$Z$51,2,FALSE)),"",VLOOKUP($P234,Teams!$X$4:$Z$51,2,FALSE))))</f>
        <v>212411</v>
      </c>
      <c r="R234" t="str">
        <f t="shared" si="22"/>
        <v>01/09/2022,8:00,01/09/2022,9:00,Week 13 - Match 13821,,Gym 2 - Court 1,,0,Game,,212406,,1,212411,,,0,,13821,1,,,,,,</v>
      </c>
    </row>
    <row r="235" spans="2:18" x14ac:dyDescent="0.2">
      <c r="B235" s="37">
        <v>2</v>
      </c>
      <c r="C235" s="9">
        <v>44570</v>
      </c>
      <c r="D235" s="10">
        <v>8</v>
      </c>
      <c r="E235" s="10" t="s">
        <v>36</v>
      </c>
      <c r="F235" s="11">
        <f t="shared" si="20"/>
        <v>9</v>
      </c>
      <c r="G235" s="11" t="str">
        <f t="shared" si="21"/>
        <v>00</v>
      </c>
      <c r="H235" s="2">
        <v>13</v>
      </c>
      <c r="I235" s="11" t="str">
        <f t="shared" si="23"/>
        <v>13822</v>
      </c>
      <c r="J235" s="2">
        <v>2</v>
      </c>
      <c r="K235" s="2">
        <v>2</v>
      </c>
      <c r="L235" s="45">
        <v>7</v>
      </c>
      <c r="M235" s="6" t="str">
        <f t="shared" si="18"/>
        <v>&lt;D7&gt;</v>
      </c>
      <c r="N235" s="6" t="str">
        <f>IF($B235=1,IF(ISNA(VLOOKUP($M235,Teams!$F$4:$H$51,2,FALSE)),"",VLOOKUP($M235,Teams!$F$4:$H$51,2,FALSE)),IF($B235=2,IF(ISNA(VLOOKUP($M235,Teams!$O$4:$Q$51,2,FALSE)),"",VLOOKUP($M235,Teams!$O$4:$Q$51,2,FALSE)),IF(ISNA(VLOOKUP($M235,Teams!$X$4:$Z$51,2,FALSE)),"",VLOOKUP($M235,Teams!$X$4:$Z$51,2,FALSE))))</f>
        <v>212407</v>
      </c>
      <c r="O235" s="47">
        <v>10</v>
      </c>
      <c r="P235" s="6" t="str">
        <f t="shared" si="19"/>
        <v>&lt;D10&gt;</v>
      </c>
      <c r="Q235" s="6" t="str">
        <f>IF($B235=1,IF(ISNA(VLOOKUP($P235,Teams!$F$4:$H$51,2,FALSE)),"",VLOOKUP($P235,Teams!$F$4:$H$51,2,FALSE)),IF($B235=2,IF(ISNA(VLOOKUP($P235,Teams!$O$4:$Q$51,2,FALSE)),"",VLOOKUP($P235,Teams!$O$4:$Q$51,2,FALSE)),IF(ISNA(VLOOKUP($P235,Teams!$X$4:$Z$51,2,FALSE)),"",VLOOKUP($P235,Teams!$X$4:$Z$51,2,FALSE))))</f>
        <v>212410</v>
      </c>
      <c r="R235" t="str">
        <f t="shared" si="22"/>
        <v>01/09/2022,8:00,01/09/2022,9:00,Week 13 - Match 13822,,Gym 2 - Court 2,,0,Game,,212407,,1,212410,,,0,,13822,1,,,,,,</v>
      </c>
    </row>
    <row r="236" spans="2:18" x14ac:dyDescent="0.2">
      <c r="B236" s="37">
        <v>2</v>
      </c>
      <c r="C236" s="9">
        <v>44570</v>
      </c>
      <c r="D236" s="10">
        <v>8</v>
      </c>
      <c r="E236" s="10" t="s">
        <v>36</v>
      </c>
      <c r="F236" s="11">
        <f t="shared" si="20"/>
        <v>9</v>
      </c>
      <c r="G236" s="11" t="str">
        <f t="shared" si="21"/>
        <v>00</v>
      </c>
      <c r="H236" s="2">
        <v>13</v>
      </c>
      <c r="I236" s="11" t="str">
        <f t="shared" si="23"/>
        <v>13823</v>
      </c>
      <c r="J236" s="2">
        <v>2</v>
      </c>
      <c r="K236" s="2">
        <v>3</v>
      </c>
      <c r="L236" s="45">
        <v>8</v>
      </c>
      <c r="M236" s="6" t="str">
        <f t="shared" si="18"/>
        <v>&lt;D8&gt;</v>
      </c>
      <c r="N236" s="6" t="str">
        <f>IF($B236=1,IF(ISNA(VLOOKUP($M236,Teams!$F$4:$H$51,2,FALSE)),"",VLOOKUP($M236,Teams!$F$4:$H$51,2,FALSE)),IF($B236=2,IF(ISNA(VLOOKUP($M236,Teams!$O$4:$Q$51,2,FALSE)),"",VLOOKUP($M236,Teams!$O$4:$Q$51,2,FALSE)),IF(ISNA(VLOOKUP($M236,Teams!$X$4:$Z$51,2,FALSE)),"",VLOOKUP($M236,Teams!$X$4:$Z$51,2,FALSE))))</f>
        <v>212408</v>
      </c>
      <c r="O236" s="47">
        <v>9</v>
      </c>
      <c r="P236" s="6" t="str">
        <f t="shared" si="19"/>
        <v>&lt;D9&gt;</v>
      </c>
      <c r="Q236" s="6" t="str">
        <f>IF($B236=1,IF(ISNA(VLOOKUP($P236,Teams!$F$4:$H$51,2,FALSE)),"",VLOOKUP($P236,Teams!$F$4:$H$51,2,FALSE)),IF($B236=2,IF(ISNA(VLOOKUP($P236,Teams!$O$4:$Q$51,2,FALSE)),"",VLOOKUP($P236,Teams!$O$4:$Q$51,2,FALSE)),IF(ISNA(VLOOKUP($P236,Teams!$X$4:$Z$51,2,FALSE)),"",VLOOKUP($P236,Teams!$X$4:$Z$51,2,FALSE))))</f>
        <v>212409</v>
      </c>
      <c r="R236" t="str">
        <f t="shared" si="22"/>
        <v>01/09/2022,8:00,01/09/2022,9:00,Week 13 - Match 13823,,Gym 2 - Court 3,,0,Game,,212408,,1,212409,,,0,,13823,1,,,,,,</v>
      </c>
    </row>
    <row r="237" spans="2:18" x14ac:dyDescent="0.2">
      <c r="B237" s="37">
        <v>2</v>
      </c>
      <c r="C237" s="9">
        <v>44570</v>
      </c>
      <c r="D237" s="10">
        <v>9</v>
      </c>
      <c r="E237" s="10" t="s">
        <v>36</v>
      </c>
      <c r="F237" s="11">
        <f t="shared" si="20"/>
        <v>10</v>
      </c>
      <c r="G237" s="11" t="str">
        <f t="shared" si="21"/>
        <v>00</v>
      </c>
      <c r="H237" s="2">
        <v>13</v>
      </c>
      <c r="I237" s="11" t="str">
        <f t="shared" si="23"/>
        <v>13911</v>
      </c>
      <c r="J237" s="2">
        <v>1</v>
      </c>
      <c r="K237" s="2">
        <v>1</v>
      </c>
      <c r="L237" s="45">
        <v>3</v>
      </c>
      <c r="M237" s="6" t="str">
        <f t="shared" si="18"/>
        <v>&lt;D3&gt;</v>
      </c>
      <c r="N237" s="6" t="str">
        <f>IF($B237=1,IF(ISNA(VLOOKUP($M237,Teams!$F$4:$H$51,2,FALSE)),"",VLOOKUP($M237,Teams!$F$4:$H$51,2,FALSE)),IF($B237=2,IF(ISNA(VLOOKUP($M237,Teams!$O$4:$Q$51,2,FALSE)),"",VLOOKUP($M237,Teams!$O$4:$Q$51,2,FALSE)),IF(ISNA(VLOOKUP($M237,Teams!$X$4:$Z$51,2,FALSE)),"",VLOOKUP($M237,Teams!$X$4:$Z$51,2,FALSE))))</f>
        <v>212403</v>
      </c>
      <c r="O237" s="47">
        <v>5</v>
      </c>
      <c r="P237" s="6" t="str">
        <f t="shared" si="19"/>
        <v>&lt;D5&gt;</v>
      </c>
      <c r="Q237" s="6" t="str">
        <f>IF($B237=1,IF(ISNA(VLOOKUP($P237,Teams!$F$4:$H$51,2,FALSE)),"",VLOOKUP($P237,Teams!$F$4:$H$51,2,FALSE)),IF($B237=2,IF(ISNA(VLOOKUP($P237,Teams!$O$4:$Q$51,2,FALSE)),"",VLOOKUP($P237,Teams!$O$4:$Q$51,2,FALSE)),IF(ISNA(VLOOKUP($P237,Teams!$X$4:$Z$51,2,FALSE)),"",VLOOKUP($P237,Teams!$X$4:$Z$51,2,FALSE))))</f>
        <v>212405</v>
      </c>
      <c r="R237" t="str">
        <f t="shared" si="22"/>
        <v>01/09/2022,9:00,01/09/2022,10:00,Week 13 - Match 13911,,Gym 1 - Court 1,,0,Game,,212403,,1,212405,,,0,,13911,1,,,,,,</v>
      </c>
    </row>
    <row r="238" spans="2:18" x14ac:dyDescent="0.2">
      <c r="B238" s="37">
        <v>2</v>
      </c>
      <c r="C238" s="9">
        <v>44570</v>
      </c>
      <c r="D238" s="10">
        <v>9</v>
      </c>
      <c r="E238" s="10" t="s">
        <v>36</v>
      </c>
      <c r="F238" s="11">
        <f t="shared" si="20"/>
        <v>10</v>
      </c>
      <c r="G238" s="11" t="str">
        <f t="shared" si="21"/>
        <v>00</v>
      </c>
      <c r="H238" s="2">
        <v>13</v>
      </c>
      <c r="I238" s="11" t="str">
        <f t="shared" si="23"/>
        <v>13912</v>
      </c>
      <c r="J238" s="2">
        <v>1</v>
      </c>
      <c r="K238" s="2">
        <v>2</v>
      </c>
      <c r="L238" s="45">
        <v>2</v>
      </c>
      <c r="M238" s="6" t="str">
        <f t="shared" si="18"/>
        <v>&lt;D2&gt;</v>
      </c>
      <c r="N238" s="6" t="str">
        <f>IF($B238=1,IF(ISNA(VLOOKUP($M238,Teams!$F$4:$H$51,2,FALSE)),"",VLOOKUP($M238,Teams!$F$4:$H$51,2,FALSE)),IF($B238=2,IF(ISNA(VLOOKUP($M238,Teams!$O$4:$Q$51,2,FALSE)),"",VLOOKUP($M238,Teams!$O$4:$Q$51,2,FALSE)),IF(ISNA(VLOOKUP($M238,Teams!$X$4:$Z$51,2,FALSE)),"",VLOOKUP($M238,Teams!$X$4:$Z$51,2,FALSE))))</f>
        <v>212402</v>
      </c>
      <c r="O238" s="47">
        <v>6</v>
      </c>
      <c r="P238" s="6" t="str">
        <f t="shared" si="19"/>
        <v>&lt;D6&gt;</v>
      </c>
      <c r="Q238" s="6" t="str">
        <f>IF($B238=1,IF(ISNA(VLOOKUP($P238,Teams!$F$4:$H$51,2,FALSE)),"",VLOOKUP($P238,Teams!$F$4:$H$51,2,FALSE)),IF($B238=2,IF(ISNA(VLOOKUP($P238,Teams!$O$4:$Q$51,2,FALSE)),"",VLOOKUP($P238,Teams!$O$4:$Q$51,2,FALSE)),IF(ISNA(VLOOKUP($P238,Teams!$X$4:$Z$51,2,FALSE)),"",VLOOKUP($P238,Teams!$X$4:$Z$51,2,FALSE))))</f>
        <v>212406</v>
      </c>
      <c r="R238" t="str">
        <f t="shared" si="22"/>
        <v>01/09/2022,9:00,01/09/2022,10:00,Week 13 - Match 13912,,Gym 1 - Court 2,,0,Game,,212402,,1,212406,,,0,,13912,1,,,,,,</v>
      </c>
    </row>
    <row r="239" spans="2:18" x14ac:dyDescent="0.2">
      <c r="B239" s="37">
        <v>2</v>
      </c>
      <c r="C239" s="9">
        <v>44570</v>
      </c>
      <c r="D239" s="10">
        <v>9</v>
      </c>
      <c r="E239" s="10" t="s">
        <v>36</v>
      </c>
      <c r="F239" s="11">
        <f t="shared" si="20"/>
        <v>10</v>
      </c>
      <c r="G239" s="11" t="str">
        <f t="shared" si="21"/>
        <v>00</v>
      </c>
      <c r="H239" s="2">
        <v>13</v>
      </c>
      <c r="I239" s="11" t="str">
        <f t="shared" si="23"/>
        <v>13913</v>
      </c>
      <c r="J239" s="2">
        <v>1</v>
      </c>
      <c r="K239" s="2">
        <v>3</v>
      </c>
      <c r="L239" s="45">
        <v>4</v>
      </c>
      <c r="M239" s="6" t="str">
        <f t="shared" si="18"/>
        <v>&lt;D4&gt;</v>
      </c>
      <c r="N239" s="6" t="str">
        <f>IF($B239=1,IF(ISNA(VLOOKUP($M239,Teams!$F$4:$H$51,2,FALSE)),"",VLOOKUP($M239,Teams!$F$4:$H$51,2,FALSE)),IF($B239=2,IF(ISNA(VLOOKUP($M239,Teams!$O$4:$Q$51,2,FALSE)),"",VLOOKUP($M239,Teams!$O$4:$Q$51,2,FALSE)),IF(ISNA(VLOOKUP($M239,Teams!$X$4:$Z$51,2,FALSE)),"",VLOOKUP($M239,Teams!$X$4:$Z$51,2,FALSE))))</f>
        <v>212404</v>
      </c>
      <c r="O239" s="47">
        <v>12</v>
      </c>
      <c r="P239" s="6" t="str">
        <f t="shared" si="19"/>
        <v>&lt;D12&gt;</v>
      </c>
      <c r="Q239" s="6" t="str">
        <f>IF($B239=1,IF(ISNA(VLOOKUP($P239,Teams!$F$4:$H$51,2,FALSE)),"",VLOOKUP($P239,Teams!$F$4:$H$51,2,FALSE)),IF($B239=2,IF(ISNA(VLOOKUP($P239,Teams!$O$4:$Q$51,2,FALSE)),"",VLOOKUP($P239,Teams!$O$4:$Q$51,2,FALSE)),IF(ISNA(VLOOKUP($P239,Teams!$X$4:$Z$51,2,FALSE)),"",VLOOKUP($P239,Teams!$X$4:$Z$51,2,FALSE))))</f>
        <v>212412</v>
      </c>
      <c r="R239" t="str">
        <f t="shared" si="22"/>
        <v>01/09/2022,9:00,01/09/2022,10:00,Week 13 - Match 13913,,Gym 1 - Court 3,,0,Game,,212404,,1,212412,,,0,,13913,1,,,,,,</v>
      </c>
    </row>
    <row r="240" spans="2:18" x14ac:dyDescent="0.2">
      <c r="B240" s="37">
        <v>2</v>
      </c>
      <c r="C240" s="9">
        <v>44570</v>
      </c>
      <c r="D240" s="10">
        <v>9</v>
      </c>
      <c r="E240" s="10" t="s">
        <v>36</v>
      </c>
      <c r="F240" s="11">
        <f t="shared" si="20"/>
        <v>10</v>
      </c>
      <c r="G240" s="11" t="str">
        <f t="shared" si="21"/>
        <v>00</v>
      </c>
      <c r="H240" s="2">
        <v>13</v>
      </c>
      <c r="I240" s="11" t="str">
        <f t="shared" si="23"/>
        <v>13921</v>
      </c>
      <c r="J240" s="2">
        <v>2</v>
      </c>
      <c r="K240" s="2">
        <v>1</v>
      </c>
      <c r="L240" s="45">
        <v>8</v>
      </c>
      <c r="M240" s="6" t="str">
        <f t="shared" si="18"/>
        <v>&lt;D8&gt;</v>
      </c>
      <c r="N240" s="6" t="str">
        <f>IF($B240=1,IF(ISNA(VLOOKUP($M240,Teams!$F$4:$H$51,2,FALSE)),"",VLOOKUP($M240,Teams!$F$4:$H$51,2,FALSE)),IF($B240=2,IF(ISNA(VLOOKUP($M240,Teams!$O$4:$Q$51,2,FALSE)),"",VLOOKUP($M240,Teams!$O$4:$Q$51,2,FALSE)),IF(ISNA(VLOOKUP($M240,Teams!$X$4:$Z$51,2,FALSE)),"",VLOOKUP($M240,Teams!$X$4:$Z$51,2,FALSE))))</f>
        <v>212408</v>
      </c>
      <c r="O240" s="47">
        <v>11</v>
      </c>
      <c r="P240" s="6" t="str">
        <f t="shared" si="19"/>
        <v>&lt;D11&gt;</v>
      </c>
      <c r="Q240" s="6" t="str">
        <f>IF($B240=1,IF(ISNA(VLOOKUP($P240,Teams!$F$4:$H$51,2,FALSE)),"",VLOOKUP($P240,Teams!$F$4:$H$51,2,FALSE)),IF($B240=2,IF(ISNA(VLOOKUP($P240,Teams!$O$4:$Q$51,2,FALSE)),"",VLOOKUP($P240,Teams!$O$4:$Q$51,2,FALSE)),IF(ISNA(VLOOKUP($P240,Teams!$X$4:$Z$51,2,FALSE)),"",VLOOKUP($P240,Teams!$X$4:$Z$51,2,FALSE))))</f>
        <v>212411</v>
      </c>
      <c r="R240" t="str">
        <f t="shared" si="22"/>
        <v>01/09/2022,9:00,01/09/2022,10:00,Week 13 - Match 13921,,Gym 2 - Court 1,,0,Game,,212408,,1,212411,,,0,,13921,1,,,,,,</v>
      </c>
    </row>
    <row r="241" spans="2:18" x14ac:dyDescent="0.2">
      <c r="B241" s="37">
        <v>2</v>
      </c>
      <c r="C241" s="9">
        <v>44570</v>
      </c>
      <c r="D241" s="10">
        <v>9</v>
      </c>
      <c r="E241" s="10" t="s">
        <v>36</v>
      </c>
      <c r="F241" s="11">
        <f t="shared" si="20"/>
        <v>10</v>
      </c>
      <c r="G241" s="11" t="str">
        <f t="shared" si="21"/>
        <v>00</v>
      </c>
      <c r="H241" s="2">
        <v>13</v>
      </c>
      <c r="I241" s="11" t="str">
        <f t="shared" si="23"/>
        <v>13922</v>
      </c>
      <c r="J241" s="2">
        <v>2</v>
      </c>
      <c r="K241" s="2">
        <v>2</v>
      </c>
      <c r="L241" s="45">
        <v>9</v>
      </c>
      <c r="M241" s="6" t="str">
        <f t="shared" si="18"/>
        <v>&lt;D9&gt;</v>
      </c>
      <c r="N241" s="6" t="str">
        <f>IF($B241=1,IF(ISNA(VLOOKUP($M241,Teams!$F$4:$H$51,2,FALSE)),"",VLOOKUP($M241,Teams!$F$4:$H$51,2,FALSE)),IF($B241=2,IF(ISNA(VLOOKUP($M241,Teams!$O$4:$Q$51,2,FALSE)),"",VLOOKUP($M241,Teams!$O$4:$Q$51,2,FALSE)),IF(ISNA(VLOOKUP($M241,Teams!$X$4:$Z$51,2,FALSE)),"",VLOOKUP($M241,Teams!$X$4:$Z$51,2,FALSE))))</f>
        <v>212409</v>
      </c>
      <c r="O241" s="47">
        <v>10</v>
      </c>
      <c r="P241" s="6" t="str">
        <f t="shared" si="19"/>
        <v>&lt;D10&gt;</v>
      </c>
      <c r="Q241" s="6" t="str">
        <f>IF($B241=1,IF(ISNA(VLOOKUP($P241,Teams!$F$4:$H$51,2,FALSE)),"",VLOOKUP($P241,Teams!$F$4:$H$51,2,FALSE)),IF($B241=2,IF(ISNA(VLOOKUP($P241,Teams!$O$4:$Q$51,2,FALSE)),"",VLOOKUP($P241,Teams!$O$4:$Q$51,2,FALSE)),IF(ISNA(VLOOKUP($P241,Teams!$X$4:$Z$51,2,FALSE)),"",VLOOKUP($P241,Teams!$X$4:$Z$51,2,FALSE))))</f>
        <v>212410</v>
      </c>
      <c r="R241" t="str">
        <f t="shared" si="22"/>
        <v>01/09/2022,9:00,01/09/2022,10:00,Week 13 - Match 13922,,Gym 2 - Court 2,,0,Game,,212409,,1,212410,,,0,,13922,1,,,,,,</v>
      </c>
    </row>
    <row r="242" spans="2:18" x14ac:dyDescent="0.2">
      <c r="B242" s="37">
        <v>2</v>
      </c>
      <c r="C242" s="9">
        <v>44570</v>
      </c>
      <c r="D242" s="10">
        <v>9</v>
      </c>
      <c r="E242" s="10" t="s">
        <v>36</v>
      </c>
      <c r="F242" s="11">
        <f t="shared" si="20"/>
        <v>10</v>
      </c>
      <c r="G242" s="11" t="str">
        <f t="shared" si="21"/>
        <v>00</v>
      </c>
      <c r="H242" s="2">
        <v>13</v>
      </c>
      <c r="I242" s="11" t="str">
        <f t="shared" si="23"/>
        <v>13923</v>
      </c>
      <c r="J242" s="2">
        <v>2</v>
      </c>
      <c r="K242" s="2">
        <v>3</v>
      </c>
      <c r="L242" s="45">
        <v>1</v>
      </c>
      <c r="M242" s="6" t="str">
        <f t="shared" si="18"/>
        <v>&lt;D1&gt;</v>
      </c>
      <c r="N242" s="6" t="str">
        <f>IF($B242=1,IF(ISNA(VLOOKUP($M242,Teams!$F$4:$H$51,2,FALSE)),"",VLOOKUP($M242,Teams!$F$4:$H$51,2,FALSE)),IF($B242=2,IF(ISNA(VLOOKUP($M242,Teams!$O$4:$Q$51,2,FALSE)),"",VLOOKUP($M242,Teams!$O$4:$Q$51,2,FALSE)),IF(ISNA(VLOOKUP($M242,Teams!$X$4:$Z$51,2,FALSE)),"",VLOOKUP($M242,Teams!$X$4:$Z$51,2,FALSE))))</f>
        <v>212401</v>
      </c>
      <c r="O242" s="47">
        <v>7</v>
      </c>
      <c r="P242" s="6" t="str">
        <f t="shared" si="19"/>
        <v>&lt;D7&gt;</v>
      </c>
      <c r="Q242" s="6" t="str">
        <f>IF($B242=1,IF(ISNA(VLOOKUP($P242,Teams!$F$4:$H$51,2,FALSE)),"",VLOOKUP($P242,Teams!$F$4:$H$51,2,FALSE)),IF($B242=2,IF(ISNA(VLOOKUP($P242,Teams!$O$4:$Q$51,2,FALSE)),"",VLOOKUP($P242,Teams!$O$4:$Q$51,2,FALSE)),IF(ISNA(VLOOKUP($P242,Teams!$X$4:$Z$51,2,FALSE)),"",VLOOKUP($P242,Teams!$X$4:$Z$51,2,FALSE))))</f>
        <v>212407</v>
      </c>
      <c r="R242" t="str">
        <f t="shared" si="22"/>
        <v>01/09/2022,9:00,01/09/2022,10:00,Week 13 - Match 13923,,Gym 2 - Court 3,,0,Game,,212401,,1,212407,,,0,,13923,1,,,,,,</v>
      </c>
    </row>
    <row r="243" spans="2:18" x14ac:dyDescent="0.2">
      <c r="B243" s="37">
        <v>2</v>
      </c>
      <c r="C243" s="9">
        <v>44577</v>
      </c>
      <c r="D243" s="10">
        <v>10</v>
      </c>
      <c r="E243" s="10" t="s">
        <v>36</v>
      </c>
      <c r="F243" s="11">
        <f t="shared" si="20"/>
        <v>11</v>
      </c>
      <c r="G243" s="11" t="str">
        <f t="shared" si="21"/>
        <v>00</v>
      </c>
      <c r="H243" s="2">
        <v>14</v>
      </c>
      <c r="I243" s="11" t="str">
        <f t="shared" si="23"/>
        <v>141011</v>
      </c>
      <c r="J243" s="2">
        <v>1</v>
      </c>
      <c r="K243" s="2">
        <v>1</v>
      </c>
      <c r="L243" s="45">
        <v>6</v>
      </c>
      <c r="M243" s="6" t="str">
        <f t="shared" si="18"/>
        <v>&lt;D6&gt;</v>
      </c>
      <c r="N243" s="6" t="str">
        <f>IF($B243=1,IF(ISNA(VLOOKUP($M243,Teams!$F$4:$H$51,2,FALSE)),"",VLOOKUP($M243,Teams!$F$4:$H$51,2,FALSE)),IF($B243=2,IF(ISNA(VLOOKUP($M243,Teams!$O$4:$Q$51,2,FALSE)),"",VLOOKUP($M243,Teams!$O$4:$Q$51,2,FALSE)),IF(ISNA(VLOOKUP($M243,Teams!$X$4:$Z$51,2,FALSE)),"",VLOOKUP($M243,Teams!$X$4:$Z$51,2,FALSE))))</f>
        <v>212406</v>
      </c>
      <c r="O243" s="47">
        <v>10</v>
      </c>
      <c r="P243" s="6" t="str">
        <f t="shared" si="19"/>
        <v>&lt;D10&gt;</v>
      </c>
      <c r="Q243" s="6" t="str">
        <f>IF($B243=1,IF(ISNA(VLOOKUP($P243,Teams!$F$4:$H$51,2,FALSE)),"",VLOOKUP($P243,Teams!$F$4:$H$51,2,FALSE)),IF($B243=2,IF(ISNA(VLOOKUP($P243,Teams!$O$4:$Q$51,2,FALSE)),"",VLOOKUP($P243,Teams!$O$4:$Q$51,2,FALSE)),IF(ISNA(VLOOKUP($P243,Teams!$X$4:$Z$51,2,FALSE)),"",VLOOKUP($P243,Teams!$X$4:$Z$51,2,FALSE))))</f>
        <v>212410</v>
      </c>
      <c r="R243" t="str">
        <f t="shared" si="22"/>
        <v>01/16/2022,10:00,01/16/2022,11:00,Week 14 - Match 141011,,Gym 1 - Court 1,,0,Game,,212406,,1,212410,,,0,,141011,1,,,,,,</v>
      </c>
    </row>
    <row r="244" spans="2:18" x14ac:dyDescent="0.2">
      <c r="B244" s="37">
        <v>2</v>
      </c>
      <c r="C244" s="9">
        <v>44577</v>
      </c>
      <c r="D244" s="10">
        <v>10</v>
      </c>
      <c r="E244" s="10" t="s">
        <v>36</v>
      </c>
      <c r="F244" s="11">
        <f t="shared" si="20"/>
        <v>11</v>
      </c>
      <c r="G244" s="11" t="str">
        <f t="shared" si="21"/>
        <v>00</v>
      </c>
      <c r="H244" s="2">
        <v>14</v>
      </c>
      <c r="I244" s="11" t="str">
        <f t="shared" si="23"/>
        <v>141012</v>
      </c>
      <c r="J244" s="2">
        <v>1</v>
      </c>
      <c r="K244" s="2">
        <v>2</v>
      </c>
      <c r="L244" s="45">
        <v>7</v>
      </c>
      <c r="M244" s="6" t="str">
        <f t="shared" si="18"/>
        <v>&lt;D7&gt;</v>
      </c>
      <c r="N244" s="6" t="str">
        <f>IF($B244=1,IF(ISNA(VLOOKUP($M244,Teams!$F$4:$H$51,2,FALSE)),"",VLOOKUP($M244,Teams!$F$4:$H$51,2,FALSE)),IF($B244=2,IF(ISNA(VLOOKUP($M244,Teams!$O$4:$Q$51,2,FALSE)),"",VLOOKUP($M244,Teams!$O$4:$Q$51,2,FALSE)),IF(ISNA(VLOOKUP($M244,Teams!$X$4:$Z$51,2,FALSE)),"",VLOOKUP($M244,Teams!$X$4:$Z$51,2,FALSE))))</f>
        <v>212407</v>
      </c>
      <c r="O244" s="47">
        <v>9</v>
      </c>
      <c r="P244" s="6" t="str">
        <f t="shared" si="19"/>
        <v>&lt;D9&gt;</v>
      </c>
      <c r="Q244" s="6" t="str">
        <f>IF($B244=1,IF(ISNA(VLOOKUP($P244,Teams!$F$4:$H$51,2,FALSE)),"",VLOOKUP($P244,Teams!$F$4:$H$51,2,FALSE)),IF($B244=2,IF(ISNA(VLOOKUP($P244,Teams!$O$4:$Q$51,2,FALSE)),"",VLOOKUP($P244,Teams!$O$4:$Q$51,2,FALSE)),IF(ISNA(VLOOKUP($P244,Teams!$X$4:$Z$51,2,FALSE)),"",VLOOKUP($P244,Teams!$X$4:$Z$51,2,FALSE))))</f>
        <v>212409</v>
      </c>
      <c r="R244" t="str">
        <f t="shared" si="22"/>
        <v>01/16/2022,10:00,01/16/2022,11:00,Week 14 - Match 141012,,Gym 1 - Court 2,,0,Game,,212407,,1,212409,,,0,,141012,1,,,,,,</v>
      </c>
    </row>
    <row r="245" spans="2:18" x14ac:dyDescent="0.2">
      <c r="B245" s="37">
        <v>2</v>
      </c>
      <c r="C245" s="9">
        <v>44577</v>
      </c>
      <c r="D245" s="10">
        <v>10</v>
      </c>
      <c r="E245" s="10" t="s">
        <v>36</v>
      </c>
      <c r="F245" s="11">
        <f t="shared" si="20"/>
        <v>11</v>
      </c>
      <c r="G245" s="11" t="str">
        <f t="shared" si="21"/>
        <v>00</v>
      </c>
      <c r="H245" s="2">
        <v>14</v>
      </c>
      <c r="I245" s="11" t="str">
        <f t="shared" si="23"/>
        <v>141013</v>
      </c>
      <c r="J245" s="2">
        <v>1</v>
      </c>
      <c r="K245" s="2">
        <v>3</v>
      </c>
      <c r="L245" s="45">
        <v>8</v>
      </c>
      <c r="M245" s="6" t="str">
        <f t="shared" si="18"/>
        <v>&lt;D8&gt;</v>
      </c>
      <c r="N245" s="6" t="str">
        <f>IF($B245=1,IF(ISNA(VLOOKUP($M245,Teams!$F$4:$H$51,2,FALSE)),"",VLOOKUP($M245,Teams!$F$4:$H$51,2,FALSE)),IF($B245=2,IF(ISNA(VLOOKUP($M245,Teams!$O$4:$Q$51,2,FALSE)),"",VLOOKUP($M245,Teams!$O$4:$Q$51,2,FALSE)),IF(ISNA(VLOOKUP($M245,Teams!$X$4:$Z$51,2,FALSE)),"",VLOOKUP($M245,Teams!$X$4:$Z$51,2,FALSE))))</f>
        <v>212408</v>
      </c>
      <c r="O245" s="47">
        <v>12</v>
      </c>
      <c r="P245" s="6" t="str">
        <f t="shared" si="19"/>
        <v>&lt;D12&gt;</v>
      </c>
      <c r="Q245" s="6" t="str">
        <f>IF($B245=1,IF(ISNA(VLOOKUP($P245,Teams!$F$4:$H$51,2,FALSE)),"",VLOOKUP($P245,Teams!$F$4:$H$51,2,FALSE)),IF($B245=2,IF(ISNA(VLOOKUP($P245,Teams!$O$4:$Q$51,2,FALSE)),"",VLOOKUP($P245,Teams!$O$4:$Q$51,2,FALSE)),IF(ISNA(VLOOKUP($P245,Teams!$X$4:$Z$51,2,FALSE)),"",VLOOKUP($P245,Teams!$X$4:$Z$51,2,FALSE))))</f>
        <v>212412</v>
      </c>
      <c r="R245" t="str">
        <f t="shared" si="22"/>
        <v>01/16/2022,10:00,01/16/2022,11:00,Week 14 - Match 141013,,Gym 1 - Court 3,,0,Game,,212408,,1,212412,,,0,,141013,1,,,,,,</v>
      </c>
    </row>
    <row r="246" spans="2:18" x14ac:dyDescent="0.2">
      <c r="B246" s="37">
        <v>2</v>
      </c>
      <c r="C246" s="9">
        <v>44577</v>
      </c>
      <c r="D246" s="10">
        <v>10</v>
      </c>
      <c r="E246" s="10" t="s">
        <v>36</v>
      </c>
      <c r="F246" s="11">
        <f t="shared" si="20"/>
        <v>11</v>
      </c>
      <c r="G246" s="11" t="str">
        <f t="shared" si="21"/>
        <v>00</v>
      </c>
      <c r="H246" s="2">
        <v>14</v>
      </c>
      <c r="I246" s="11" t="str">
        <f t="shared" si="23"/>
        <v>141021</v>
      </c>
      <c r="J246" s="2">
        <v>2</v>
      </c>
      <c r="K246" s="2">
        <v>1</v>
      </c>
      <c r="L246" s="45">
        <v>1</v>
      </c>
      <c r="M246" s="6" t="str">
        <f t="shared" si="18"/>
        <v>&lt;D1&gt;</v>
      </c>
      <c r="N246" s="6" t="str">
        <f>IF($B246=1,IF(ISNA(VLOOKUP($M246,Teams!$F$4:$H$51,2,FALSE)),"",VLOOKUP($M246,Teams!$F$4:$H$51,2,FALSE)),IF($B246=2,IF(ISNA(VLOOKUP($M246,Teams!$O$4:$Q$51,2,FALSE)),"",VLOOKUP($M246,Teams!$O$4:$Q$51,2,FALSE)),IF(ISNA(VLOOKUP($M246,Teams!$X$4:$Z$51,2,FALSE)),"",VLOOKUP($M246,Teams!$X$4:$Z$51,2,FALSE))))</f>
        <v>212401</v>
      </c>
      <c r="O246" s="47">
        <v>4</v>
      </c>
      <c r="P246" s="6" t="str">
        <f t="shared" si="19"/>
        <v>&lt;D4&gt;</v>
      </c>
      <c r="Q246" s="6" t="str">
        <f>IF($B246=1,IF(ISNA(VLOOKUP($P246,Teams!$F$4:$H$51,2,FALSE)),"",VLOOKUP($P246,Teams!$F$4:$H$51,2,FALSE)),IF($B246=2,IF(ISNA(VLOOKUP($P246,Teams!$O$4:$Q$51,2,FALSE)),"",VLOOKUP($P246,Teams!$O$4:$Q$51,2,FALSE)),IF(ISNA(VLOOKUP($P246,Teams!$X$4:$Z$51,2,FALSE)),"",VLOOKUP($P246,Teams!$X$4:$Z$51,2,FALSE))))</f>
        <v>212404</v>
      </c>
      <c r="R246" t="str">
        <f t="shared" si="22"/>
        <v>01/16/2022,10:00,01/16/2022,11:00,Week 14 - Match 141021,,Gym 2 - Court 1,,0,Game,,212401,,1,212404,,,0,,141021,1,,,,,,</v>
      </c>
    </row>
    <row r="247" spans="2:18" x14ac:dyDescent="0.2">
      <c r="B247" s="37">
        <v>2</v>
      </c>
      <c r="C247" s="9">
        <v>44577</v>
      </c>
      <c r="D247" s="10">
        <v>10</v>
      </c>
      <c r="E247" s="10" t="s">
        <v>36</v>
      </c>
      <c r="F247" s="11">
        <f t="shared" si="20"/>
        <v>11</v>
      </c>
      <c r="G247" s="11" t="str">
        <f t="shared" si="21"/>
        <v>00</v>
      </c>
      <c r="H247" s="2">
        <v>14</v>
      </c>
      <c r="I247" s="11" t="str">
        <f t="shared" si="23"/>
        <v>141022</v>
      </c>
      <c r="J247" s="2">
        <v>2</v>
      </c>
      <c r="K247" s="2">
        <v>2</v>
      </c>
      <c r="L247" s="45">
        <v>2</v>
      </c>
      <c r="M247" s="6" t="str">
        <f t="shared" si="18"/>
        <v>&lt;D2&gt;</v>
      </c>
      <c r="N247" s="6" t="str">
        <f>IF($B247=1,IF(ISNA(VLOOKUP($M247,Teams!$F$4:$H$51,2,FALSE)),"",VLOOKUP($M247,Teams!$F$4:$H$51,2,FALSE)),IF($B247=2,IF(ISNA(VLOOKUP($M247,Teams!$O$4:$Q$51,2,FALSE)),"",VLOOKUP($M247,Teams!$O$4:$Q$51,2,FALSE)),IF(ISNA(VLOOKUP($M247,Teams!$X$4:$Z$51,2,FALSE)),"",VLOOKUP($M247,Teams!$X$4:$Z$51,2,FALSE))))</f>
        <v>212402</v>
      </c>
      <c r="O247" s="47">
        <v>3</v>
      </c>
      <c r="P247" s="6" t="str">
        <f t="shared" si="19"/>
        <v>&lt;D3&gt;</v>
      </c>
      <c r="Q247" s="6" t="str">
        <f>IF($B247=1,IF(ISNA(VLOOKUP($P247,Teams!$F$4:$H$51,2,FALSE)),"",VLOOKUP($P247,Teams!$F$4:$H$51,2,FALSE)),IF($B247=2,IF(ISNA(VLOOKUP($P247,Teams!$O$4:$Q$51,2,FALSE)),"",VLOOKUP($P247,Teams!$O$4:$Q$51,2,FALSE)),IF(ISNA(VLOOKUP($P247,Teams!$X$4:$Z$51,2,FALSE)),"",VLOOKUP($P247,Teams!$X$4:$Z$51,2,FALSE))))</f>
        <v>212403</v>
      </c>
      <c r="R247" t="str">
        <f t="shared" si="22"/>
        <v>01/16/2022,10:00,01/16/2022,11:00,Week 14 - Match 141022,,Gym 2 - Court 2,,0,Game,,212402,,1,212403,,,0,,141022,1,,,,,,</v>
      </c>
    </row>
    <row r="248" spans="2:18" x14ac:dyDescent="0.2">
      <c r="B248" s="37">
        <v>2</v>
      </c>
      <c r="C248" s="9">
        <v>44577</v>
      </c>
      <c r="D248" s="10">
        <v>10</v>
      </c>
      <c r="E248" s="10" t="s">
        <v>36</v>
      </c>
      <c r="F248" s="11">
        <f t="shared" si="20"/>
        <v>11</v>
      </c>
      <c r="G248" s="11" t="str">
        <f t="shared" si="21"/>
        <v>00</v>
      </c>
      <c r="H248" s="2">
        <v>14</v>
      </c>
      <c r="I248" s="11" t="str">
        <f t="shared" si="23"/>
        <v>141023</v>
      </c>
      <c r="J248" s="2">
        <v>2</v>
      </c>
      <c r="K248" s="2">
        <v>3</v>
      </c>
      <c r="L248" s="45">
        <v>5</v>
      </c>
      <c r="M248" s="6" t="str">
        <f t="shared" si="18"/>
        <v>&lt;D5&gt;</v>
      </c>
      <c r="N248" s="6" t="str">
        <f>IF($B248=1,IF(ISNA(VLOOKUP($M248,Teams!$F$4:$H$51,2,FALSE)),"",VLOOKUP($M248,Teams!$F$4:$H$51,2,FALSE)),IF($B248=2,IF(ISNA(VLOOKUP($M248,Teams!$O$4:$Q$51,2,FALSE)),"",VLOOKUP($M248,Teams!$O$4:$Q$51,2,FALSE)),IF(ISNA(VLOOKUP($M248,Teams!$X$4:$Z$51,2,FALSE)),"",VLOOKUP($M248,Teams!$X$4:$Z$51,2,FALSE))))</f>
        <v>212405</v>
      </c>
      <c r="O248" s="47">
        <v>11</v>
      </c>
      <c r="P248" s="6" t="str">
        <f t="shared" si="19"/>
        <v>&lt;D11&gt;</v>
      </c>
      <c r="Q248" s="6" t="str">
        <f>IF($B248=1,IF(ISNA(VLOOKUP($P248,Teams!$F$4:$H$51,2,FALSE)),"",VLOOKUP($P248,Teams!$F$4:$H$51,2,FALSE)),IF($B248=2,IF(ISNA(VLOOKUP($P248,Teams!$O$4:$Q$51,2,FALSE)),"",VLOOKUP($P248,Teams!$O$4:$Q$51,2,FALSE)),IF(ISNA(VLOOKUP($P248,Teams!$X$4:$Z$51,2,FALSE)),"",VLOOKUP($P248,Teams!$X$4:$Z$51,2,FALSE))))</f>
        <v>212411</v>
      </c>
      <c r="R248" t="str">
        <f t="shared" si="22"/>
        <v>01/16/2022,10:00,01/16/2022,11:00,Week 14 - Match 141023,,Gym 2 - Court 3,,0,Game,,212405,,1,212411,,,0,,141023,1,,,,,,</v>
      </c>
    </row>
    <row r="249" spans="2:18" x14ac:dyDescent="0.2">
      <c r="B249" s="37">
        <v>2</v>
      </c>
      <c r="C249" s="9">
        <v>44577</v>
      </c>
      <c r="D249" s="10">
        <v>11</v>
      </c>
      <c r="E249" s="10" t="s">
        <v>36</v>
      </c>
      <c r="F249" s="11">
        <f t="shared" si="20"/>
        <v>12</v>
      </c>
      <c r="G249" s="11" t="str">
        <f t="shared" si="21"/>
        <v>00</v>
      </c>
      <c r="H249" s="2">
        <v>14</v>
      </c>
      <c r="I249" s="11" t="str">
        <f t="shared" si="23"/>
        <v>141111</v>
      </c>
      <c r="J249" s="2">
        <v>1</v>
      </c>
      <c r="K249" s="2">
        <v>1</v>
      </c>
      <c r="L249" s="45">
        <v>4</v>
      </c>
      <c r="M249" s="6" t="str">
        <f t="shared" si="18"/>
        <v>&lt;D4&gt;</v>
      </c>
      <c r="N249" s="6" t="str">
        <f>IF($B249=1,IF(ISNA(VLOOKUP($M249,Teams!$F$4:$H$51,2,FALSE)),"",VLOOKUP($M249,Teams!$F$4:$H$51,2,FALSE)),IF($B249=2,IF(ISNA(VLOOKUP($M249,Teams!$O$4:$Q$51,2,FALSE)),"",VLOOKUP($M249,Teams!$O$4:$Q$51,2,FALSE)),IF(ISNA(VLOOKUP($M249,Teams!$X$4:$Z$51,2,FALSE)),"",VLOOKUP($M249,Teams!$X$4:$Z$51,2,FALSE))))</f>
        <v>212404</v>
      </c>
      <c r="O249" s="47">
        <v>10</v>
      </c>
      <c r="P249" s="6" t="str">
        <f t="shared" si="19"/>
        <v>&lt;D10&gt;</v>
      </c>
      <c r="Q249" s="6" t="str">
        <f>IF($B249=1,IF(ISNA(VLOOKUP($P249,Teams!$F$4:$H$51,2,FALSE)),"",VLOOKUP($P249,Teams!$F$4:$H$51,2,FALSE)),IF($B249=2,IF(ISNA(VLOOKUP($P249,Teams!$O$4:$Q$51,2,FALSE)),"",VLOOKUP($P249,Teams!$O$4:$Q$51,2,FALSE)),IF(ISNA(VLOOKUP($P249,Teams!$X$4:$Z$51,2,FALSE)),"",VLOOKUP($P249,Teams!$X$4:$Z$51,2,FALSE))))</f>
        <v>212410</v>
      </c>
      <c r="R249" t="str">
        <f t="shared" si="22"/>
        <v>01/16/2022,11:00,01/16/2022,12:00,Week 14 - Match 141111,,Gym 1 - Court 1,,0,Game,,212404,,1,212410,,,0,,141111,1,,,,,,</v>
      </c>
    </row>
    <row r="250" spans="2:18" x14ac:dyDescent="0.2">
      <c r="B250" s="37">
        <v>2</v>
      </c>
      <c r="C250" s="9">
        <v>44577</v>
      </c>
      <c r="D250" s="10">
        <v>11</v>
      </c>
      <c r="E250" s="10" t="s">
        <v>36</v>
      </c>
      <c r="F250" s="11">
        <f t="shared" si="20"/>
        <v>12</v>
      </c>
      <c r="G250" s="11" t="str">
        <f t="shared" si="21"/>
        <v>00</v>
      </c>
      <c r="H250" s="2">
        <v>14</v>
      </c>
      <c r="I250" s="11" t="str">
        <f t="shared" si="23"/>
        <v>141112</v>
      </c>
      <c r="J250" s="2">
        <v>1</v>
      </c>
      <c r="K250" s="2">
        <v>2</v>
      </c>
      <c r="L250" s="45">
        <v>5</v>
      </c>
      <c r="M250" s="6" t="str">
        <f t="shared" si="18"/>
        <v>&lt;D5&gt;</v>
      </c>
      <c r="N250" s="6" t="str">
        <f>IF($B250=1,IF(ISNA(VLOOKUP($M250,Teams!$F$4:$H$51,2,FALSE)),"",VLOOKUP($M250,Teams!$F$4:$H$51,2,FALSE)),IF($B250=2,IF(ISNA(VLOOKUP($M250,Teams!$O$4:$Q$51,2,FALSE)),"",VLOOKUP($M250,Teams!$O$4:$Q$51,2,FALSE)),IF(ISNA(VLOOKUP($M250,Teams!$X$4:$Z$51,2,FALSE)),"",VLOOKUP($M250,Teams!$X$4:$Z$51,2,FALSE))))</f>
        <v>212405</v>
      </c>
      <c r="O250" s="47">
        <v>9</v>
      </c>
      <c r="P250" s="6" t="str">
        <f t="shared" si="19"/>
        <v>&lt;D9&gt;</v>
      </c>
      <c r="Q250" s="6" t="str">
        <f>IF($B250=1,IF(ISNA(VLOOKUP($P250,Teams!$F$4:$H$51,2,FALSE)),"",VLOOKUP($P250,Teams!$F$4:$H$51,2,FALSE)),IF($B250=2,IF(ISNA(VLOOKUP($P250,Teams!$O$4:$Q$51,2,FALSE)),"",VLOOKUP($P250,Teams!$O$4:$Q$51,2,FALSE)),IF(ISNA(VLOOKUP($P250,Teams!$X$4:$Z$51,2,FALSE)),"",VLOOKUP($P250,Teams!$X$4:$Z$51,2,FALSE))))</f>
        <v>212409</v>
      </c>
      <c r="R250" t="str">
        <f t="shared" si="22"/>
        <v>01/16/2022,11:00,01/16/2022,12:00,Week 14 - Match 141112,,Gym 1 - Court 2,,0,Game,,212405,,1,212409,,,0,,141112,1,,,,,,</v>
      </c>
    </row>
    <row r="251" spans="2:18" x14ac:dyDescent="0.2">
      <c r="B251" s="37">
        <v>2</v>
      </c>
      <c r="C251" s="9">
        <v>44577</v>
      </c>
      <c r="D251" s="10">
        <v>11</v>
      </c>
      <c r="E251" s="10" t="s">
        <v>36</v>
      </c>
      <c r="F251" s="11">
        <f t="shared" si="20"/>
        <v>12</v>
      </c>
      <c r="G251" s="11" t="str">
        <f t="shared" si="21"/>
        <v>00</v>
      </c>
      <c r="H251" s="2">
        <v>14</v>
      </c>
      <c r="I251" s="11" t="str">
        <f t="shared" si="23"/>
        <v>141113</v>
      </c>
      <c r="J251" s="2">
        <v>1</v>
      </c>
      <c r="K251" s="2">
        <v>3</v>
      </c>
      <c r="L251" s="45">
        <v>6</v>
      </c>
      <c r="M251" s="6" t="str">
        <f t="shared" si="18"/>
        <v>&lt;D6&gt;</v>
      </c>
      <c r="N251" s="6" t="str">
        <f>IF($B251=1,IF(ISNA(VLOOKUP($M251,Teams!$F$4:$H$51,2,FALSE)),"",VLOOKUP($M251,Teams!$F$4:$H$51,2,FALSE)),IF($B251=2,IF(ISNA(VLOOKUP($M251,Teams!$O$4:$Q$51,2,FALSE)),"",VLOOKUP($M251,Teams!$O$4:$Q$51,2,FALSE)),IF(ISNA(VLOOKUP($M251,Teams!$X$4:$Z$51,2,FALSE)),"",VLOOKUP($M251,Teams!$X$4:$Z$51,2,FALSE))))</f>
        <v>212406</v>
      </c>
      <c r="O251" s="47">
        <v>8</v>
      </c>
      <c r="P251" s="6" t="str">
        <f t="shared" si="19"/>
        <v>&lt;D8&gt;</v>
      </c>
      <c r="Q251" s="6" t="str">
        <f>IF($B251=1,IF(ISNA(VLOOKUP($P251,Teams!$F$4:$H$51,2,FALSE)),"",VLOOKUP($P251,Teams!$F$4:$H$51,2,FALSE)),IF($B251=2,IF(ISNA(VLOOKUP($P251,Teams!$O$4:$Q$51,2,FALSE)),"",VLOOKUP($P251,Teams!$O$4:$Q$51,2,FALSE)),IF(ISNA(VLOOKUP($P251,Teams!$X$4:$Z$51,2,FALSE)),"",VLOOKUP($P251,Teams!$X$4:$Z$51,2,FALSE))))</f>
        <v>212408</v>
      </c>
      <c r="R251" t="str">
        <f t="shared" si="22"/>
        <v>01/16/2022,11:00,01/16/2022,12:00,Week 14 - Match 141113,,Gym 1 - Court 3,,0,Game,,212406,,1,212408,,,0,,141113,1,,,,,,</v>
      </c>
    </row>
    <row r="252" spans="2:18" x14ac:dyDescent="0.2">
      <c r="B252" s="37">
        <v>2</v>
      </c>
      <c r="C252" s="9">
        <v>44577</v>
      </c>
      <c r="D252" s="10">
        <v>11</v>
      </c>
      <c r="E252" s="10" t="s">
        <v>36</v>
      </c>
      <c r="F252" s="11">
        <f t="shared" si="20"/>
        <v>12</v>
      </c>
      <c r="G252" s="11" t="str">
        <f t="shared" si="21"/>
        <v>00</v>
      </c>
      <c r="H252" s="2">
        <v>14</v>
      </c>
      <c r="I252" s="11" t="str">
        <f t="shared" si="23"/>
        <v>141121</v>
      </c>
      <c r="J252" s="2">
        <v>2</v>
      </c>
      <c r="K252" s="2">
        <v>1</v>
      </c>
      <c r="L252" s="45">
        <v>1</v>
      </c>
      <c r="M252" s="6" t="str">
        <f t="shared" si="18"/>
        <v>&lt;D1&gt;</v>
      </c>
      <c r="N252" s="6" t="str">
        <f>IF($B252=1,IF(ISNA(VLOOKUP($M252,Teams!$F$4:$H$51,2,FALSE)),"",VLOOKUP($M252,Teams!$F$4:$H$51,2,FALSE)),IF($B252=2,IF(ISNA(VLOOKUP($M252,Teams!$O$4:$Q$51,2,FALSE)),"",VLOOKUP($M252,Teams!$O$4:$Q$51,2,FALSE)),IF(ISNA(VLOOKUP($M252,Teams!$X$4:$Z$51,2,FALSE)),"",VLOOKUP($M252,Teams!$X$4:$Z$51,2,FALSE))))</f>
        <v>212401</v>
      </c>
      <c r="O252" s="47">
        <v>2</v>
      </c>
      <c r="P252" s="6" t="str">
        <f t="shared" si="19"/>
        <v>&lt;D2&gt;</v>
      </c>
      <c r="Q252" s="6" t="str">
        <f>IF($B252=1,IF(ISNA(VLOOKUP($P252,Teams!$F$4:$H$51,2,FALSE)),"",VLOOKUP($P252,Teams!$F$4:$H$51,2,FALSE)),IF($B252=2,IF(ISNA(VLOOKUP($P252,Teams!$O$4:$Q$51,2,FALSE)),"",VLOOKUP($P252,Teams!$O$4:$Q$51,2,FALSE)),IF(ISNA(VLOOKUP($P252,Teams!$X$4:$Z$51,2,FALSE)),"",VLOOKUP($P252,Teams!$X$4:$Z$51,2,FALSE))))</f>
        <v>212402</v>
      </c>
      <c r="R252" t="str">
        <f t="shared" si="22"/>
        <v>01/16/2022,11:00,01/16/2022,12:00,Week 14 - Match 141121,,Gym 2 - Court 1,,0,Game,,212401,,1,212402,,,0,,141121,1,,,,,,</v>
      </c>
    </row>
    <row r="253" spans="2:18" x14ac:dyDescent="0.2">
      <c r="B253" s="37">
        <v>2</v>
      </c>
      <c r="C253" s="9">
        <v>44577</v>
      </c>
      <c r="D253" s="10">
        <v>11</v>
      </c>
      <c r="E253" s="10" t="s">
        <v>36</v>
      </c>
      <c r="F253" s="11">
        <f t="shared" si="20"/>
        <v>12</v>
      </c>
      <c r="G253" s="11" t="str">
        <f t="shared" si="21"/>
        <v>00</v>
      </c>
      <c r="H253" s="2">
        <v>14</v>
      </c>
      <c r="I253" s="11" t="str">
        <f t="shared" si="23"/>
        <v>141122</v>
      </c>
      <c r="J253" s="2">
        <v>2</v>
      </c>
      <c r="K253" s="2">
        <v>2</v>
      </c>
      <c r="L253" s="45">
        <v>7</v>
      </c>
      <c r="M253" s="6" t="str">
        <f t="shared" si="18"/>
        <v>&lt;D7&gt;</v>
      </c>
      <c r="N253" s="6" t="str">
        <f>IF($B253=1,IF(ISNA(VLOOKUP($M253,Teams!$F$4:$H$51,2,FALSE)),"",VLOOKUP($M253,Teams!$F$4:$H$51,2,FALSE)),IF($B253=2,IF(ISNA(VLOOKUP($M253,Teams!$O$4:$Q$51,2,FALSE)),"",VLOOKUP($M253,Teams!$O$4:$Q$51,2,FALSE)),IF(ISNA(VLOOKUP($M253,Teams!$X$4:$Z$51,2,FALSE)),"",VLOOKUP($M253,Teams!$X$4:$Z$51,2,FALSE))))</f>
        <v>212407</v>
      </c>
      <c r="O253" s="47">
        <v>12</v>
      </c>
      <c r="P253" s="6" t="str">
        <f t="shared" si="19"/>
        <v>&lt;D12&gt;</v>
      </c>
      <c r="Q253" s="6" t="str">
        <f>IF($B253=1,IF(ISNA(VLOOKUP($P253,Teams!$F$4:$H$51,2,FALSE)),"",VLOOKUP($P253,Teams!$F$4:$H$51,2,FALSE)),IF($B253=2,IF(ISNA(VLOOKUP($P253,Teams!$O$4:$Q$51,2,FALSE)),"",VLOOKUP($P253,Teams!$O$4:$Q$51,2,FALSE)),IF(ISNA(VLOOKUP($P253,Teams!$X$4:$Z$51,2,FALSE)),"",VLOOKUP($P253,Teams!$X$4:$Z$51,2,FALSE))))</f>
        <v>212412</v>
      </c>
      <c r="R253" t="str">
        <f t="shared" si="22"/>
        <v>01/16/2022,11:00,01/16/2022,12:00,Week 14 - Match 141122,,Gym 2 - Court 2,,0,Game,,212407,,1,212412,,,0,,141122,1,,,,,,</v>
      </c>
    </row>
    <row r="254" spans="2:18" x14ac:dyDescent="0.2">
      <c r="B254" s="37">
        <v>2</v>
      </c>
      <c r="C254" s="9">
        <v>44577</v>
      </c>
      <c r="D254" s="10">
        <v>11</v>
      </c>
      <c r="E254" s="10" t="s">
        <v>36</v>
      </c>
      <c r="F254" s="11">
        <f t="shared" si="20"/>
        <v>12</v>
      </c>
      <c r="G254" s="11" t="str">
        <f t="shared" si="21"/>
        <v>00</v>
      </c>
      <c r="H254" s="2">
        <v>14</v>
      </c>
      <c r="I254" s="11" t="str">
        <f t="shared" si="23"/>
        <v>141123</v>
      </c>
      <c r="J254" s="2">
        <v>2</v>
      </c>
      <c r="K254" s="2">
        <v>3</v>
      </c>
      <c r="L254" s="45">
        <v>3</v>
      </c>
      <c r="M254" s="6" t="str">
        <f t="shared" si="18"/>
        <v>&lt;D3&gt;</v>
      </c>
      <c r="N254" s="6" t="str">
        <f>IF($B254=1,IF(ISNA(VLOOKUP($M254,Teams!$F$4:$H$51,2,FALSE)),"",VLOOKUP($M254,Teams!$F$4:$H$51,2,FALSE)),IF($B254=2,IF(ISNA(VLOOKUP($M254,Teams!$O$4:$Q$51,2,FALSE)),"",VLOOKUP($M254,Teams!$O$4:$Q$51,2,FALSE)),IF(ISNA(VLOOKUP($M254,Teams!$X$4:$Z$51,2,FALSE)),"",VLOOKUP($M254,Teams!$X$4:$Z$51,2,FALSE))))</f>
        <v>212403</v>
      </c>
      <c r="O254" s="47">
        <v>11</v>
      </c>
      <c r="P254" s="6" t="str">
        <f t="shared" si="19"/>
        <v>&lt;D11&gt;</v>
      </c>
      <c r="Q254" s="6" t="str">
        <f>IF($B254=1,IF(ISNA(VLOOKUP($P254,Teams!$F$4:$H$51,2,FALSE)),"",VLOOKUP($P254,Teams!$F$4:$H$51,2,FALSE)),IF($B254=2,IF(ISNA(VLOOKUP($P254,Teams!$O$4:$Q$51,2,FALSE)),"",VLOOKUP($P254,Teams!$O$4:$Q$51,2,FALSE)),IF(ISNA(VLOOKUP($P254,Teams!$X$4:$Z$51,2,FALSE)),"",VLOOKUP($P254,Teams!$X$4:$Z$51,2,FALSE))))</f>
        <v>212411</v>
      </c>
      <c r="R254" t="str">
        <f t="shared" si="22"/>
        <v>01/16/2022,11:00,01/16/2022,12:00,Week 14 - Match 141123,,Gym 2 - Court 3,,0,Game,,212403,,1,212411,,,0,,141123,1,,,,,,</v>
      </c>
    </row>
    <row r="255" spans="2:18" x14ac:dyDescent="0.2">
      <c r="B255" s="37">
        <v>2</v>
      </c>
      <c r="C255" s="9">
        <v>44584</v>
      </c>
      <c r="D255" s="10">
        <v>12</v>
      </c>
      <c r="E255" s="10" t="s">
        <v>36</v>
      </c>
      <c r="F255" s="11">
        <f t="shared" si="20"/>
        <v>13</v>
      </c>
      <c r="G255" s="11" t="str">
        <f t="shared" si="21"/>
        <v>00</v>
      </c>
      <c r="H255" s="2">
        <v>15</v>
      </c>
      <c r="I255" s="11" t="str">
        <f t="shared" si="23"/>
        <v>151211</v>
      </c>
      <c r="J255" s="2">
        <v>1</v>
      </c>
      <c r="K255" s="2">
        <v>1</v>
      </c>
      <c r="L255" s="45">
        <v>5</v>
      </c>
      <c r="M255" s="6" t="str">
        <f t="shared" si="18"/>
        <v>&lt;D5&gt;</v>
      </c>
      <c r="N255" s="6" t="str">
        <f>IF($B255=1,IF(ISNA(VLOOKUP($M255,Teams!$F$4:$H$51,2,FALSE)),"",VLOOKUP($M255,Teams!$F$4:$H$51,2,FALSE)),IF($B255=2,IF(ISNA(VLOOKUP($M255,Teams!$O$4:$Q$51,2,FALSE)),"",VLOOKUP($M255,Teams!$O$4:$Q$51,2,FALSE)),IF(ISNA(VLOOKUP($M255,Teams!$X$4:$Z$51,2,FALSE)),"",VLOOKUP($M255,Teams!$X$4:$Z$51,2,FALSE))))</f>
        <v>212405</v>
      </c>
      <c r="O255" s="47">
        <v>6</v>
      </c>
      <c r="P255" s="6" t="str">
        <f>"&lt;"&amp;$A$3&amp;O255&amp;"&gt;"</f>
        <v>&lt;D6&gt;</v>
      </c>
      <c r="Q255" s="6" t="str">
        <f>IF($B255=1,IF(ISNA(VLOOKUP($P255,Teams!$F$4:$H$51,2,FALSE)),"",VLOOKUP($P255,Teams!$F$4:$H$51,2,FALSE)),IF($B255=2,IF(ISNA(VLOOKUP($P255,Teams!$O$4:$Q$51,2,FALSE)),"",VLOOKUP($P255,Teams!$O$4:$Q$51,2,FALSE)),IF(ISNA(VLOOKUP($P255,Teams!$X$4:$Z$51,2,FALSE)),"",VLOOKUP($P255,Teams!$X$4:$Z$51,2,FALSE))))</f>
        <v>212406</v>
      </c>
      <c r="R255" t="str">
        <f t="shared" si="22"/>
        <v>01/23/2022,12:00,01/23/2022,13:00,Week 15 - Match 151211,,Gym 1 - Court 1,,0,Game,,212405,,1,212406,,,0,,151211,1,,,,,,</v>
      </c>
    </row>
    <row r="256" spans="2:18" x14ac:dyDescent="0.2">
      <c r="B256" s="37">
        <v>2</v>
      </c>
      <c r="C256" s="9">
        <v>44584</v>
      </c>
      <c r="D256" s="10">
        <v>12</v>
      </c>
      <c r="E256" s="10" t="s">
        <v>36</v>
      </c>
      <c r="F256" s="11">
        <f t="shared" si="20"/>
        <v>13</v>
      </c>
      <c r="G256" s="11" t="str">
        <f t="shared" si="21"/>
        <v>00</v>
      </c>
      <c r="H256" s="2">
        <v>15</v>
      </c>
      <c r="I256" s="11" t="str">
        <f t="shared" si="23"/>
        <v>151212</v>
      </c>
      <c r="J256" s="2">
        <v>1</v>
      </c>
      <c r="K256" s="2">
        <v>2</v>
      </c>
      <c r="L256" s="45">
        <v>11</v>
      </c>
      <c r="M256" s="6" t="str">
        <f t="shared" si="18"/>
        <v>&lt;D11&gt;</v>
      </c>
      <c r="N256" s="6" t="str">
        <f>IF($B256=1,IF(ISNA(VLOOKUP($M256,Teams!$F$4:$H$51,2,FALSE)),"",VLOOKUP($M256,Teams!$F$4:$H$51,2,FALSE)),IF($B256=2,IF(ISNA(VLOOKUP($M256,Teams!$O$4:$Q$51,2,FALSE)),"",VLOOKUP($M256,Teams!$O$4:$Q$51,2,FALSE)),IF(ISNA(VLOOKUP($M256,Teams!$X$4:$Z$51,2,FALSE)),"",VLOOKUP($M256,Teams!$X$4:$Z$51,2,FALSE))))</f>
        <v>212411</v>
      </c>
      <c r="O256" s="47">
        <v>12</v>
      </c>
      <c r="P256" s="6" t="str">
        <f t="shared" ref="P256:P319" si="24">"&lt;"&amp;$A$3&amp;O256&amp;"&gt;"</f>
        <v>&lt;D12&gt;</v>
      </c>
      <c r="Q256" s="6" t="str">
        <f>IF($B256=1,IF(ISNA(VLOOKUP($P256,Teams!$F$4:$H$51,2,FALSE)),"",VLOOKUP($P256,Teams!$F$4:$H$51,2,FALSE)),IF($B256=2,IF(ISNA(VLOOKUP($P256,Teams!$O$4:$Q$51,2,FALSE)),"",VLOOKUP($P256,Teams!$O$4:$Q$51,2,FALSE)),IF(ISNA(VLOOKUP($P256,Teams!$X$4:$Z$51,2,FALSE)),"",VLOOKUP($P256,Teams!$X$4:$Z$51,2,FALSE))))</f>
        <v>212412</v>
      </c>
      <c r="R256" t="str">
        <f t="shared" si="22"/>
        <v>01/23/2022,12:00,01/23/2022,13:00,Week 15 - Match 151212,,Gym 1 - Court 2,,0,Game,,212411,,1,212412,,,0,,151212,1,,,,,,</v>
      </c>
    </row>
    <row r="257" spans="2:18" x14ac:dyDescent="0.2">
      <c r="B257" s="37">
        <v>2</v>
      </c>
      <c r="C257" s="9">
        <v>44584</v>
      </c>
      <c r="D257" s="10">
        <v>12</v>
      </c>
      <c r="E257" s="10" t="s">
        <v>36</v>
      </c>
      <c r="F257" s="11">
        <f t="shared" si="20"/>
        <v>13</v>
      </c>
      <c r="G257" s="11" t="str">
        <f t="shared" si="21"/>
        <v>00</v>
      </c>
      <c r="H257" s="2">
        <v>15</v>
      </c>
      <c r="I257" s="11" t="str">
        <f t="shared" si="23"/>
        <v>151213</v>
      </c>
      <c r="J257" s="2">
        <v>1</v>
      </c>
      <c r="K257" s="2">
        <v>3</v>
      </c>
      <c r="L257" s="45">
        <v>1</v>
      </c>
      <c r="M257" s="6" t="str">
        <f t="shared" si="18"/>
        <v>&lt;D1&gt;</v>
      </c>
      <c r="N257" s="6" t="str">
        <f>IF($B257=1,IF(ISNA(VLOOKUP($M257,Teams!$F$4:$H$51,2,FALSE)),"",VLOOKUP($M257,Teams!$F$4:$H$51,2,FALSE)),IF($B257=2,IF(ISNA(VLOOKUP($M257,Teams!$O$4:$Q$51,2,FALSE)),"",VLOOKUP($M257,Teams!$O$4:$Q$51,2,FALSE)),IF(ISNA(VLOOKUP($M257,Teams!$X$4:$Z$51,2,FALSE)),"",VLOOKUP($M257,Teams!$X$4:$Z$51,2,FALSE))))</f>
        <v>212401</v>
      </c>
      <c r="O257" s="47">
        <v>10</v>
      </c>
      <c r="P257" s="6" t="str">
        <f t="shared" si="24"/>
        <v>&lt;D10&gt;</v>
      </c>
      <c r="Q257" s="6" t="str">
        <f>IF($B257=1,IF(ISNA(VLOOKUP($P257,Teams!$F$4:$H$51,2,FALSE)),"",VLOOKUP($P257,Teams!$F$4:$H$51,2,FALSE)),IF($B257=2,IF(ISNA(VLOOKUP($P257,Teams!$O$4:$Q$51,2,FALSE)),"",VLOOKUP($P257,Teams!$O$4:$Q$51,2,FALSE)),IF(ISNA(VLOOKUP($P257,Teams!$X$4:$Z$51,2,FALSE)),"",VLOOKUP($P257,Teams!$X$4:$Z$51,2,FALSE))))</f>
        <v>212410</v>
      </c>
      <c r="R257" t="str">
        <f t="shared" si="22"/>
        <v>01/23/2022,12:00,01/23/2022,13:00,Week 15 - Match 151213,,Gym 1 - Court 3,,0,Game,,212401,,1,212410,,,0,,151213,1,,,,,,</v>
      </c>
    </row>
    <row r="258" spans="2:18" x14ac:dyDescent="0.2">
      <c r="B258" s="37">
        <v>2</v>
      </c>
      <c r="C258" s="9">
        <v>44584</v>
      </c>
      <c r="D258" s="10">
        <v>12</v>
      </c>
      <c r="E258" s="10" t="s">
        <v>36</v>
      </c>
      <c r="F258" s="11">
        <f t="shared" si="20"/>
        <v>13</v>
      </c>
      <c r="G258" s="11" t="str">
        <f t="shared" si="21"/>
        <v>00</v>
      </c>
      <c r="H258" s="2">
        <v>15</v>
      </c>
      <c r="I258" s="11" t="str">
        <f t="shared" si="23"/>
        <v>151221</v>
      </c>
      <c r="J258" s="2">
        <v>2</v>
      </c>
      <c r="K258" s="2">
        <v>1</v>
      </c>
      <c r="L258" s="45">
        <v>2</v>
      </c>
      <c r="M258" s="6" t="str">
        <f t="shared" si="18"/>
        <v>&lt;D2&gt;</v>
      </c>
      <c r="N258" s="6" t="str">
        <f>IF($B258=1,IF(ISNA(VLOOKUP($M258,Teams!$F$4:$H$51,2,FALSE)),"",VLOOKUP($M258,Teams!$F$4:$H$51,2,FALSE)),IF($B258=2,IF(ISNA(VLOOKUP($M258,Teams!$O$4:$Q$51,2,FALSE)),"",VLOOKUP($M258,Teams!$O$4:$Q$51,2,FALSE)),IF(ISNA(VLOOKUP($M258,Teams!$X$4:$Z$51,2,FALSE)),"",VLOOKUP($M258,Teams!$X$4:$Z$51,2,FALSE))))</f>
        <v>212402</v>
      </c>
      <c r="O258" s="47">
        <v>9</v>
      </c>
      <c r="P258" s="6" t="str">
        <f t="shared" si="24"/>
        <v>&lt;D9&gt;</v>
      </c>
      <c r="Q258" s="6" t="str">
        <f>IF($B258=1,IF(ISNA(VLOOKUP($P258,Teams!$F$4:$H$51,2,FALSE)),"",VLOOKUP($P258,Teams!$F$4:$H$51,2,FALSE)),IF($B258=2,IF(ISNA(VLOOKUP($P258,Teams!$O$4:$Q$51,2,FALSE)),"",VLOOKUP($P258,Teams!$O$4:$Q$51,2,FALSE)),IF(ISNA(VLOOKUP($P258,Teams!$X$4:$Z$51,2,FALSE)),"",VLOOKUP($P258,Teams!$X$4:$Z$51,2,FALSE))))</f>
        <v>212409</v>
      </c>
      <c r="R258" t="str">
        <f t="shared" si="22"/>
        <v>01/23/2022,12:00,01/23/2022,13:00,Week 15 - Match 151221,,Gym 2 - Court 1,,0,Game,,212402,,1,212409,,,0,,151221,1,,,,,,</v>
      </c>
    </row>
    <row r="259" spans="2:18" x14ac:dyDescent="0.2">
      <c r="B259" s="37">
        <v>2</v>
      </c>
      <c r="C259" s="9">
        <v>44584</v>
      </c>
      <c r="D259" s="10">
        <v>12</v>
      </c>
      <c r="E259" s="10" t="s">
        <v>36</v>
      </c>
      <c r="F259" s="11">
        <f t="shared" si="20"/>
        <v>13</v>
      </c>
      <c r="G259" s="11" t="str">
        <f t="shared" si="21"/>
        <v>00</v>
      </c>
      <c r="H259" s="2">
        <v>15</v>
      </c>
      <c r="I259" s="11" t="str">
        <f t="shared" si="23"/>
        <v>151222</v>
      </c>
      <c r="J259" s="2">
        <v>2</v>
      </c>
      <c r="K259" s="2">
        <v>2</v>
      </c>
      <c r="L259" s="45">
        <v>3</v>
      </c>
      <c r="M259" s="6" t="str">
        <f t="shared" ref="M259:M322" si="25">"&lt;"&amp;$A$3&amp;L259&amp;"&gt;"</f>
        <v>&lt;D3&gt;</v>
      </c>
      <c r="N259" s="6" t="str">
        <f>IF($B259=1,IF(ISNA(VLOOKUP($M259,Teams!$F$4:$H$51,2,FALSE)),"",VLOOKUP($M259,Teams!$F$4:$H$51,2,FALSE)),IF($B259=2,IF(ISNA(VLOOKUP($M259,Teams!$O$4:$Q$51,2,FALSE)),"",VLOOKUP($M259,Teams!$O$4:$Q$51,2,FALSE)),IF(ISNA(VLOOKUP($M259,Teams!$X$4:$Z$51,2,FALSE)),"",VLOOKUP($M259,Teams!$X$4:$Z$51,2,FALSE))))</f>
        <v>212403</v>
      </c>
      <c r="O259" s="47">
        <v>8</v>
      </c>
      <c r="P259" s="6" t="str">
        <f t="shared" si="24"/>
        <v>&lt;D8&gt;</v>
      </c>
      <c r="Q259" s="6" t="str">
        <f>IF($B259=1,IF(ISNA(VLOOKUP($P259,Teams!$F$4:$H$51,2,FALSE)),"",VLOOKUP($P259,Teams!$F$4:$H$51,2,FALSE)),IF($B259=2,IF(ISNA(VLOOKUP($P259,Teams!$O$4:$Q$51,2,FALSE)),"",VLOOKUP($P259,Teams!$O$4:$Q$51,2,FALSE)),IF(ISNA(VLOOKUP($P259,Teams!$X$4:$Z$51,2,FALSE)),"",VLOOKUP($P259,Teams!$X$4:$Z$51,2,FALSE))))</f>
        <v>212408</v>
      </c>
      <c r="R259" t="str">
        <f t="shared" si="22"/>
        <v>01/23/2022,12:00,01/23/2022,13:00,Week 15 - Match 151222,,Gym 2 - Court 2,,0,Game,,212403,,1,212408,,,0,,151222,1,,,,,,</v>
      </c>
    </row>
    <row r="260" spans="2:18" x14ac:dyDescent="0.2">
      <c r="B260" s="37">
        <v>2</v>
      </c>
      <c r="C260" s="9">
        <v>44584</v>
      </c>
      <c r="D260" s="10">
        <v>12</v>
      </c>
      <c r="E260" s="10" t="s">
        <v>36</v>
      </c>
      <c r="F260" s="11">
        <f t="shared" ref="F260:F323" si="26">IF(NOT(ISBLANK(D260)),D260+1,"")</f>
        <v>13</v>
      </c>
      <c r="G260" s="11" t="str">
        <f t="shared" ref="G260:G323" si="27">IF(ISBLANK(E260),"",E260)</f>
        <v>00</v>
      </c>
      <c r="H260" s="2">
        <v>15</v>
      </c>
      <c r="I260" s="11" t="str">
        <f t="shared" si="23"/>
        <v>151223</v>
      </c>
      <c r="J260" s="2">
        <v>2</v>
      </c>
      <c r="K260" s="2">
        <v>3</v>
      </c>
      <c r="L260" s="45">
        <v>4</v>
      </c>
      <c r="M260" s="6" t="str">
        <f t="shared" si="25"/>
        <v>&lt;D4&gt;</v>
      </c>
      <c r="N260" s="6" t="str">
        <f>IF($B260=1,IF(ISNA(VLOOKUP($M260,Teams!$F$4:$H$51,2,FALSE)),"",VLOOKUP($M260,Teams!$F$4:$H$51,2,FALSE)),IF($B260=2,IF(ISNA(VLOOKUP($M260,Teams!$O$4:$Q$51,2,FALSE)),"",VLOOKUP($M260,Teams!$O$4:$Q$51,2,FALSE)),IF(ISNA(VLOOKUP($M260,Teams!$X$4:$Z$51,2,FALSE)),"",VLOOKUP($M260,Teams!$X$4:$Z$51,2,FALSE))))</f>
        <v>212404</v>
      </c>
      <c r="O260" s="47">
        <v>7</v>
      </c>
      <c r="P260" s="6" t="str">
        <f t="shared" si="24"/>
        <v>&lt;D7&gt;</v>
      </c>
      <c r="Q260" s="6" t="str">
        <f>IF($B260=1,IF(ISNA(VLOOKUP($P260,Teams!$F$4:$H$51,2,FALSE)),"",VLOOKUP($P260,Teams!$F$4:$H$51,2,FALSE)),IF($B260=2,IF(ISNA(VLOOKUP($P260,Teams!$O$4:$Q$51,2,FALSE)),"",VLOOKUP($P260,Teams!$O$4:$Q$51,2,FALSE)),IF(ISNA(VLOOKUP($P260,Teams!$X$4:$Z$51,2,FALSE)),"",VLOOKUP($P260,Teams!$X$4:$Z$51,2,FALSE))))</f>
        <v>212407</v>
      </c>
      <c r="R260" t="str">
        <f t="shared" ref="R260:R323" si="28">TEXT(C260,"mm/dd/yyyy")&amp;","&amp;D260&amp;":"&amp;E260&amp;","&amp;TEXT(C260,"mm/dd/yyyy")&amp;","&amp;F260&amp;":"&amp;G260&amp;",Week "&amp;H260&amp;" - Match "&amp;I260&amp;",,Gym "&amp;J260&amp;" - Court "&amp;K260&amp;",,0,Game,,"&amp;N260&amp;",,1,"&amp;Q260&amp;",,,0,,"&amp;I260&amp;",1,,,,,,"</f>
        <v>01/23/2022,12:00,01/23/2022,13:00,Week 15 - Match 151223,,Gym 2 - Court 3,,0,Game,,212404,,1,212407,,,0,,151223,1,,,,,,</v>
      </c>
    </row>
    <row r="261" spans="2:18" x14ac:dyDescent="0.2">
      <c r="B261" s="37">
        <v>2</v>
      </c>
      <c r="C261" s="9">
        <v>44584</v>
      </c>
      <c r="D261" s="10">
        <v>13</v>
      </c>
      <c r="E261" s="10" t="s">
        <v>36</v>
      </c>
      <c r="F261" s="11">
        <f t="shared" si="26"/>
        <v>14</v>
      </c>
      <c r="G261" s="11" t="str">
        <f t="shared" si="27"/>
        <v>00</v>
      </c>
      <c r="H261" s="2">
        <v>15</v>
      </c>
      <c r="I261" s="11" t="str">
        <f t="shared" si="23"/>
        <v>151311</v>
      </c>
      <c r="J261" s="2">
        <v>1</v>
      </c>
      <c r="K261" s="2">
        <v>1</v>
      </c>
      <c r="L261" s="45">
        <v>4</v>
      </c>
      <c r="M261" s="6" t="str">
        <f t="shared" si="25"/>
        <v>&lt;D4&gt;</v>
      </c>
      <c r="N261" s="6" t="str">
        <f>IF($B261=1,IF(ISNA(VLOOKUP($M261,Teams!$F$4:$H$51,2,FALSE)),"",VLOOKUP($M261,Teams!$F$4:$H$51,2,FALSE)),IF($B261=2,IF(ISNA(VLOOKUP($M261,Teams!$O$4:$Q$51,2,FALSE)),"",VLOOKUP($M261,Teams!$O$4:$Q$51,2,FALSE)),IF(ISNA(VLOOKUP($M261,Teams!$X$4:$Z$51,2,FALSE)),"",VLOOKUP($M261,Teams!$X$4:$Z$51,2,FALSE))))</f>
        <v>212404</v>
      </c>
      <c r="O261" s="47">
        <v>6</v>
      </c>
      <c r="P261" s="6" t="str">
        <f t="shared" si="24"/>
        <v>&lt;D6&gt;</v>
      </c>
      <c r="Q261" s="6" t="str">
        <f>IF($B261=1,IF(ISNA(VLOOKUP($P261,Teams!$F$4:$H$51,2,FALSE)),"",VLOOKUP($P261,Teams!$F$4:$H$51,2,FALSE)),IF($B261=2,IF(ISNA(VLOOKUP($P261,Teams!$O$4:$Q$51,2,FALSE)),"",VLOOKUP($P261,Teams!$O$4:$Q$51,2,FALSE)),IF(ISNA(VLOOKUP($P261,Teams!$X$4:$Z$51,2,FALSE)),"",VLOOKUP($P261,Teams!$X$4:$Z$51,2,FALSE))))</f>
        <v>212406</v>
      </c>
      <c r="R261" t="str">
        <f t="shared" si="28"/>
        <v>01/23/2022,13:00,01/23/2022,14:00,Week 15 - Match 151311,,Gym 1 - Court 1,,0,Game,,212404,,1,212406,,,0,,151311,1,,,,,,</v>
      </c>
    </row>
    <row r="262" spans="2:18" x14ac:dyDescent="0.2">
      <c r="B262" s="37">
        <v>2</v>
      </c>
      <c r="C262" s="9">
        <v>44584</v>
      </c>
      <c r="D262" s="10">
        <v>13</v>
      </c>
      <c r="E262" s="10" t="s">
        <v>36</v>
      </c>
      <c r="F262" s="11">
        <f t="shared" si="26"/>
        <v>14</v>
      </c>
      <c r="G262" s="11" t="str">
        <f t="shared" si="27"/>
        <v>00</v>
      </c>
      <c r="H262" s="2">
        <v>15</v>
      </c>
      <c r="I262" s="11" t="str">
        <f t="shared" si="23"/>
        <v>151312</v>
      </c>
      <c r="J262" s="2">
        <v>1</v>
      </c>
      <c r="K262" s="2">
        <v>2</v>
      </c>
      <c r="L262" s="45">
        <v>5</v>
      </c>
      <c r="M262" s="6" t="str">
        <f t="shared" si="25"/>
        <v>&lt;D5&gt;</v>
      </c>
      <c r="N262" s="6" t="str">
        <f>IF($B262=1,IF(ISNA(VLOOKUP($M262,Teams!$F$4:$H$51,2,FALSE)),"",VLOOKUP($M262,Teams!$F$4:$H$51,2,FALSE)),IF($B262=2,IF(ISNA(VLOOKUP($M262,Teams!$O$4:$Q$51,2,FALSE)),"",VLOOKUP($M262,Teams!$O$4:$Q$51,2,FALSE)),IF(ISNA(VLOOKUP($M262,Teams!$X$4:$Z$51,2,FALSE)),"",VLOOKUP($M262,Teams!$X$4:$Z$51,2,FALSE))))</f>
        <v>212405</v>
      </c>
      <c r="O262" s="47">
        <v>12</v>
      </c>
      <c r="P262" s="6" t="str">
        <f t="shared" si="24"/>
        <v>&lt;D12&gt;</v>
      </c>
      <c r="Q262" s="6" t="str">
        <f>IF($B262=1,IF(ISNA(VLOOKUP($P262,Teams!$F$4:$H$51,2,FALSE)),"",VLOOKUP($P262,Teams!$F$4:$H$51,2,FALSE)),IF($B262=2,IF(ISNA(VLOOKUP($P262,Teams!$O$4:$Q$51,2,FALSE)),"",VLOOKUP($P262,Teams!$O$4:$Q$51,2,FALSE)),IF(ISNA(VLOOKUP($P262,Teams!$X$4:$Z$51,2,FALSE)),"",VLOOKUP($P262,Teams!$X$4:$Z$51,2,FALSE))))</f>
        <v>212412</v>
      </c>
      <c r="R262" t="str">
        <f t="shared" si="28"/>
        <v>01/23/2022,13:00,01/23/2022,14:00,Week 15 - Match 151312,,Gym 1 - Court 2,,0,Game,,212405,,1,212412,,,0,,151312,1,,,,,,</v>
      </c>
    </row>
    <row r="263" spans="2:18" x14ac:dyDescent="0.2">
      <c r="B263" s="37">
        <v>2</v>
      </c>
      <c r="C263" s="9">
        <v>44584</v>
      </c>
      <c r="D263" s="10">
        <v>13</v>
      </c>
      <c r="E263" s="10" t="s">
        <v>36</v>
      </c>
      <c r="F263" s="11">
        <f t="shared" si="26"/>
        <v>14</v>
      </c>
      <c r="G263" s="11" t="str">
        <f t="shared" si="27"/>
        <v>00</v>
      </c>
      <c r="H263" s="2">
        <v>15</v>
      </c>
      <c r="I263" s="11" t="str">
        <f t="shared" ref="I263:I326" si="29">IF(ISBLANK(D263),"",H263&amp;D263&amp;J263&amp;K263)</f>
        <v>151313</v>
      </c>
      <c r="J263" s="2">
        <v>1</v>
      </c>
      <c r="K263" s="2">
        <v>3</v>
      </c>
      <c r="L263" s="45">
        <v>10</v>
      </c>
      <c r="M263" s="6" t="str">
        <f t="shared" si="25"/>
        <v>&lt;D10&gt;</v>
      </c>
      <c r="N263" s="6" t="str">
        <f>IF($B263=1,IF(ISNA(VLOOKUP($M263,Teams!$F$4:$H$51,2,FALSE)),"",VLOOKUP($M263,Teams!$F$4:$H$51,2,FALSE)),IF($B263=2,IF(ISNA(VLOOKUP($M263,Teams!$O$4:$Q$51,2,FALSE)),"",VLOOKUP($M263,Teams!$O$4:$Q$51,2,FALSE)),IF(ISNA(VLOOKUP($M263,Teams!$X$4:$Z$51,2,FALSE)),"",VLOOKUP($M263,Teams!$X$4:$Z$51,2,FALSE))))</f>
        <v>212410</v>
      </c>
      <c r="O263" s="47">
        <v>11</v>
      </c>
      <c r="P263" s="6" t="str">
        <f t="shared" si="24"/>
        <v>&lt;D11&gt;</v>
      </c>
      <c r="Q263" s="6" t="str">
        <f>IF($B263=1,IF(ISNA(VLOOKUP($P263,Teams!$F$4:$H$51,2,FALSE)),"",VLOOKUP($P263,Teams!$F$4:$H$51,2,FALSE)),IF($B263=2,IF(ISNA(VLOOKUP($P263,Teams!$O$4:$Q$51,2,FALSE)),"",VLOOKUP($P263,Teams!$O$4:$Q$51,2,FALSE)),IF(ISNA(VLOOKUP($P263,Teams!$X$4:$Z$51,2,FALSE)),"",VLOOKUP($P263,Teams!$X$4:$Z$51,2,FALSE))))</f>
        <v>212411</v>
      </c>
      <c r="R263" t="str">
        <f t="shared" si="28"/>
        <v>01/23/2022,13:00,01/23/2022,14:00,Week 15 - Match 151313,,Gym 1 - Court 3,,0,Game,,212410,,1,212411,,,0,,151313,1,,,,,,</v>
      </c>
    </row>
    <row r="264" spans="2:18" x14ac:dyDescent="0.2">
      <c r="B264" s="37">
        <v>2</v>
      </c>
      <c r="C264" s="9">
        <v>44584</v>
      </c>
      <c r="D264" s="10">
        <v>13</v>
      </c>
      <c r="E264" s="10" t="s">
        <v>36</v>
      </c>
      <c r="F264" s="11">
        <f t="shared" si="26"/>
        <v>14</v>
      </c>
      <c r="G264" s="11" t="str">
        <f t="shared" si="27"/>
        <v>00</v>
      </c>
      <c r="H264" s="2">
        <v>15</v>
      </c>
      <c r="I264" s="11" t="str">
        <f t="shared" si="29"/>
        <v>151321</v>
      </c>
      <c r="J264" s="2">
        <v>2</v>
      </c>
      <c r="K264" s="2">
        <v>1</v>
      </c>
      <c r="L264" s="45">
        <v>1</v>
      </c>
      <c r="M264" s="6" t="str">
        <f t="shared" si="25"/>
        <v>&lt;D1&gt;</v>
      </c>
      <c r="N264" s="6" t="str">
        <f>IF($B264=1,IF(ISNA(VLOOKUP($M264,Teams!$F$4:$H$51,2,FALSE)),"",VLOOKUP($M264,Teams!$F$4:$H$51,2,FALSE)),IF($B264=2,IF(ISNA(VLOOKUP($M264,Teams!$O$4:$Q$51,2,FALSE)),"",VLOOKUP($M264,Teams!$O$4:$Q$51,2,FALSE)),IF(ISNA(VLOOKUP($M264,Teams!$X$4:$Z$51,2,FALSE)),"",VLOOKUP($M264,Teams!$X$4:$Z$51,2,FALSE))))</f>
        <v>212401</v>
      </c>
      <c r="O264" s="47">
        <v>9</v>
      </c>
      <c r="P264" s="6" t="str">
        <f t="shared" si="24"/>
        <v>&lt;D9&gt;</v>
      </c>
      <c r="Q264" s="6" t="str">
        <f>IF($B264=1,IF(ISNA(VLOOKUP($P264,Teams!$F$4:$H$51,2,FALSE)),"",VLOOKUP($P264,Teams!$F$4:$H$51,2,FALSE)),IF($B264=2,IF(ISNA(VLOOKUP($P264,Teams!$O$4:$Q$51,2,FALSE)),"",VLOOKUP($P264,Teams!$O$4:$Q$51,2,FALSE)),IF(ISNA(VLOOKUP($P264,Teams!$X$4:$Z$51,2,FALSE)),"",VLOOKUP($P264,Teams!$X$4:$Z$51,2,FALSE))))</f>
        <v>212409</v>
      </c>
      <c r="R264" t="str">
        <f t="shared" si="28"/>
        <v>01/23/2022,13:00,01/23/2022,14:00,Week 15 - Match 151321,,Gym 2 - Court 1,,0,Game,,212401,,1,212409,,,0,,151321,1,,,,,,</v>
      </c>
    </row>
    <row r="265" spans="2:18" x14ac:dyDescent="0.2">
      <c r="B265" s="37">
        <v>2</v>
      </c>
      <c r="C265" s="9">
        <v>44584</v>
      </c>
      <c r="D265" s="10">
        <v>13</v>
      </c>
      <c r="E265" s="10" t="s">
        <v>36</v>
      </c>
      <c r="F265" s="11">
        <f t="shared" si="26"/>
        <v>14</v>
      </c>
      <c r="G265" s="11" t="str">
        <f t="shared" si="27"/>
        <v>00</v>
      </c>
      <c r="H265" s="2">
        <v>15</v>
      </c>
      <c r="I265" s="11" t="str">
        <f t="shared" si="29"/>
        <v>151322</v>
      </c>
      <c r="J265" s="2">
        <v>2</v>
      </c>
      <c r="K265" s="2">
        <v>2</v>
      </c>
      <c r="L265" s="45">
        <v>2</v>
      </c>
      <c r="M265" s="6" t="str">
        <f t="shared" si="25"/>
        <v>&lt;D2&gt;</v>
      </c>
      <c r="N265" s="6" t="str">
        <f>IF($B265=1,IF(ISNA(VLOOKUP($M265,Teams!$F$4:$H$51,2,FALSE)),"",VLOOKUP($M265,Teams!$F$4:$H$51,2,FALSE)),IF($B265=2,IF(ISNA(VLOOKUP($M265,Teams!$O$4:$Q$51,2,FALSE)),"",VLOOKUP($M265,Teams!$O$4:$Q$51,2,FALSE)),IF(ISNA(VLOOKUP($M265,Teams!$X$4:$Z$51,2,FALSE)),"",VLOOKUP($M265,Teams!$X$4:$Z$51,2,FALSE))))</f>
        <v>212402</v>
      </c>
      <c r="O265" s="47">
        <v>8</v>
      </c>
      <c r="P265" s="6" t="str">
        <f t="shared" si="24"/>
        <v>&lt;D8&gt;</v>
      </c>
      <c r="Q265" s="6" t="str">
        <f>IF($B265=1,IF(ISNA(VLOOKUP($P265,Teams!$F$4:$H$51,2,FALSE)),"",VLOOKUP($P265,Teams!$F$4:$H$51,2,FALSE)),IF($B265=2,IF(ISNA(VLOOKUP($P265,Teams!$O$4:$Q$51,2,FALSE)),"",VLOOKUP($P265,Teams!$O$4:$Q$51,2,FALSE)),IF(ISNA(VLOOKUP($P265,Teams!$X$4:$Z$51,2,FALSE)),"",VLOOKUP($P265,Teams!$X$4:$Z$51,2,FALSE))))</f>
        <v>212408</v>
      </c>
      <c r="R265" t="str">
        <f t="shared" si="28"/>
        <v>01/23/2022,13:00,01/23/2022,14:00,Week 15 - Match 151322,,Gym 2 - Court 2,,0,Game,,212402,,1,212408,,,0,,151322,1,,,,,,</v>
      </c>
    </row>
    <row r="266" spans="2:18" x14ac:dyDescent="0.2">
      <c r="B266" s="37">
        <v>2</v>
      </c>
      <c r="C266" s="9">
        <v>44584</v>
      </c>
      <c r="D266" s="10">
        <v>13</v>
      </c>
      <c r="E266" s="10" t="s">
        <v>36</v>
      </c>
      <c r="F266" s="11">
        <f t="shared" si="26"/>
        <v>14</v>
      </c>
      <c r="G266" s="11" t="str">
        <f t="shared" si="27"/>
        <v>00</v>
      </c>
      <c r="H266" s="2">
        <v>15</v>
      </c>
      <c r="I266" s="11" t="str">
        <f t="shared" si="29"/>
        <v>151323</v>
      </c>
      <c r="J266" s="2">
        <v>2</v>
      </c>
      <c r="K266" s="2">
        <v>3</v>
      </c>
      <c r="L266" s="45">
        <v>3</v>
      </c>
      <c r="M266" s="6" t="str">
        <f t="shared" si="25"/>
        <v>&lt;D3&gt;</v>
      </c>
      <c r="N266" s="6" t="str">
        <f>IF($B266=1,IF(ISNA(VLOOKUP($M266,Teams!$F$4:$H$51,2,FALSE)),"",VLOOKUP($M266,Teams!$F$4:$H$51,2,FALSE)),IF($B266=2,IF(ISNA(VLOOKUP($M266,Teams!$O$4:$Q$51,2,FALSE)),"",VLOOKUP($M266,Teams!$O$4:$Q$51,2,FALSE)),IF(ISNA(VLOOKUP($M266,Teams!$X$4:$Z$51,2,FALSE)),"",VLOOKUP($M266,Teams!$X$4:$Z$51,2,FALSE))))</f>
        <v>212403</v>
      </c>
      <c r="O266" s="47">
        <v>7</v>
      </c>
      <c r="P266" s="6" t="str">
        <f t="shared" si="24"/>
        <v>&lt;D7&gt;</v>
      </c>
      <c r="Q266" s="6" t="str">
        <f>IF($B266=1,IF(ISNA(VLOOKUP($P266,Teams!$F$4:$H$51,2,FALSE)),"",VLOOKUP($P266,Teams!$F$4:$H$51,2,FALSE)),IF($B266=2,IF(ISNA(VLOOKUP($P266,Teams!$O$4:$Q$51,2,FALSE)),"",VLOOKUP($P266,Teams!$O$4:$Q$51,2,FALSE)),IF(ISNA(VLOOKUP($P266,Teams!$X$4:$Z$51,2,FALSE)),"",VLOOKUP($P266,Teams!$X$4:$Z$51,2,FALSE))))</f>
        <v>212407</v>
      </c>
      <c r="R266" t="str">
        <f t="shared" si="28"/>
        <v>01/23/2022,13:00,01/23/2022,14:00,Week 15 - Match 151323,,Gym 2 - Court 3,,0,Game,,212403,,1,212407,,,0,,151323,1,,,,,,</v>
      </c>
    </row>
    <row r="267" spans="2:18" x14ac:dyDescent="0.2">
      <c r="B267" s="37">
        <v>2</v>
      </c>
      <c r="C267" s="9">
        <v>44591</v>
      </c>
      <c r="D267" s="10">
        <v>14</v>
      </c>
      <c r="E267" s="10" t="s">
        <v>36</v>
      </c>
      <c r="F267" s="11">
        <f t="shared" si="26"/>
        <v>15</v>
      </c>
      <c r="G267" s="11" t="str">
        <f t="shared" si="27"/>
        <v>00</v>
      </c>
      <c r="H267" s="2">
        <v>16</v>
      </c>
      <c r="I267" s="11" t="str">
        <f t="shared" si="29"/>
        <v>161411</v>
      </c>
      <c r="J267" s="2">
        <v>1</v>
      </c>
      <c r="K267" s="2">
        <v>1</v>
      </c>
      <c r="L267" s="45">
        <v>2</v>
      </c>
      <c r="M267" s="6" t="str">
        <f t="shared" si="25"/>
        <v>&lt;D2&gt;</v>
      </c>
      <c r="N267" s="6" t="str">
        <f>IF($B267=1,IF(ISNA(VLOOKUP($M267,Teams!$F$4:$H$51,2,FALSE)),"",VLOOKUP($M267,Teams!$F$4:$H$51,2,FALSE)),IF($B267=2,IF(ISNA(VLOOKUP($M267,Teams!$O$4:$Q$51,2,FALSE)),"",VLOOKUP($M267,Teams!$O$4:$Q$51,2,FALSE)),IF(ISNA(VLOOKUP($M267,Teams!$X$4:$Z$51,2,FALSE)),"",VLOOKUP($M267,Teams!$X$4:$Z$51,2,FALSE))))</f>
        <v>212402</v>
      </c>
      <c r="O267" s="47">
        <v>12</v>
      </c>
      <c r="P267" s="6" t="str">
        <f t="shared" si="24"/>
        <v>&lt;D12&gt;</v>
      </c>
      <c r="Q267" s="6" t="str">
        <f>IF($B267=1,IF(ISNA(VLOOKUP($P267,Teams!$F$4:$H$51,2,FALSE)),"",VLOOKUP($P267,Teams!$F$4:$H$51,2,FALSE)),IF($B267=2,IF(ISNA(VLOOKUP($P267,Teams!$O$4:$Q$51,2,FALSE)),"",VLOOKUP($P267,Teams!$O$4:$Q$51,2,FALSE)),IF(ISNA(VLOOKUP($P267,Teams!$X$4:$Z$51,2,FALSE)),"",VLOOKUP($P267,Teams!$X$4:$Z$51,2,FALSE))))</f>
        <v>212412</v>
      </c>
      <c r="R267" t="str">
        <f t="shared" si="28"/>
        <v>01/30/2022,14:00,01/30/2022,15:00,Week 16 - Match 161411,,Gym 1 - Court 1,,0,Game,,212402,,1,212412,,,0,,161411,1,,,,,,</v>
      </c>
    </row>
    <row r="268" spans="2:18" x14ac:dyDescent="0.2">
      <c r="B268" s="37">
        <v>2</v>
      </c>
      <c r="C268" s="9">
        <v>44591</v>
      </c>
      <c r="D268" s="10">
        <v>14</v>
      </c>
      <c r="E268" s="10" t="s">
        <v>36</v>
      </c>
      <c r="F268" s="11">
        <f t="shared" si="26"/>
        <v>15</v>
      </c>
      <c r="G268" s="11" t="str">
        <f t="shared" si="27"/>
        <v>00</v>
      </c>
      <c r="H268" s="2">
        <v>16</v>
      </c>
      <c r="I268" s="11" t="str">
        <f t="shared" si="29"/>
        <v>161412</v>
      </c>
      <c r="J268" s="2">
        <v>1</v>
      </c>
      <c r="K268" s="2">
        <v>2</v>
      </c>
      <c r="L268" s="45">
        <v>4</v>
      </c>
      <c r="M268" s="6" t="str">
        <f t="shared" si="25"/>
        <v>&lt;D4&gt;</v>
      </c>
      <c r="N268" s="6" t="str">
        <f>IF($B268=1,IF(ISNA(VLOOKUP($M268,Teams!$F$4:$H$51,2,FALSE)),"",VLOOKUP($M268,Teams!$F$4:$H$51,2,FALSE)),IF($B268=2,IF(ISNA(VLOOKUP($M268,Teams!$O$4:$Q$51,2,FALSE)),"",VLOOKUP($M268,Teams!$O$4:$Q$51,2,FALSE)),IF(ISNA(VLOOKUP($M268,Teams!$X$4:$Z$51,2,FALSE)),"",VLOOKUP($M268,Teams!$X$4:$Z$51,2,FALSE))))</f>
        <v>212404</v>
      </c>
      <c r="O268" s="47">
        <v>11</v>
      </c>
      <c r="P268" s="6" t="str">
        <f t="shared" si="24"/>
        <v>&lt;D11&gt;</v>
      </c>
      <c r="Q268" s="6" t="str">
        <f>IF($B268=1,IF(ISNA(VLOOKUP($P268,Teams!$F$4:$H$51,2,FALSE)),"",VLOOKUP($P268,Teams!$F$4:$H$51,2,FALSE)),IF($B268=2,IF(ISNA(VLOOKUP($P268,Teams!$O$4:$Q$51,2,FALSE)),"",VLOOKUP($P268,Teams!$O$4:$Q$51,2,FALSE)),IF(ISNA(VLOOKUP($P268,Teams!$X$4:$Z$51,2,FALSE)),"",VLOOKUP($P268,Teams!$X$4:$Z$51,2,FALSE))))</f>
        <v>212411</v>
      </c>
      <c r="R268" t="str">
        <f t="shared" si="28"/>
        <v>01/30/2022,14:00,01/30/2022,15:00,Week 16 - Match 161412,,Gym 1 - Court 2,,0,Game,,212404,,1,212411,,,0,,161412,1,,,,,,</v>
      </c>
    </row>
    <row r="269" spans="2:18" x14ac:dyDescent="0.2">
      <c r="B269" s="37">
        <v>2</v>
      </c>
      <c r="C269" s="9">
        <v>44591</v>
      </c>
      <c r="D269" s="10">
        <v>14</v>
      </c>
      <c r="E269" s="10" t="s">
        <v>36</v>
      </c>
      <c r="F269" s="11">
        <f t="shared" si="26"/>
        <v>15</v>
      </c>
      <c r="G269" s="11" t="str">
        <f t="shared" si="27"/>
        <v>00</v>
      </c>
      <c r="H269" s="2">
        <v>16</v>
      </c>
      <c r="I269" s="11" t="str">
        <f t="shared" si="29"/>
        <v>161413</v>
      </c>
      <c r="J269" s="2">
        <v>1</v>
      </c>
      <c r="K269" s="2">
        <v>3</v>
      </c>
      <c r="L269" s="45">
        <v>5</v>
      </c>
      <c r="M269" s="6" t="str">
        <f t="shared" si="25"/>
        <v>&lt;D5&gt;</v>
      </c>
      <c r="N269" s="6" t="str">
        <f>IF($B269=1,IF(ISNA(VLOOKUP($M269,Teams!$F$4:$H$51,2,FALSE)),"",VLOOKUP($M269,Teams!$F$4:$H$51,2,FALSE)),IF($B269=2,IF(ISNA(VLOOKUP($M269,Teams!$O$4:$Q$51,2,FALSE)),"",VLOOKUP($M269,Teams!$O$4:$Q$51,2,FALSE)),IF(ISNA(VLOOKUP($M269,Teams!$X$4:$Z$51,2,FALSE)),"",VLOOKUP($M269,Teams!$X$4:$Z$51,2,FALSE))))</f>
        <v>212405</v>
      </c>
      <c r="O269" s="47">
        <v>10</v>
      </c>
      <c r="P269" s="6" t="str">
        <f t="shared" si="24"/>
        <v>&lt;D10&gt;</v>
      </c>
      <c r="Q269" s="6" t="str">
        <f>IF($B269=1,IF(ISNA(VLOOKUP($P269,Teams!$F$4:$H$51,2,FALSE)),"",VLOOKUP($P269,Teams!$F$4:$H$51,2,FALSE)),IF($B269=2,IF(ISNA(VLOOKUP($P269,Teams!$O$4:$Q$51,2,FALSE)),"",VLOOKUP($P269,Teams!$O$4:$Q$51,2,FALSE)),IF(ISNA(VLOOKUP($P269,Teams!$X$4:$Z$51,2,FALSE)),"",VLOOKUP($P269,Teams!$X$4:$Z$51,2,FALSE))))</f>
        <v>212410</v>
      </c>
      <c r="R269" t="str">
        <f t="shared" si="28"/>
        <v>01/30/2022,14:00,01/30/2022,15:00,Week 16 - Match 161413,,Gym 1 - Court 3,,0,Game,,212405,,1,212410,,,0,,161413,1,,,,,,</v>
      </c>
    </row>
    <row r="270" spans="2:18" x14ac:dyDescent="0.2">
      <c r="B270" s="37">
        <v>2</v>
      </c>
      <c r="C270" s="9">
        <v>44591</v>
      </c>
      <c r="D270" s="10">
        <v>14</v>
      </c>
      <c r="E270" s="10" t="s">
        <v>36</v>
      </c>
      <c r="F270" s="11">
        <f t="shared" si="26"/>
        <v>15</v>
      </c>
      <c r="G270" s="11" t="str">
        <f t="shared" si="27"/>
        <v>00</v>
      </c>
      <c r="H270" s="2">
        <v>16</v>
      </c>
      <c r="I270" s="11" t="str">
        <f t="shared" si="29"/>
        <v>161421</v>
      </c>
      <c r="J270" s="2">
        <v>2</v>
      </c>
      <c r="K270" s="2">
        <v>1</v>
      </c>
      <c r="L270" s="45">
        <v>6</v>
      </c>
      <c r="M270" s="6" t="str">
        <f t="shared" si="25"/>
        <v>&lt;D6&gt;</v>
      </c>
      <c r="N270" s="6" t="str">
        <f>IF($B270=1,IF(ISNA(VLOOKUP($M270,Teams!$F$4:$H$51,2,FALSE)),"",VLOOKUP($M270,Teams!$F$4:$H$51,2,FALSE)),IF($B270=2,IF(ISNA(VLOOKUP($M270,Teams!$O$4:$Q$51,2,FALSE)),"",VLOOKUP($M270,Teams!$O$4:$Q$51,2,FALSE)),IF(ISNA(VLOOKUP($M270,Teams!$X$4:$Z$51,2,FALSE)),"",VLOOKUP($M270,Teams!$X$4:$Z$51,2,FALSE))))</f>
        <v>212406</v>
      </c>
      <c r="O270" s="47">
        <v>9</v>
      </c>
      <c r="P270" s="6" t="str">
        <f t="shared" si="24"/>
        <v>&lt;D9&gt;</v>
      </c>
      <c r="Q270" s="6" t="str">
        <f>IF($B270=1,IF(ISNA(VLOOKUP($P270,Teams!$F$4:$H$51,2,FALSE)),"",VLOOKUP($P270,Teams!$F$4:$H$51,2,FALSE)),IF($B270=2,IF(ISNA(VLOOKUP($P270,Teams!$O$4:$Q$51,2,FALSE)),"",VLOOKUP($P270,Teams!$O$4:$Q$51,2,FALSE)),IF(ISNA(VLOOKUP($P270,Teams!$X$4:$Z$51,2,FALSE)),"",VLOOKUP($P270,Teams!$X$4:$Z$51,2,FALSE))))</f>
        <v>212409</v>
      </c>
      <c r="R270" t="str">
        <f t="shared" si="28"/>
        <v>01/30/2022,14:00,01/30/2022,15:00,Week 16 - Match 161421,,Gym 2 - Court 1,,0,Game,,212406,,1,212409,,,0,,161421,1,,,,,,</v>
      </c>
    </row>
    <row r="271" spans="2:18" x14ac:dyDescent="0.2">
      <c r="B271" s="37">
        <v>2</v>
      </c>
      <c r="C271" s="9">
        <v>44591</v>
      </c>
      <c r="D271" s="10">
        <v>14</v>
      </c>
      <c r="E271" s="10" t="s">
        <v>36</v>
      </c>
      <c r="F271" s="11">
        <f t="shared" si="26"/>
        <v>15</v>
      </c>
      <c r="G271" s="11" t="str">
        <f t="shared" si="27"/>
        <v>00</v>
      </c>
      <c r="H271" s="2">
        <v>16</v>
      </c>
      <c r="I271" s="11" t="str">
        <f t="shared" si="29"/>
        <v>161422</v>
      </c>
      <c r="J271" s="2">
        <v>2</v>
      </c>
      <c r="K271" s="2">
        <v>2</v>
      </c>
      <c r="L271" s="45">
        <v>7</v>
      </c>
      <c r="M271" s="6" t="str">
        <f t="shared" si="25"/>
        <v>&lt;D7&gt;</v>
      </c>
      <c r="N271" s="6" t="str">
        <f>IF($B271=1,IF(ISNA(VLOOKUP($M271,Teams!$F$4:$H$51,2,FALSE)),"",VLOOKUP($M271,Teams!$F$4:$H$51,2,FALSE)),IF($B271=2,IF(ISNA(VLOOKUP($M271,Teams!$O$4:$Q$51,2,FALSE)),"",VLOOKUP($M271,Teams!$O$4:$Q$51,2,FALSE)),IF(ISNA(VLOOKUP($M271,Teams!$X$4:$Z$51,2,FALSE)),"",VLOOKUP($M271,Teams!$X$4:$Z$51,2,FALSE))))</f>
        <v>212407</v>
      </c>
      <c r="O271" s="47">
        <v>8</v>
      </c>
      <c r="P271" s="6" t="str">
        <f t="shared" si="24"/>
        <v>&lt;D8&gt;</v>
      </c>
      <c r="Q271" s="6" t="str">
        <f>IF($B271=1,IF(ISNA(VLOOKUP($P271,Teams!$F$4:$H$51,2,FALSE)),"",VLOOKUP($P271,Teams!$F$4:$H$51,2,FALSE)),IF($B271=2,IF(ISNA(VLOOKUP($P271,Teams!$O$4:$Q$51,2,FALSE)),"",VLOOKUP($P271,Teams!$O$4:$Q$51,2,FALSE)),IF(ISNA(VLOOKUP($P271,Teams!$X$4:$Z$51,2,FALSE)),"",VLOOKUP($P271,Teams!$X$4:$Z$51,2,FALSE))))</f>
        <v>212408</v>
      </c>
      <c r="R271" t="str">
        <f t="shared" si="28"/>
        <v>01/30/2022,14:00,01/30/2022,15:00,Week 16 - Match 161422,,Gym 2 - Court 2,,0,Game,,212407,,1,212408,,,0,,161422,1,,,,,,</v>
      </c>
    </row>
    <row r="272" spans="2:18" x14ac:dyDescent="0.2">
      <c r="B272" s="37">
        <v>2</v>
      </c>
      <c r="C272" s="9">
        <v>44591</v>
      </c>
      <c r="D272" s="10">
        <v>14</v>
      </c>
      <c r="E272" s="10" t="s">
        <v>36</v>
      </c>
      <c r="F272" s="11">
        <f t="shared" si="26"/>
        <v>15</v>
      </c>
      <c r="G272" s="11" t="str">
        <f t="shared" si="27"/>
        <v>00</v>
      </c>
      <c r="H272" s="2">
        <v>16</v>
      </c>
      <c r="I272" s="11" t="str">
        <f t="shared" si="29"/>
        <v>161423</v>
      </c>
      <c r="J272" s="2">
        <v>2</v>
      </c>
      <c r="K272" s="2">
        <v>3</v>
      </c>
      <c r="L272" s="45">
        <v>1</v>
      </c>
      <c r="M272" s="6" t="str">
        <f t="shared" si="25"/>
        <v>&lt;D1&gt;</v>
      </c>
      <c r="N272" s="6" t="str">
        <f>IF($B272=1,IF(ISNA(VLOOKUP($M272,Teams!$F$4:$H$51,2,FALSE)),"",VLOOKUP($M272,Teams!$F$4:$H$51,2,FALSE)),IF($B272=2,IF(ISNA(VLOOKUP($M272,Teams!$O$4:$Q$51,2,FALSE)),"",VLOOKUP($M272,Teams!$O$4:$Q$51,2,FALSE)),IF(ISNA(VLOOKUP($M272,Teams!$X$4:$Z$51,2,FALSE)),"",VLOOKUP($M272,Teams!$X$4:$Z$51,2,FALSE))))</f>
        <v>212401</v>
      </c>
      <c r="O272" s="47">
        <v>3</v>
      </c>
      <c r="P272" s="6" t="str">
        <f t="shared" si="24"/>
        <v>&lt;D3&gt;</v>
      </c>
      <c r="Q272" s="6" t="str">
        <f>IF($B272=1,IF(ISNA(VLOOKUP($P272,Teams!$F$4:$H$51,2,FALSE)),"",VLOOKUP($P272,Teams!$F$4:$H$51,2,FALSE)),IF($B272=2,IF(ISNA(VLOOKUP($P272,Teams!$O$4:$Q$51,2,FALSE)),"",VLOOKUP($P272,Teams!$O$4:$Q$51,2,FALSE)),IF(ISNA(VLOOKUP($P272,Teams!$X$4:$Z$51,2,FALSE)),"",VLOOKUP($P272,Teams!$X$4:$Z$51,2,FALSE))))</f>
        <v>212403</v>
      </c>
      <c r="R272" t="str">
        <f t="shared" si="28"/>
        <v>01/30/2022,14:00,01/30/2022,15:00,Week 16 - Match 161423,,Gym 2 - Court 3,,0,Game,,212401,,1,212403,,,0,,161423,1,,,,,,</v>
      </c>
    </row>
    <row r="273" spans="2:18" x14ac:dyDescent="0.2">
      <c r="B273" s="37">
        <v>2</v>
      </c>
      <c r="C273" s="9">
        <v>44591</v>
      </c>
      <c r="D273" s="10">
        <v>15</v>
      </c>
      <c r="E273" s="10" t="s">
        <v>36</v>
      </c>
      <c r="F273" s="11">
        <f t="shared" si="26"/>
        <v>16</v>
      </c>
      <c r="G273" s="11" t="str">
        <f t="shared" si="27"/>
        <v>00</v>
      </c>
      <c r="H273" s="2">
        <v>16</v>
      </c>
      <c r="I273" s="11" t="str">
        <f t="shared" si="29"/>
        <v>161511</v>
      </c>
      <c r="J273" s="2">
        <v>1</v>
      </c>
      <c r="K273" s="2">
        <v>1</v>
      </c>
      <c r="L273" s="45">
        <v>2</v>
      </c>
      <c r="M273" s="6" t="str">
        <f t="shared" si="25"/>
        <v>&lt;D2&gt;</v>
      </c>
      <c r="N273" s="6" t="str">
        <f>IF($B273=1,IF(ISNA(VLOOKUP($M273,Teams!$F$4:$H$51,2,FALSE)),"",VLOOKUP($M273,Teams!$F$4:$H$51,2,FALSE)),IF($B273=2,IF(ISNA(VLOOKUP($M273,Teams!$O$4:$Q$51,2,FALSE)),"",VLOOKUP($M273,Teams!$O$4:$Q$51,2,FALSE)),IF(ISNA(VLOOKUP($M273,Teams!$X$4:$Z$51,2,FALSE)),"",VLOOKUP($M273,Teams!$X$4:$Z$51,2,FALSE))))</f>
        <v>212402</v>
      </c>
      <c r="O273" s="47">
        <v>10</v>
      </c>
      <c r="P273" s="6" t="str">
        <f t="shared" si="24"/>
        <v>&lt;D10&gt;</v>
      </c>
      <c r="Q273" s="6" t="str">
        <f>IF($B273=1,IF(ISNA(VLOOKUP($P273,Teams!$F$4:$H$51,2,FALSE)),"",VLOOKUP($P273,Teams!$F$4:$H$51,2,FALSE)),IF($B273=2,IF(ISNA(VLOOKUP($P273,Teams!$O$4:$Q$51,2,FALSE)),"",VLOOKUP($P273,Teams!$O$4:$Q$51,2,FALSE)),IF(ISNA(VLOOKUP($P273,Teams!$X$4:$Z$51,2,FALSE)),"",VLOOKUP($P273,Teams!$X$4:$Z$51,2,FALSE))))</f>
        <v>212410</v>
      </c>
      <c r="R273" t="str">
        <f t="shared" si="28"/>
        <v>01/30/2022,15:00,01/30/2022,16:00,Week 16 - Match 161511,,Gym 1 - Court 1,,0,Game,,212402,,1,212410,,,0,,161511,1,,,,,,</v>
      </c>
    </row>
    <row r="274" spans="2:18" x14ac:dyDescent="0.2">
      <c r="B274" s="37">
        <v>2</v>
      </c>
      <c r="C274" s="9">
        <v>44591</v>
      </c>
      <c r="D274" s="10">
        <v>15</v>
      </c>
      <c r="E274" s="10" t="s">
        <v>36</v>
      </c>
      <c r="F274" s="11">
        <f t="shared" si="26"/>
        <v>16</v>
      </c>
      <c r="G274" s="11" t="str">
        <f t="shared" si="27"/>
        <v>00</v>
      </c>
      <c r="H274" s="2">
        <v>16</v>
      </c>
      <c r="I274" s="11" t="str">
        <f t="shared" si="29"/>
        <v>161512</v>
      </c>
      <c r="J274" s="2">
        <v>1</v>
      </c>
      <c r="K274" s="2">
        <v>2</v>
      </c>
      <c r="L274" s="45">
        <v>1</v>
      </c>
      <c r="M274" s="6" t="str">
        <f t="shared" si="25"/>
        <v>&lt;D1&gt;</v>
      </c>
      <c r="N274" s="6" t="str">
        <f>IF($B274=1,IF(ISNA(VLOOKUP($M274,Teams!$F$4:$H$51,2,FALSE)),"",VLOOKUP($M274,Teams!$F$4:$H$51,2,FALSE)),IF($B274=2,IF(ISNA(VLOOKUP($M274,Teams!$O$4:$Q$51,2,FALSE)),"",VLOOKUP($M274,Teams!$O$4:$Q$51,2,FALSE)),IF(ISNA(VLOOKUP($M274,Teams!$X$4:$Z$51,2,FALSE)),"",VLOOKUP($M274,Teams!$X$4:$Z$51,2,FALSE))))</f>
        <v>212401</v>
      </c>
      <c r="O274" s="47">
        <v>11</v>
      </c>
      <c r="P274" s="6" t="str">
        <f t="shared" si="24"/>
        <v>&lt;D11&gt;</v>
      </c>
      <c r="Q274" s="6" t="str">
        <f>IF($B274=1,IF(ISNA(VLOOKUP($P274,Teams!$F$4:$H$51,2,FALSE)),"",VLOOKUP($P274,Teams!$F$4:$H$51,2,FALSE)),IF($B274=2,IF(ISNA(VLOOKUP($P274,Teams!$O$4:$Q$51,2,FALSE)),"",VLOOKUP($P274,Teams!$O$4:$Q$51,2,FALSE)),IF(ISNA(VLOOKUP($P274,Teams!$X$4:$Z$51,2,FALSE)),"",VLOOKUP($P274,Teams!$X$4:$Z$51,2,FALSE))))</f>
        <v>212411</v>
      </c>
      <c r="R274" t="str">
        <f t="shared" si="28"/>
        <v>01/30/2022,15:00,01/30/2022,16:00,Week 16 - Match 161512,,Gym 1 - Court 2,,0,Game,,212401,,1,212411,,,0,,161512,1,,,,,,</v>
      </c>
    </row>
    <row r="275" spans="2:18" x14ac:dyDescent="0.2">
      <c r="B275" s="37">
        <v>2</v>
      </c>
      <c r="C275" s="9">
        <v>44591</v>
      </c>
      <c r="D275" s="10">
        <v>15</v>
      </c>
      <c r="E275" s="10" t="s">
        <v>36</v>
      </c>
      <c r="F275" s="11">
        <f t="shared" si="26"/>
        <v>16</v>
      </c>
      <c r="G275" s="11" t="str">
        <f t="shared" si="27"/>
        <v>00</v>
      </c>
      <c r="H275" s="2">
        <v>16</v>
      </c>
      <c r="I275" s="11" t="str">
        <f t="shared" si="29"/>
        <v>161513</v>
      </c>
      <c r="J275" s="2">
        <v>1</v>
      </c>
      <c r="K275" s="2">
        <v>3</v>
      </c>
      <c r="L275" s="45">
        <v>5</v>
      </c>
      <c r="M275" s="6" t="str">
        <f t="shared" si="25"/>
        <v>&lt;D5&gt;</v>
      </c>
      <c r="N275" s="6" t="str">
        <f>IF($B275=1,IF(ISNA(VLOOKUP($M275,Teams!$F$4:$H$51,2,FALSE)),"",VLOOKUP($M275,Teams!$F$4:$H$51,2,FALSE)),IF($B275=2,IF(ISNA(VLOOKUP($M275,Teams!$O$4:$Q$51,2,FALSE)),"",VLOOKUP($M275,Teams!$O$4:$Q$51,2,FALSE)),IF(ISNA(VLOOKUP($M275,Teams!$X$4:$Z$51,2,FALSE)),"",VLOOKUP($M275,Teams!$X$4:$Z$51,2,FALSE))))</f>
        <v>212405</v>
      </c>
      <c r="O275" s="47">
        <v>7</v>
      </c>
      <c r="P275" s="6" t="str">
        <f t="shared" si="24"/>
        <v>&lt;D7&gt;</v>
      </c>
      <c r="Q275" s="6" t="str">
        <f>IF($B275=1,IF(ISNA(VLOOKUP($P275,Teams!$F$4:$H$51,2,FALSE)),"",VLOOKUP($P275,Teams!$F$4:$H$51,2,FALSE)),IF($B275=2,IF(ISNA(VLOOKUP($P275,Teams!$O$4:$Q$51,2,FALSE)),"",VLOOKUP($P275,Teams!$O$4:$Q$51,2,FALSE)),IF(ISNA(VLOOKUP($P275,Teams!$X$4:$Z$51,2,FALSE)),"",VLOOKUP($P275,Teams!$X$4:$Z$51,2,FALSE))))</f>
        <v>212407</v>
      </c>
      <c r="R275" t="str">
        <f t="shared" si="28"/>
        <v>01/30/2022,15:00,01/30/2022,16:00,Week 16 - Match 161513,,Gym 1 - Court 3,,0,Game,,212405,,1,212407,,,0,,161513,1,,,,,,</v>
      </c>
    </row>
    <row r="276" spans="2:18" x14ac:dyDescent="0.2">
      <c r="B276" s="37">
        <v>2</v>
      </c>
      <c r="C276" s="9">
        <v>44591</v>
      </c>
      <c r="D276" s="10">
        <v>15</v>
      </c>
      <c r="E276" s="10" t="s">
        <v>36</v>
      </c>
      <c r="F276" s="11">
        <f t="shared" si="26"/>
        <v>16</v>
      </c>
      <c r="G276" s="11" t="str">
        <f t="shared" si="27"/>
        <v>00</v>
      </c>
      <c r="H276" s="2">
        <v>16</v>
      </c>
      <c r="I276" s="11" t="str">
        <f t="shared" si="29"/>
        <v>161521</v>
      </c>
      <c r="J276" s="2">
        <v>2</v>
      </c>
      <c r="K276" s="2">
        <v>1</v>
      </c>
      <c r="L276" s="45">
        <v>6</v>
      </c>
      <c r="M276" s="6" t="str">
        <f t="shared" si="25"/>
        <v>&lt;D6&gt;</v>
      </c>
      <c r="N276" s="6" t="str">
        <f>IF($B276=1,IF(ISNA(VLOOKUP($M276,Teams!$F$4:$H$51,2,FALSE)),"",VLOOKUP($M276,Teams!$F$4:$H$51,2,FALSE)),IF($B276=2,IF(ISNA(VLOOKUP($M276,Teams!$O$4:$Q$51,2,FALSE)),"",VLOOKUP($M276,Teams!$O$4:$Q$51,2,FALSE)),IF(ISNA(VLOOKUP($M276,Teams!$X$4:$Z$51,2,FALSE)),"",VLOOKUP($M276,Teams!$X$4:$Z$51,2,FALSE))))</f>
        <v>212406</v>
      </c>
      <c r="O276" s="47">
        <v>12</v>
      </c>
      <c r="P276" s="6" t="str">
        <f t="shared" si="24"/>
        <v>&lt;D12&gt;</v>
      </c>
      <c r="Q276" s="6" t="str">
        <f>IF($B276=1,IF(ISNA(VLOOKUP($P276,Teams!$F$4:$H$51,2,FALSE)),"",VLOOKUP($P276,Teams!$F$4:$H$51,2,FALSE)),IF($B276=2,IF(ISNA(VLOOKUP($P276,Teams!$O$4:$Q$51,2,FALSE)),"",VLOOKUP($P276,Teams!$O$4:$Q$51,2,FALSE)),IF(ISNA(VLOOKUP($P276,Teams!$X$4:$Z$51,2,FALSE)),"",VLOOKUP($P276,Teams!$X$4:$Z$51,2,FALSE))))</f>
        <v>212412</v>
      </c>
      <c r="R276" t="str">
        <f t="shared" si="28"/>
        <v>01/30/2022,15:00,01/30/2022,16:00,Week 16 - Match 161521,,Gym 2 - Court 1,,0,Game,,212406,,1,212412,,,0,,161521,1,,,,,,</v>
      </c>
    </row>
    <row r="277" spans="2:18" x14ac:dyDescent="0.2">
      <c r="B277" s="37">
        <v>2</v>
      </c>
      <c r="C277" s="9">
        <v>44591</v>
      </c>
      <c r="D277" s="10">
        <v>15</v>
      </c>
      <c r="E277" s="10" t="s">
        <v>36</v>
      </c>
      <c r="F277" s="11">
        <f t="shared" si="26"/>
        <v>16</v>
      </c>
      <c r="G277" s="11" t="str">
        <f t="shared" si="27"/>
        <v>00</v>
      </c>
      <c r="H277" s="2">
        <v>16</v>
      </c>
      <c r="I277" s="11" t="str">
        <f t="shared" si="29"/>
        <v>161522</v>
      </c>
      <c r="J277" s="2">
        <v>2</v>
      </c>
      <c r="K277" s="2">
        <v>2</v>
      </c>
      <c r="L277" s="45">
        <v>4</v>
      </c>
      <c r="M277" s="6" t="str">
        <f t="shared" si="25"/>
        <v>&lt;D4&gt;</v>
      </c>
      <c r="N277" s="6" t="str">
        <f>IF($B277=1,IF(ISNA(VLOOKUP($M277,Teams!$F$4:$H$51,2,FALSE)),"",VLOOKUP($M277,Teams!$F$4:$H$51,2,FALSE)),IF($B277=2,IF(ISNA(VLOOKUP($M277,Teams!$O$4:$Q$51,2,FALSE)),"",VLOOKUP($M277,Teams!$O$4:$Q$51,2,FALSE)),IF(ISNA(VLOOKUP($M277,Teams!$X$4:$Z$51,2,FALSE)),"",VLOOKUP($M277,Teams!$X$4:$Z$51,2,FALSE))))</f>
        <v>212404</v>
      </c>
      <c r="O277" s="47">
        <v>8</v>
      </c>
      <c r="P277" s="6" t="str">
        <f t="shared" si="24"/>
        <v>&lt;D8&gt;</v>
      </c>
      <c r="Q277" s="6" t="str">
        <f>IF($B277=1,IF(ISNA(VLOOKUP($P277,Teams!$F$4:$H$51,2,FALSE)),"",VLOOKUP($P277,Teams!$F$4:$H$51,2,FALSE)),IF($B277=2,IF(ISNA(VLOOKUP($P277,Teams!$O$4:$Q$51,2,FALSE)),"",VLOOKUP($P277,Teams!$O$4:$Q$51,2,FALSE)),IF(ISNA(VLOOKUP($P277,Teams!$X$4:$Z$51,2,FALSE)),"",VLOOKUP($P277,Teams!$X$4:$Z$51,2,FALSE))))</f>
        <v>212408</v>
      </c>
      <c r="R277" t="str">
        <f t="shared" si="28"/>
        <v>01/30/2022,15:00,01/30/2022,16:00,Week 16 - Match 161522,,Gym 2 - Court 2,,0,Game,,212404,,1,212408,,,0,,161522,1,,,,,,</v>
      </c>
    </row>
    <row r="278" spans="2:18" x14ac:dyDescent="0.2">
      <c r="B278" s="37">
        <v>2</v>
      </c>
      <c r="C278" s="9">
        <v>44591</v>
      </c>
      <c r="D278" s="10">
        <v>15</v>
      </c>
      <c r="E278" s="10" t="s">
        <v>36</v>
      </c>
      <c r="F278" s="11">
        <f t="shared" si="26"/>
        <v>16</v>
      </c>
      <c r="G278" s="11" t="str">
        <f t="shared" si="27"/>
        <v>00</v>
      </c>
      <c r="H278" s="2">
        <v>16</v>
      </c>
      <c r="I278" s="11" t="str">
        <f t="shared" si="29"/>
        <v>161523</v>
      </c>
      <c r="J278" s="2">
        <v>2</v>
      </c>
      <c r="K278" s="2">
        <v>3</v>
      </c>
      <c r="L278" s="45">
        <v>3</v>
      </c>
      <c r="M278" s="6" t="str">
        <f t="shared" si="25"/>
        <v>&lt;D3&gt;</v>
      </c>
      <c r="N278" s="6" t="str">
        <f>IF($B278=1,IF(ISNA(VLOOKUP($M278,Teams!$F$4:$H$51,2,FALSE)),"",VLOOKUP($M278,Teams!$F$4:$H$51,2,FALSE)),IF($B278=2,IF(ISNA(VLOOKUP($M278,Teams!$O$4:$Q$51,2,FALSE)),"",VLOOKUP($M278,Teams!$O$4:$Q$51,2,FALSE)),IF(ISNA(VLOOKUP($M278,Teams!$X$4:$Z$51,2,FALSE)),"",VLOOKUP($M278,Teams!$X$4:$Z$51,2,FALSE))))</f>
        <v>212403</v>
      </c>
      <c r="O278" s="47">
        <v>9</v>
      </c>
      <c r="P278" s="6" t="str">
        <f t="shared" si="24"/>
        <v>&lt;D9&gt;</v>
      </c>
      <c r="Q278" s="6" t="str">
        <f>IF($B278=1,IF(ISNA(VLOOKUP($P278,Teams!$F$4:$H$51,2,FALSE)),"",VLOOKUP($P278,Teams!$F$4:$H$51,2,FALSE)),IF($B278=2,IF(ISNA(VLOOKUP($P278,Teams!$O$4:$Q$51,2,FALSE)),"",VLOOKUP($P278,Teams!$O$4:$Q$51,2,FALSE)),IF(ISNA(VLOOKUP($P278,Teams!$X$4:$Z$51,2,FALSE)),"",VLOOKUP($P278,Teams!$X$4:$Z$51,2,FALSE))))</f>
        <v>212409</v>
      </c>
      <c r="R278" t="str">
        <f t="shared" si="28"/>
        <v>01/30/2022,15:00,01/30/2022,16:00,Week 16 - Match 161523,,Gym 2 - Court 3,,0,Game,,212403,,1,212409,,,0,,161523,1,,,,,,</v>
      </c>
    </row>
    <row r="279" spans="2:18" x14ac:dyDescent="0.2">
      <c r="B279" s="37">
        <v>2</v>
      </c>
      <c r="C279" s="9">
        <v>44598</v>
      </c>
      <c r="D279" s="10">
        <v>8</v>
      </c>
      <c r="E279" s="10" t="s">
        <v>36</v>
      </c>
      <c r="F279" s="11">
        <f t="shared" si="26"/>
        <v>9</v>
      </c>
      <c r="G279" s="11" t="str">
        <f t="shared" si="27"/>
        <v>00</v>
      </c>
      <c r="H279" s="2">
        <v>17</v>
      </c>
      <c r="I279" s="11" t="str">
        <f t="shared" si="29"/>
        <v>17811</v>
      </c>
      <c r="J279" s="2">
        <v>1</v>
      </c>
      <c r="K279" s="2">
        <v>1</v>
      </c>
      <c r="L279" s="45">
        <v>1</v>
      </c>
      <c r="M279" s="6" t="str">
        <f t="shared" si="25"/>
        <v>&lt;D1&gt;</v>
      </c>
      <c r="N279" s="6" t="str">
        <f>IF($B279=1,IF(ISNA(VLOOKUP($M279,Teams!$F$4:$H$51,2,FALSE)),"",VLOOKUP($M279,Teams!$F$4:$H$51,2,FALSE)),IF($B279=2,IF(ISNA(VLOOKUP($M279,Teams!$O$4:$Q$51,2,FALSE)),"",VLOOKUP($M279,Teams!$O$4:$Q$51,2,FALSE)),IF(ISNA(VLOOKUP($M279,Teams!$X$4:$Z$51,2,FALSE)),"",VLOOKUP($M279,Teams!$X$4:$Z$51,2,FALSE))))</f>
        <v>212401</v>
      </c>
      <c r="O279" s="47">
        <v>12</v>
      </c>
      <c r="P279" s="6" t="str">
        <f t="shared" si="24"/>
        <v>&lt;D12&gt;</v>
      </c>
      <c r="Q279" s="6" t="str">
        <f>IF($B279=1,IF(ISNA(VLOOKUP($P279,Teams!$F$4:$H$51,2,FALSE)),"",VLOOKUP($P279,Teams!$F$4:$H$51,2,FALSE)),IF($B279=2,IF(ISNA(VLOOKUP($P279,Teams!$O$4:$Q$51,2,FALSE)),"",VLOOKUP($P279,Teams!$O$4:$Q$51,2,FALSE)),IF(ISNA(VLOOKUP($P279,Teams!$X$4:$Z$51,2,FALSE)),"",VLOOKUP($P279,Teams!$X$4:$Z$51,2,FALSE))))</f>
        <v>212412</v>
      </c>
      <c r="R279" t="str">
        <f t="shared" si="28"/>
        <v>02/06/2022,8:00,02/06/2022,9:00,Week 17 - Match 17811,,Gym 1 - Court 1,,0,Game,,212401,,1,212412,,,0,,17811,1,,,,,,</v>
      </c>
    </row>
    <row r="280" spans="2:18" x14ac:dyDescent="0.2">
      <c r="B280" s="37">
        <v>2</v>
      </c>
      <c r="C280" s="9">
        <v>44598</v>
      </c>
      <c r="D280" s="10">
        <v>8</v>
      </c>
      <c r="E280" s="10" t="s">
        <v>36</v>
      </c>
      <c r="F280" s="11">
        <f t="shared" si="26"/>
        <v>9</v>
      </c>
      <c r="G280" s="11" t="str">
        <f t="shared" si="27"/>
        <v>00</v>
      </c>
      <c r="H280" s="2">
        <v>17</v>
      </c>
      <c r="I280" s="11" t="str">
        <f t="shared" si="29"/>
        <v>17812</v>
      </c>
      <c r="J280" s="2">
        <v>1</v>
      </c>
      <c r="K280" s="2">
        <v>2</v>
      </c>
      <c r="L280" s="45">
        <v>2</v>
      </c>
      <c r="M280" s="6" t="str">
        <f t="shared" si="25"/>
        <v>&lt;D2&gt;</v>
      </c>
      <c r="N280" s="6" t="str">
        <f>IF($B280=1,IF(ISNA(VLOOKUP($M280,Teams!$F$4:$H$51,2,FALSE)),"",VLOOKUP($M280,Teams!$F$4:$H$51,2,FALSE)),IF($B280=2,IF(ISNA(VLOOKUP($M280,Teams!$O$4:$Q$51,2,FALSE)),"",VLOOKUP($M280,Teams!$O$4:$Q$51,2,FALSE)),IF(ISNA(VLOOKUP($M280,Teams!$X$4:$Z$51,2,FALSE)),"",VLOOKUP($M280,Teams!$X$4:$Z$51,2,FALSE))))</f>
        <v>212402</v>
      </c>
      <c r="O280" s="47">
        <v>11</v>
      </c>
      <c r="P280" s="6" t="str">
        <f t="shared" si="24"/>
        <v>&lt;D11&gt;</v>
      </c>
      <c r="Q280" s="6" t="str">
        <f>IF($B280=1,IF(ISNA(VLOOKUP($P280,Teams!$F$4:$H$51,2,FALSE)),"",VLOOKUP($P280,Teams!$F$4:$H$51,2,FALSE)),IF($B280=2,IF(ISNA(VLOOKUP($P280,Teams!$O$4:$Q$51,2,FALSE)),"",VLOOKUP($P280,Teams!$O$4:$Q$51,2,FALSE)),IF(ISNA(VLOOKUP($P280,Teams!$X$4:$Z$51,2,FALSE)),"",VLOOKUP($P280,Teams!$X$4:$Z$51,2,FALSE))))</f>
        <v>212411</v>
      </c>
      <c r="R280" t="str">
        <f t="shared" si="28"/>
        <v>02/06/2022,8:00,02/06/2022,9:00,Week 17 - Match 17812,,Gym 1 - Court 2,,0,Game,,212402,,1,212411,,,0,,17812,1,,,,,,</v>
      </c>
    </row>
    <row r="281" spans="2:18" x14ac:dyDescent="0.2">
      <c r="B281" s="37">
        <v>2</v>
      </c>
      <c r="C281" s="9">
        <v>44598</v>
      </c>
      <c r="D281" s="10">
        <v>8</v>
      </c>
      <c r="E281" s="10" t="s">
        <v>36</v>
      </c>
      <c r="F281" s="11">
        <f t="shared" si="26"/>
        <v>9</v>
      </c>
      <c r="G281" s="11" t="str">
        <f t="shared" si="27"/>
        <v>00</v>
      </c>
      <c r="H281" s="2">
        <v>17</v>
      </c>
      <c r="I281" s="11" t="str">
        <f t="shared" si="29"/>
        <v>17813</v>
      </c>
      <c r="J281" s="2">
        <v>1</v>
      </c>
      <c r="K281" s="2">
        <v>3</v>
      </c>
      <c r="L281" s="45">
        <v>3</v>
      </c>
      <c r="M281" s="6" t="str">
        <f t="shared" si="25"/>
        <v>&lt;D3&gt;</v>
      </c>
      <c r="N281" s="6" t="str">
        <f>IF($B281=1,IF(ISNA(VLOOKUP($M281,Teams!$F$4:$H$51,2,FALSE)),"",VLOOKUP($M281,Teams!$F$4:$H$51,2,FALSE)),IF($B281=2,IF(ISNA(VLOOKUP($M281,Teams!$O$4:$Q$51,2,FALSE)),"",VLOOKUP($M281,Teams!$O$4:$Q$51,2,FALSE)),IF(ISNA(VLOOKUP($M281,Teams!$X$4:$Z$51,2,FALSE)),"",VLOOKUP($M281,Teams!$X$4:$Z$51,2,FALSE))))</f>
        <v>212403</v>
      </c>
      <c r="O281" s="47">
        <v>10</v>
      </c>
      <c r="P281" s="6" t="str">
        <f t="shared" si="24"/>
        <v>&lt;D10&gt;</v>
      </c>
      <c r="Q281" s="6" t="str">
        <f>IF($B281=1,IF(ISNA(VLOOKUP($P281,Teams!$F$4:$H$51,2,FALSE)),"",VLOOKUP($P281,Teams!$F$4:$H$51,2,FALSE)),IF($B281=2,IF(ISNA(VLOOKUP($P281,Teams!$O$4:$Q$51,2,FALSE)),"",VLOOKUP($P281,Teams!$O$4:$Q$51,2,FALSE)),IF(ISNA(VLOOKUP($P281,Teams!$X$4:$Z$51,2,FALSE)),"",VLOOKUP($P281,Teams!$X$4:$Z$51,2,FALSE))))</f>
        <v>212410</v>
      </c>
      <c r="R281" t="str">
        <f t="shared" si="28"/>
        <v>02/06/2022,8:00,02/06/2022,9:00,Week 17 - Match 17813,,Gym 1 - Court 3,,0,Game,,212403,,1,212410,,,0,,17813,1,,,,,,</v>
      </c>
    </row>
    <row r="282" spans="2:18" x14ac:dyDescent="0.2">
      <c r="B282" s="37">
        <v>2</v>
      </c>
      <c r="C282" s="9">
        <v>44598</v>
      </c>
      <c r="D282" s="10">
        <v>8</v>
      </c>
      <c r="E282" s="10" t="s">
        <v>36</v>
      </c>
      <c r="F282" s="11">
        <f t="shared" si="26"/>
        <v>9</v>
      </c>
      <c r="G282" s="11" t="str">
        <f t="shared" si="27"/>
        <v>00</v>
      </c>
      <c r="H282" s="2">
        <v>17</v>
      </c>
      <c r="I282" s="11" t="str">
        <f t="shared" si="29"/>
        <v>17821</v>
      </c>
      <c r="J282" s="2">
        <v>2</v>
      </c>
      <c r="K282" s="2">
        <v>1</v>
      </c>
      <c r="L282" s="45">
        <v>4</v>
      </c>
      <c r="M282" s="6" t="str">
        <f t="shared" si="25"/>
        <v>&lt;D4&gt;</v>
      </c>
      <c r="N282" s="6" t="str">
        <f>IF($B282=1,IF(ISNA(VLOOKUP($M282,Teams!$F$4:$H$51,2,FALSE)),"",VLOOKUP($M282,Teams!$F$4:$H$51,2,FALSE)),IF($B282=2,IF(ISNA(VLOOKUP($M282,Teams!$O$4:$Q$51,2,FALSE)),"",VLOOKUP($M282,Teams!$O$4:$Q$51,2,FALSE)),IF(ISNA(VLOOKUP($M282,Teams!$X$4:$Z$51,2,FALSE)),"",VLOOKUP($M282,Teams!$X$4:$Z$51,2,FALSE))))</f>
        <v>212404</v>
      </c>
      <c r="O282" s="47">
        <v>9</v>
      </c>
      <c r="P282" s="6" t="str">
        <f t="shared" si="24"/>
        <v>&lt;D9&gt;</v>
      </c>
      <c r="Q282" s="6" t="str">
        <f>IF($B282=1,IF(ISNA(VLOOKUP($P282,Teams!$F$4:$H$51,2,FALSE)),"",VLOOKUP($P282,Teams!$F$4:$H$51,2,FALSE)),IF($B282=2,IF(ISNA(VLOOKUP($P282,Teams!$O$4:$Q$51,2,FALSE)),"",VLOOKUP($P282,Teams!$O$4:$Q$51,2,FALSE)),IF(ISNA(VLOOKUP($P282,Teams!$X$4:$Z$51,2,FALSE)),"",VLOOKUP($P282,Teams!$X$4:$Z$51,2,FALSE))))</f>
        <v>212409</v>
      </c>
      <c r="R282" t="str">
        <f t="shared" si="28"/>
        <v>02/06/2022,8:00,02/06/2022,9:00,Week 17 - Match 17821,,Gym 2 - Court 1,,0,Game,,212404,,1,212409,,,0,,17821,1,,,,,,</v>
      </c>
    </row>
    <row r="283" spans="2:18" x14ac:dyDescent="0.2">
      <c r="B283" s="37">
        <v>2</v>
      </c>
      <c r="C283" s="9">
        <v>44598</v>
      </c>
      <c r="D283" s="10">
        <v>8</v>
      </c>
      <c r="E283" s="10" t="s">
        <v>36</v>
      </c>
      <c r="F283" s="11">
        <f t="shared" si="26"/>
        <v>9</v>
      </c>
      <c r="G283" s="11" t="str">
        <f t="shared" si="27"/>
        <v>00</v>
      </c>
      <c r="H283" s="2">
        <v>17</v>
      </c>
      <c r="I283" s="11" t="str">
        <f t="shared" si="29"/>
        <v>17822</v>
      </c>
      <c r="J283" s="2">
        <v>2</v>
      </c>
      <c r="K283" s="2">
        <v>2</v>
      </c>
      <c r="L283" s="45">
        <v>5</v>
      </c>
      <c r="M283" s="6" t="str">
        <f t="shared" si="25"/>
        <v>&lt;D5&gt;</v>
      </c>
      <c r="N283" s="6" t="str">
        <f>IF($B283=1,IF(ISNA(VLOOKUP($M283,Teams!$F$4:$H$51,2,FALSE)),"",VLOOKUP($M283,Teams!$F$4:$H$51,2,FALSE)),IF($B283=2,IF(ISNA(VLOOKUP($M283,Teams!$O$4:$Q$51,2,FALSE)),"",VLOOKUP($M283,Teams!$O$4:$Q$51,2,FALSE)),IF(ISNA(VLOOKUP($M283,Teams!$X$4:$Z$51,2,FALSE)),"",VLOOKUP($M283,Teams!$X$4:$Z$51,2,FALSE))))</f>
        <v>212405</v>
      </c>
      <c r="O283" s="47">
        <v>8</v>
      </c>
      <c r="P283" s="6" t="str">
        <f t="shared" si="24"/>
        <v>&lt;D8&gt;</v>
      </c>
      <c r="Q283" s="6" t="str">
        <f>IF($B283=1,IF(ISNA(VLOOKUP($P283,Teams!$F$4:$H$51,2,FALSE)),"",VLOOKUP($P283,Teams!$F$4:$H$51,2,FALSE)),IF($B283=2,IF(ISNA(VLOOKUP($P283,Teams!$O$4:$Q$51,2,FALSE)),"",VLOOKUP($P283,Teams!$O$4:$Q$51,2,FALSE)),IF(ISNA(VLOOKUP($P283,Teams!$X$4:$Z$51,2,FALSE)),"",VLOOKUP($P283,Teams!$X$4:$Z$51,2,FALSE))))</f>
        <v>212408</v>
      </c>
      <c r="R283" t="str">
        <f t="shared" si="28"/>
        <v>02/06/2022,8:00,02/06/2022,9:00,Week 17 - Match 17822,,Gym 2 - Court 2,,0,Game,,212405,,1,212408,,,0,,17822,1,,,,,,</v>
      </c>
    </row>
    <row r="284" spans="2:18" x14ac:dyDescent="0.2">
      <c r="B284" s="37">
        <v>2</v>
      </c>
      <c r="C284" s="9">
        <v>44598</v>
      </c>
      <c r="D284" s="10">
        <v>8</v>
      </c>
      <c r="E284" s="10" t="s">
        <v>36</v>
      </c>
      <c r="F284" s="11">
        <f t="shared" si="26"/>
        <v>9</v>
      </c>
      <c r="G284" s="11" t="str">
        <f t="shared" si="27"/>
        <v>00</v>
      </c>
      <c r="H284" s="2">
        <v>17</v>
      </c>
      <c r="I284" s="11" t="str">
        <f t="shared" si="29"/>
        <v>17823</v>
      </c>
      <c r="J284" s="2">
        <v>2</v>
      </c>
      <c r="K284" s="2">
        <v>3</v>
      </c>
      <c r="L284" s="45">
        <v>6</v>
      </c>
      <c r="M284" s="6" t="str">
        <f t="shared" si="25"/>
        <v>&lt;D6&gt;</v>
      </c>
      <c r="N284" s="6" t="str">
        <f>IF($B284=1,IF(ISNA(VLOOKUP($M284,Teams!$F$4:$H$51,2,FALSE)),"",VLOOKUP($M284,Teams!$F$4:$H$51,2,FALSE)),IF($B284=2,IF(ISNA(VLOOKUP($M284,Teams!$O$4:$Q$51,2,FALSE)),"",VLOOKUP($M284,Teams!$O$4:$Q$51,2,FALSE)),IF(ISNA(VLOOKUP($M284,Teams!$X$4:$Z$51,2,FALSE)),"",VLOOKUP($M284,Teams!$X$4:$Z$51,2,FALSE))))</f>
        <v>212406</v>
      </c>
      <c r="O284" s="47">
        <v>7</v>
      </c>
      <c r="P284" s="6" t="str">
        <f t="shared" si="24"/>
        <v>&lt;D7&gt;</v>
      </c>
      <c r="Q284" s="6" t="str">
        <f>IF($B284=1,IF(ISNA(VLOOKUP($P284,Teams!$F$4:$H$51,2,FALSE)),"",VLOOKUP($P284,Teams!$F$4:$H$51,2,FALSE)),IF($B284=2,IF(ISNA(VLOOKUP($P284,Teams!$O$4:$Q$51,2,FALSE)),"",VLOOKUP($P284,Teams!$O$4:$Q$51,2,FALSE)),IF(ISNA(VLOOKUP($P284,Teams!$X$4:$Z$51,2,FALSE)),"",VLOOKUP($P284,Teams!$X$4:$Z$51,2,FALSE))))</f>
        <v>212407</v>
      </c>
      <c r="R284" t="str">
        <f t="shared" si="28"/>
        <v>02/06/2022,8:00,02/06/2022,9:00,Week 17 - Match 17823,,Gym 2 - Court 3,,0,Game,,212406,,1,212407,,,0,,17823,1,,,,,,</v>
      </c>
    </row>
    <row r="285" spans="2:18" x14ac:dyDescent="0.2">
      <c r="B285" s="37">
        <v>2</v>
      </c>
      <c r="C285" s="9">
        <v>44598</v>
      </c>
      <c r="D285" s="10">
        <v>9</v>
      </c>
      <c r="E285" s="10" t="s">
        <v>36</v>
      </c>
      <c r="F285" s="11">
        <f t="shared" si="26"/>
        <v>10</v>
      </c>
      <c r="G285" s="11" t="str">
        <f t="shared" si="27"/>
        <v>00</v>
      </c>
      <c r="H285" s="2">
        <v>17</v>
      </c>
      <c r="I285" s="11" t="str">
        <f t="shared" si="29"/>
        <v>17911</v>
      </c>
      <c r="J285" s="2">
        <v>1</v>
      </c>
      <c r="K285" s="2">
        <v>1</v>
      </c>
      <c r="L285" s="45">
        <v>10</v>
      </c>
      <c r="M285" s="6" t="str">
        <f t="shared" si="25"/>
        <v>&lt;D10&gt;</v>
      </c>
      <c r="N285" s="6" t="str">
        <f>IF($B285=1,IF(ISNA(VLOOKUP($M285,Teams!$F$4:$H$51,2,FALSE)),"",VLOOKUP($M285,Teams!$F$4:$H$51,2,FALSE)),IF($B285=2,IF(ISNA(VLOOKUP($M285,Teams!$O$4:$Q$51,2,FALSE)),"",VLOOKUP($M285,Teams!$O$4:$Q$51,2,FALSE)),IF(ISNA(VLOOKUP($M285,Teams!$X$4:$Z$51,2,FALSE)),"",VLOOKUP($M285,Teams!$X$4:$Z$51,2,FALSE))))</f>
        <v>212410</v>
      </c>
      <c r="O285" s="47">
        <v>8</v>
      </c>
      <c r="P285" s="6" t="str">
        <f t="shared" si="24"/>
        <v>&lt;D8&gt;</v>
      </c>
      <c r="Q285" s="6" t="str">
        <f>IF($B285=1,IF(ISNA(VLOOKUP($P285,Teams!$F$4:$H$51,2,FALSE)),"",VLOOKUP($P285,Teams!$F$4:$H$51,2,FALSE)),IF($B285=2,IF(ISNA(VLOOKUP($P285,Teams!$O$4:$Q$51,2,FALSE)),"",VLOOKUP($P285,Teams!$O$4:$Q$51,2,FALSE)),IF(ISNA(VLOOKUP($P285,Teams!$X$4:$Z$51,2,FALSE)),"",VLOOKUP($P285,Teams!$X$4:$Z$51,2,FALSE))))</f>
        <v>212408</v>
      </c>
      <c r="R285" t="str">
        <f t="shared" si="28"/>
        <v>02/06/2022,9:00,02/06/2022,10:00,Week 17 - Match 17911,,Gym 1 - Court 1,,0,Game,,212410,,1,212408,,,0,,17911,1,,,,,,</v>
      </c>
    </row>
    <row r="286" spans="2:18" x14ac:dyDescent="0.2">
      <c r="B286" s="37">
        <v>2</v>
      </c>
      <c r="C286" s="9">
        <v>44598</v>
      </c>
      <c r="D286" s="10">
        <v>9</v>
      </c>
      <c r="E286" s="10" t="s">
        <v>36</v>
      </c>
      <c r="F286" s="11">
        <f t="shared" si="26"/>
        <v>10</v>
      </c>
      <c r="G286" s="11" t="str">
        <f t="shared" si="27"/>
        <v>00</v>
      </c>
      <c r="H286" s="2">
        <v>17</v>
      </c>
      <c r="I286" s="11" t="str">
        <f t="shared" si="29"/>
        <v>17912</v>
      </c>
      <c r="J286" s="2">
        <v>1</v>
      </c>
      <c r="K286" s="2">
        <v>2</v>
      </c>
      <c r="L286" s="45">
        <v>12</v>
      </c>
      <c r="M286" s="6" t="str">
        <f t="shared" si="25"/>
        <v>&lt;D12&gt;</v>
      </c>
      <c r="N286" s="6" t="str">
        <f>IF($B286=1,IF(ISNA(VLOOKUP($M286,Teams!$F$4:$H$51,2,FALSE)),"",VLOOKUP($M286,Teams!$F$4:$H$51,2,FALSE)),IF($B286=2,IF(ISNA(VLOOKUP($M286,Teams!$O$4:$Q$51,2,FALSE)),"",VLOOKUP($M286,Teams!$O$4:$Q$51,2,FALSE)),IF(ISNA(VLOOKUP($M286,Teams!$X$4:$Z$51,2,FALSE)),"",VLOOKUP($M286,Teams!$X$4:$Z$51,2,FALSE))))</f>
        <v>212412</v>
      </c>
      <c r="O286" s="47">
        <v>9</v>
      </c>
      <c r="P286" s="6" t="str">
        <f t="shared" si="24"/>
        <v>&lt;D9&gt;</v>
      </c>
      <c r="Q286" s="6" t="str">
        <f>IF($B286=1,IF(ISNA(VLOOKUP($P286,Teams!$F$4:$H$51,2,FALSE)),"",VLOOKUP($P286,Teams!$F$4:$H$51,2,FALSE)),IF($B286=2,IF(ISNA(VLOOKUP($P286,Teams!$O$4:$Q$51,2,FALSE)),"",VLOOKUP($P286,Teams!$O$4:$Q$51,2,FALSE)),IF(ISNA(VLOOKUP($P286,Teams!$X$4:$Z$51,2,FALSE)),"",VLOOKUP($P286,Teams!$X$4:$Z$51,2,FALSE))))</f>
        <v>212409</v>
      </c>
      <c r="R286" t="str">
        <f t="shared" si="28"/>
        <v>02/06/2022,9:00,02/06/2022,10:00,Week 17 - Match 17912,,Gym 1 - Court 2,,0,Game,,212412,,1,212409,,,0,,17912,1,,,,,,</v>
      </c>
    </row>
    <row r="287" spans="2:18" x14ac:dyDescent="0.2">
      <c r="B287" s="37">
        <v>2</v>
      </c>
      <c r="C287" s="9">
        <v>44598</v>
      </c>
      <c r="D287" s="10">
        <v>9</v>
      </c>
      <c r="E287" s="10" t="s">
        <v>36</v>
      </c>
      <c r="F287" s="11">
        <f t="shared" si="26"/>
        <v>10</v>
      </c>
      <c r="G287" s="11" t="str">
        <f t="shared" si="27"/>
        <v>00</v>
      </c>
      <c r="H287" s="2">
        <v>17</v>
      </c>
      <c r="I287" s="11" t="str">
        <f t="shared" si="29"/>
        <v>17913</v>
      </c>
      <c r="J287" s="2">
        <v>1</v>
      </c>
      <c r="K287" s="2">
        <v>3</v>
      </c>
      <c r="L287" s="45">
        <v>6</v>
      </c>
      <c r="M287" s="6" t="str">
        <f t="shared" si="25"/>
        <v>&lt;D6&gt;</v>
      </c>
      <c r="N287" s="6" t="str">
        <f>IF($B287=1,IF(ISNA(VLOOKUP($M287,Teams!$F$4:$H$51,2,FALSE)),"",VLOOKUP($M287,Teams!$F$4:$H$51,2,FALSE)),IF($B287=2,IF(ISNA(VLOOKUP($M287,Teams!$O$4:$Q$51,2,FALSE)),"",VLOOKUP($M287,Teams!$O$4:$Q$51,2,FALSE)),IF(ISNA(VLOOKUP($M287,Teams!$X$4:$Z$51,2,FALSE)),"",VLOOKUP($M287,Teams!$X$4:$Z$51,2,FALSE))))</f>
        <v>212406</v>
      </c>
      <c r="O287" s="47">
        <v>1</v>
      </c>
      <c r="P287" s="6" t="str">
        <f t="shared" si="24"/>
        <v>&lt;D1&gt;</v>
      </c>
      <c r="Q287" s="6" t="str">
        <f>IF($B287=1,IF(ISNA(VLOOKUP($P287,Teams!$F$4:$H$51,2,FALSE)),"",VLOOKUP($P287,Teams!$F$4:$H$51,2,FALSE)),IF($B287=2,IF(ISNA(VLOOKUP($P287,Teams!$O$4:$Q$51,2,FALSE)),"",VLOOKUP($P287,Teams!$O$4:$Q$51,2,FALSE)),IF(ISNA(VLOOKUP($P287,Teams!$X$4:$Z$51,2,FALSE)),"",VLOOKUP($P287,Teams!$X$4:$Z$51,2,FALSE))))</f>
        <v>212401</v>
      </c>
      <c r="R287" t="str">
        <f t="shared" si="28"/>
        <v>02/06/2022,9:00,02/06/2022,10:00,Week 17 - Match 17913,,Gym 1 - Court 3,,0,Game,,212406,,1,212401,,,0,,17913,1,,,,,,</v>
      </c>
    </row>
    <row r="288" spans="2:18" x14ac:dyDescent="0.2">
      <c r="B288" s="37">
        <v>2</v>
      </c>
      <c r="C288" s="9">
        <v>44598</v>
      </c>
      <c r="D288" s="10">
        <v>9</v>
      </c>
      <c r="E288" s="10" t="s">
        <v>36</v>
      </c>
      <c r="F288" s="11">
        <f t="shared" si="26"/>
        <v>10</v>
      </c>
      <c r="G288" s="11" t="str">
        <f t="shared" si="27"/>
        <v>00</v>
      </c>
      <c r="H288" s="2">
        <v>17</v>
      </c>
      <c r="I288" s="11" t="str">
        <f t="shared" si="29"/>
        <v>17921</v>
      </c>
      <c r="J288" s="2">
        <v>2</v>
      </c>
      <c r="K288" s="2">
        <v>1</v>
      </c>
      <c r="L288" s="45">
        <v>5</v>
      </c>
      <c r="M288" s="6" t="str">
        <f t="shared" si="25"/>
        <v>&lt;D5&gt;</v>
      </c>
      <c r="N288" s="6" t="str">
        <f>IF($B288=1,IF(ISNA(VLOOKUP($M288,Teams!$F$4:$H$51,2,FALSE)),"",VLOOKUP($M288,Teams!$F$4:$H$51,2,FALSE)),IF($B288=2,IF(ISNA(VLOOKUP($M288,Teams!$O$4:$Q$51,2,FALSE)),"",VLOOKUP($M288,Teams!$O$4:$Q$51,2,FALSE)),IF(ISNA(VLOOKUP($M288,Teams!$X$4:$Z$51,2,FALSE)),"",VLOOKUP($M288,Teams!$X$4:$Z$51,2,FALSE))))</f>
        <v>212405</v>
      </c>
      <c r="O288" s="47">
        <v>2</v>
      </c>
      <c r="P288" s="6" t="str">
        <f t="shared" si="24"/>
        <v>&lt;D2&gt;</v>
      </c>
      <c r="Q288" s="6" t="str">
        <f>IF($B288=1,IF(ISNA(VLOOKUP($P288,Teams!$F$4:$H$51,2,FALSE)),"",VLOOKUP($P288,Teams!$F$4:$H$51,2,FALSE)),IF($B288=2,IF(ISNA(VLOOKUP($P288,Teams!$O$4:$Q$51,2,FALSE)),"",VLOOKUP($P288,Teams!$O$4:$Q$51,2,FALSE)),IF(ISNA(VLOOKUP($P288,Teams!$X$4:$Z$51,2,FALSE)),"",VLOOKUP($P288,Teams!$X$4:$Z$51,2,FALSE))))</f>
        <v>212402</v>
      </c>
      <c r="R288" t="str">
        <f t="shared" si="28"/>
        <v>02/06/2022,9:00,02/06/2022,10:00,Week 17 - Match 17921,,Gym 2 - Court 1,,0,Game,,212405,,1,212402,,,0,,17921,1,,,,,,</v>
      </c>
    </row>
    <row r="289" spans="2:18" x14ac:dyDescent="0.2">
      <c r="B289" s="37">
        <v>2</v>
      </c>
      <c r="C289" s="9">
        <v>44598</v>
      </c>
      <c r="D289" s="10">
        <v>9</v>
      </c>
      <c r="E289" s="10" t="s">
        <v>36</v>
      </c>
      <c r="F289" s="11">
        <f t="shared" si="26"/>
        <v>10</v>
      </c>
      <c r="G289" s="11" t="str">
        <f t="shared" si="27"/>
        <v>00</v>
      </c>
      <c r="H289" s="2">
        <v>17</v>
      </c>
      <c r="I289" s="11" t="str">
        <f t="shared" si="29"/>
        <v>17922</v>
      </c>
      <c r="J289" s="2">
        <v>2</v>
      </c>
      <c r="K289" s="2">
        <v>2</v>
      </c>
      <c r="L289" s="45">
        <v>4</v>
      </c>
      <c r="M289" s="6" t="str">
        <f t="shared" si="25"/>
        <v>&lt;D4&gt;</v>
      </c>
      <c r="N289" s="6" t="str">
        <f>IF($B289=1,IF(ISNA(VLOOKUP($M289,Teams!$F$4:$H$51,2,FALSE)),"",VLOOKUP($M289,Teams!$F$4:$H$51,2,FALSE)),IF($B289=2,IF(ISNA(VLOOKUP($M289,Teams!$O$4:$Q$51,2,FALSE)),"",VLOOKUP($M289,Teams!$O$4:$Q$51,2,FALSE)),IF(ISNA(VLOOKUP($M289,Teams!$X$4:$Z$51,2,FALSE)),"",VLOOKUP($M289,Teams!$X$4:$Z$51,2,FALSE))))</f>
        <v>212404</v>
      </c>
      <c r="O289" s="47">
        <v>3</v>
      </c>
      <c r="P289" s="6" t="str">
        <f t="shared" si="24"/>
        <v>&lt;D3&gt;</v>
      </c>
      <c r="Q289" s="6" t="str">
        <f>IF($B289=1,IF(ISNA(VLOOKUP($P289,Teams!$F$4:$H$51,2,FALSE)),"",VLOOKUP($P289,Teams!$F$4:$H$51,2,FALSE)),IF($B289=2,IF(ISNA(VLOOKUP($P289,Teams!$O$4:$Q$51,2,FALSE)),"",VLOOKUP($P289,Teams!$O$4:$Q$51,2,FALSE)),IF(ISNA(VLOOKUP($P289,Teams!$X$4:$Z$51,2,FALSE)),"",VLOOKUP($P289,Teams!$X$4:$Z$51,2,FALSE))))</f>
        <v>212403</v>
      </c>
      <c r="R289" t="str">
        <f t="shared" si="28"/>
        <v>02/06/2022,9:00,02/06/2022,10:00,Week 17 - Match 17922,,Gym 2 - Court 2,,0,Game,,212404,,1,212403,,,0,,17922,1,,,,,,</v>
      </c>
    </row>
    <row r="290" spans="2:18" x14ac:dyDescent="0.2">
      <c r="B290" s="37">
        <v>2</v>
      </c>
      <c r="C290" s="9">
        <v>44598</v>
      </c>
      <c r="D290" s="10">
        <v>9</v>
      </c>
      <c r="E290" s="10" t="s">
        <v>36</v>
      </c>
      <c r="F290" s="11">
        <f t="shared" si="26"/>
        <v>10</v>
      </c>
      <c r="G290" s="11" t="str">
        <f t="shared" si="27"/>
        <v>00</v>
      </c>
      <c r="H290" s="2">
        <v>17</v>
      </c>
      <c r="I290" s="11" t="str">
        <f t="shared" si="29"/>
        <v>17923</v>
      </c>
      <c r="J290" s="2">
        <v>2</v>
      </c>
      <c r="K290" s="2">
        <v>3</v>
      </c>
      <c r="L290" s="45">
        <v>11</v>
      </c>
      <c r="M290" s="6" t="str">
        <f t="shared" si="25"/>
        <v>&lt;D11&gt;</v>
      </c>
      <c r="N290" s="6" t="str">
        <f>IF($B290=1,IF(ISNA(VLOOKUP($M290,Teams!$F$4:$H$51,2,FALSE)),"",VLOOKUP($M290,Teams!$F$4:$H$51,2,FALSE)),IF($B290=2,IF(ISNA(VLOOKUP($M290,Teams!$O$4:$Q$51,2,FALSE)),"",VLOOKUP($M290,Teams!$O$4:$Q$51,2,FALSE)),IF(ISNA(VLOOKUP($M290,Teams!$X$4:$Z$51,2,FALSE)),"",VLOOKUP($M290,Teams!$X$4:$Z$51,2,FALSE))))</f>
        <v>212411</v>
      </c>
      <c r="O290" s="47">
        <v>7</v>
      </c>
      <c r="P290" s="6" t="str">
        <f t="shared" si="24"/>
        <v>&lt;D7&gt;</v>
      </c>
      <c r="Q290" s="6" t="str">
        <f>IF($B290=1,IF(ISNA(VLOOKUP($P290,Teams!$F$4:$H$51,2,FALSE)),"",VLOOKUP($P290,Teams!$F$4:$H$51,2,FALSE)),IF($B290=2,IF(ISNA(VLOOKUP($P290,Teams!$O$4:$Q$51,2,FALSE)),"",VLOOKUP($P290,Teams!$O$4:$Q$51,2,FALSE)),IF(ISNA(VLOOKUP($P290,Teams!$X$4:$Z$51,2,FALSE)),"",VLOOKUP($P290,Teams!$X$4:$Z$51,2,FALSE))))</f>
        <v>212407</v>
      </c>
      <c r="R290" t="str">
        <f t="shared" si="28"/>
        <v>02/06/2022,9:00,02/06/2022,10:00,Week 17 - Match 17923,,Gym 2 - Court 3,,0,Game,,212411,,1,212407,,,0,,17923,1,,,,,,</v>
      </c>
    </row>
    <row r="291" spans="2:18" x14ac:dyDescent="0.2">
      <c r="B291" s="37">
        <v>2</v>
      </c>
      <c r="C291" s="9">
        <v>44605</v>
      </c>
      <c r="D291" s="10">
        <v>10</v>
      </c>
      <c r="E291" s="10" t="s">
        <v>36</v>
      </c>
      <c r="F291" s="11">
        <f t="shared" si="26"/>
        <v>11</v>
      </c>
      <c r="G291" s="11" t="str">
        <f t="shared" si="27"/>
        <v>00</v>
      </c>
      <c r="H291" s="2">
        <v>18</v>
      </c>
      <c r="I291" s="11" t="str">
        <f t="shared" si="29"/>
        <v>181011</v>
      </c>
      <c r="J291" s="2">
        <v>1</v>
      </c>
      <c r="K291" s="2">
        <v>1</v>
      </c>
      <c r="L291" s="45">
        <v>12</v>
      </c>
      <c r="M291" s="6" t="str">
        <f t="shared" si="25"/>
        <v>&lt;D12&gt;</v>
      </c>
      <c r="N291" s="6" t="str">
        <f>IF($B291=1,IF(ISNA(VLOOKUP($M291,Teams!$F$4:$H$51,2,FALSE)),"",VLOOKUP($M291,Teams!$F$4:$H$51,2,FALSE)),IF($B291=2,IF(ISNA(VLOOKUP($M291,Teams!$O$4:$Q$51,2,FALSE)),"",VLOOKUP($M291,Teams!$O$4:$Q$51,2,FALSE)),IF(ISNA(VLOOKUP($M291,Teams!$X$4:$Z$51,2,FALSE)),"",VLOOKUP($M291,Teams!$X$4:$Z$51,2,FALSE))))</f>
        <v>212412</v>
      </c>
      <c r="O291" s="47">
        <v>10</v>
      </c>
      <c r="P291" s="6" t="str">
        <f t="shared" si="24"/>
        <v>&lt;D10&gt;</v>
      </c>
      <c r="Q291" s="6" t="str">
        <f>IF($B291=1,IF(ISNA(VLOOKUP($P291,Teams!$F$4:$H$51,2,FALSE)),"",VLOOKUP($P291,Teams!$F$4:$H$51,2,FALSE)),IF($B291=2,IF(ISNA(VLOOKUP($P291,Teams!$O$4:$Q$51,2,FALSE)),"",VLOOKUP($P291,Teams!$O$4:$Q$51,2,FALSE)),IF(ISNA(VLOOKUP($P291,Teams!$X$4:$Z$51,2,FALSE)),"",VLOOKUP($P291,Teams!$X$4:$Z$51,2,FALSE))))</f>
        <v>212410</v>
      </c>
      <c r="R291" t="str">
        <f t="shared" si="28"/>
        <v>02/13/2022,10:00,02/13/2022,11:00,Week 18 - Match 181011,,Gym 1 - Court 1,,0,Game,,212412,,1,212410,,,0,,181011,1,,,,,,</v>
      </c>
    </row>
    <row r="292" spans="2:18" x14ac:dyDescent="0.2">
      <c r="B292" s="37">
        <v>2</v>
      </c>
      <c r="C292" s="9">
        <v>44605</v>
      </c>
      <c r="D292" s="10">
        <v>10</v>
      </c>
      <c r="E292" s="10" t="s">
        <v>36</v>
      </c>
      <c r="F292" s="11">
        <f t="shared" si="26"/>
        <v>11</v>
      </c>
      <c r="G292" s="11" t="str">
        <f t="shared" si="27"/>
        <v>00</v>
      </c>
      <c r="H292" s="2">
        <v>18</v>
      </c>
      <c r="I292" s="11" t="str">
        <f t="shared" si="29"/>
        <v>181012</v>
      </c>
      <c r="J292" s="2">
        <v>1</v>
      </c>
      <c r="K292" s="2">
        <v>2</v>
      </c>
      <c r="L292" s="45">
        <v>7</v>
      </c>
      <c r="M292" s="6" t="str">
        <f t="shared" si="25"/>
        <v>&lt;D7&gt;</v>
      </c>
      <c r="N292" s="6" t="str">
        <f>IF($B292=1,IF(ISNA(VLOOKUP($M292,Teams!$F$4:$H$51,2,FALSE)),"",VLOOKUP($M292,Teams!$F$4:$H$51,2,FALSE)),IF($B292=2,IF(ISNA(VLOOKUP($M292,Teams!$O$4:$Q$51,2,FALSE)),"",VLOOKUP($M292,Teams!$O$4:$Q$51,2,FALSE)),IF(ISNA(VLOOKUP($M292,Teams!$X$4:$Z$51,2,FALSE)),"",VLOOKUP($M292,Teams!$X$4:$Z$51,2,FALSE))))</f>
        <v>212407</v>
      </c>
      <c r="O292" s="47">
        <v>2</v>
      </c>
      <c r="P292" s="6" t="str">
        <f t="shared" si="24"/>
        <v>&lt;D2&gt;</v>
      </c>
      <c r="Q292" s="6" t="str">
        <f>IF($B292=1,IF(ISNA(VLOOKUP($P292,Teams!$F$4:$H$51,2,FALSE)),"",VLOOKUP($P292,Teams!$F$4:$H$51,2,FALSE)),IF($B292=2,IF(ISNA(VLOOKUP($P292,Teams!$O$4:$Q$51,2,FALSE)),"",VLOOKUP($P292,Teams!$O$4:$Q$51,2,FALSE)),IF(ISNA(VLOOKUP($P292,Teams!$X$4:$Z$51,2,FALSE)),"",VLOOKUP($P292,Teams!$X$4:$Z$51,2,FALSE))))</f>
        <v>212402</v>
      </c>
      <c r="R292" t="str">
        <f t="shared" si="28"/>
        <v>02/13/2022,10:00,02/13/2022,11:00,Week 18 - Match 181012,,Gym 1 - Court 2,,0,Game,,212407,,1,212402,,,0,,181012,1,,,,,,</v>
      </c>
    </row>
    <row r="293" spans="2:18" x14ac:dyDescent="0.2">
      <c r="B293" s="37">
        <v>2</v>
      </c>
      <c r="C293" s="9">
        <v>44605</v>
      </c>
      <c r="D293" s="10">
        <v>10</v>
      </c>
      <c r="E293" s="10" t="s">
        <v>36</v>
      </c>
      <c r="F293" s="11">
        <f t="shared" si="26"/>
        <v>11</v>
      </c>
      <c r="G293" s="11" t="str">
        <f t="shared" si="27"/>
        <v>00</v>
      </c>
      <c r="H293" s="2">
        <v>18</v>
      </c>
      <c r="I293" s="11" t="str">
        <f t="shared" si="29"/>
        <v>181013</v>
      </c>
      <c r="J293" s="2">
        <v>1</v>
      </c>
      <c r="K293" s="2">
        <v>3</v>
      </c>
      <c r="L293" s="45">
        <v>8</v>
      </c>
      <c r="M293" s="6" t="str">
        <f t="shared" si="25"/>
        <v>&lt;D8&gt;</v>
      </c>
      <c r="N293" s="6" t="str">
        <f>IF($B293=1,IF(ISNA(VLOOKUP($M293,Teams!$F$4:$H$51,2,FALSE)),"",VLOOKUP($M293,Teams!$F$4:$H$51,2,FALSE)),IF($B293=2,IF(ISNA(VLOOKUP($M293,Teams!$O$4:$Q$51,2,FALSE)),"",VLOOKUP($M293,Teams!$O$4:$Q$51,2,FALSE)),IF(ISNA(VLOOKUP($M293,Teams!$X$4:$Z$51,2,FALSE)),"",VLOOKUP($M293,Teams!$X$4:$Z$51,2,FALSE))))</f>
        <v>212408</v>
      </c>
      <c r="O293" s="47">
        <v>1</v>
      </c>
      <c r="P293" s="6" t="str">
        <f t="shared" si="24"/>
        <v>&lt;D1&gt;</v>
      </c>
      <c r="Q293" s="6" t="str">
        <f>IF($B293=1,IF(ISNA(VLOOKUP($P293,Teams!$F$4:$H$51,2,FALSE)),"",VLOOKUP($P293,Teams!$F$4:$H$51,2,FALSE)),IF($B293=2,IF(ISNA(VLOOKUP($P293,Teams!$O$4:$Q$51,2,FALSE)),"",VLOOKUP($P293,Teams!$O$4:$Q$51,2,FALSE)),IF(ISNA(VLOOKUP($P293,Teams!$X$4:$Z$51,2,FALSE)),"",VLOOKUP($P293,Teams!$X$4:$Z$51,2,FALSE))))</f>
        <v>212401</v>
      </c>
      <c r="R293" t="str">
        <f t="shared" si="28"/>
        <v>02/13/2022,10:00,02/13/2022,11:00,Week 18 - Match 181013,,Gym 1 - Court 3,,0,Game,,212408,,1,212401,,,0,,181013,1,,,,,,</v>
      </c>
    </row>
    <row r="294" spans="2:18" x14ac:dyDescent="0.2">
      <c r="B294" s="37">
        <v>2</v>
      </c>
      <c r="C294" s="9">
        <v>44605</v>
      </c>
      <c r="D294" s="10">
        <v>10</v>
      </c>
      <c r="E294" s="10" t="s">
        <v>36</v>
      </c>
      <c r="F294" s="11">
        <f t="shared" si="26"/>
        <v>11</v>
      </c>
      <c r="G294" s="11" t="str">
        <f t="shared" si="27"/>
        <v>00</v>
      </c>
      <c r="H294" s="2">
        <v>18</v>
      </c>
      <c r="I294" s="11" t="str">
        <f t="shared" si="29"/>
        <v>181021</v>
      </c>
      <c r="J294" s="2">
        <v>2</v>
      </c>
      <c r="K294" s="2">
        <v>1</v>
      </c>
      <c r="L294" s="45">
        <v>6</v>
      </c>
      <c r="M294" s="6" t="str">
        <f t="shared" si="25"/>
        <v>&lt;D6&gt;</v>
      </c>
      <c r="N294" s="6" t="str">
        <f>IF($B294=1,IF(ISNA(VLOOKUP($M294,Teams!$F$4:$H$51,2,FALSE)),"",VLOOKUP($M294,Teams!$F$4:$H$51,2,FALSE)),IF($B294=2,IF(ISNA(VLOOKUP($M294,Teams!$O$4:$Q$51,2,FALSE)),"",VLOOKUP($M294,Teams!$O$4:$Q$51,2,FALSE)),IF(ISNA(VLOOKUP($M294,Teams!$X$4:$Z$51,2,FALSE)),"",VLOOKUP($M294,Teams!$X$4:$Z$51,2,FALSE))))</f>
        <v>212406</v>
      </c>
      <c r="O294" s="47">
        <v>3</v>
      </c>
      <c r="P294" s="6" t="str">
        <f t="shared" si="24"/>
        <v>&lt;D3&gt;</v>
      </c>
      <c r="Q294" s="6" t="str">
        <f>IF($B294=1,IF(ISNA(VLOOKUP($P294,Teams!$F$4:$H$51,2,FALSE)),"",VLOOKUP($P294,Teams!$F$4:$H$51,2,FALSE)),IF($B294=2,IF(ISNA(VLOOKUP($P294,Teams!$O$4:$Q$51,2,FALSE)),"",VLOOKUP($P294,Teams!$O$4:$Q$51,2,FALSE)),IF(ISNA(VLOOKUP($P294,Teams!$X$4:$Z$51,2,FALSE)),"",VLOOKUP($P294,Teams!$X$4:$Z$51,2,FALSE))))</f>
        <v>212403</v>
      </c>
      <c r="R294" t="str">
        <f t="shared" si="28"/>
        <v>02/13/2022,10:00,02/13/2022,11:00,Week 18 - Match 181021,,Gym 2 - Court 1,,0,Game,,212406,,1,212403,,,0,,181021,1,,,,,,</v>
      </c>
    </row>
    <row r="295" spans="2:18" x14ac:dyDescent="0.2">
      <c r="B295" s="37">
        <v>2</v>
      </c>
      <c r="C295" s="9">
        <v>44605</v>
      </c>
      <c r="D295" s="10">
        <v>10</v>
      </c>
      <c r="E295" s="10" t="s">
        <v>36</v>
      </c>
      <c r="F295" s="11">
        <f t="shared" si="26"/>
        <v>11</v>
      </c>
      <c r="G295" s="11" t="str">
        <f t="shared" si="27"/>
        <v>00</v>
      </c>
      <c r="H295" s="2">
        <v>18</v>
      </c>
      <c r="I295" s="11" t="str">
        <f t="shared" si="29"/>
        <v>181022</v>
      </c>
      <c r="J295" s="2">
        <v>2</v>
      </c>
      <c r="K295" s="2">
        <v>2</v>
      </c>
      <c r="L295" s="45">
        <v>5</v>
      </c>
      <c r="M295" s="6" t="str">
        <f t="shared" si="25"/>
        <v>&lt;D5&gt;</v>
      </c>
      <c r="N295" s="6" t="str">
        <f>IF($B295=1,IF(ISNA(VLOOKUP($M295,Teams!$F$4:$H$51,2,FALSE)),"",VLOOKUP($M295,Teams!$F$4:$H$51,2,FALSE)),IF($B295=2,IF(ISNA(VLOOKUP($M295,Teams!$O$4:$Q$51,2,FALSE)),"",VLOOKUP($M295,Teams!$O$4:$Q$51,2,FALSE)),IF(ISNA(VLOOKUP($M295,Teams!$X$4:$Z$51,2,FALSE)),"",VLOOKUP($M295,Teams!$X$4:$Z$51,2,FALSE))))</f>
        <v>212405</v>
      </c>
      <c r="O295" s="47">
        <v>4</v>
      </c>
      <c r="P295" s="6" t="str">
        <f t="shared" si="24"/>
        <v>&lt;D4&gt;</v>
      </c>
      <c r="Q295" s="6" t="str">
        <f>IF($B295=1,IF(ISNA(VLOOKUP($P295,Teams!$F$4:$H$51,2,FALSE)),"",VLOOKUP($P295,Teams!$F$4:$H$51,2,FALSE)),IF($B295=2,IF(ISNA(VLOOKUP($P295,Teams!$O$4:$Q$51,2,FALSE)),"",VLOOKUP($P295,Teams!$O$4:$Q$51,2,FALSE)),IF(ISNA(VLOOKUP($P295,Teams!$X$4:$Z$51,2,FALSE)),"",VLOOKUP($P295,Teams!$X$4:$Z$51,2,FALSE))))</f>
        <v>212404</v>
      </c>
      <c r="R295" t="str">
        <f t="shared" si="28"/>
        <v>02/13/2022,10:00,02/13/2022,11:00,Week 18 - Match 181022,,Gym 2 - Court 2,,0,Game,,212405,,1,212404,,,0,,181022,1,,,,,,</v>
      </c>
    </row>
    <row r="296" spans="2:18" x14ac:dyDescent="0.2">
      <c r="B296" s="37">
        <v>2</v>
      </c>
      <c r="C296" s="9">
        <v>44605</v>
      </c>
      <c r="D296" s="10">
        <v>10</v>
      </c>
      <c r="E296" s="10" t="s">
        <v>36</v>
      </c>
      <c r="F296" s="11">
        <f t="shared" si="26"/>
        <v>11</v>
      </c>
      <c r="G296" s="11" t="str">
        <f t="shared" si="27"/>
        <v>00</v>
      </c>
      <c r="H296" s="2">
        <v>18</v>
      </c>
      <c r="I296" s="11" t="str">
        <f t="shared" si="29"/>
        <v>181023</v>
      </c>
      <c r="J296" s="2">
        <v>2</v>
      </c>
      <c r="K296" s="2">
        <v>3</v>
      </c>
      <c r="L296" s="45">
        <v>11</v>
      </c>
      <c r="M296" s="6" t="str">
        <f t="shared" si="25"/>
        <v>&lt;D11&gt;</v>
      </c>
      <c r="N296" s="6" t="str">
        <f>IF($B296=1,IF(ISNA(VLOOKUP($M296,Teams!$F$4:$H$51,2,FALSE)),"",VLOOKUP($M296,Teams!$F$4:$H$51,2,FALSE)),IF($B296=2,IF(ISNA(VLOOKUP($M296,Teams!$O$4:$Q$51,2,FALSE)),"",VLOOKUP($M296,Teams!$O$4:$Q$51,2,FALSE)),IF(ISNA(VLOOKUP($M296,Teams!$X$4:$Z$51,2,FALSE)),"",VLOOKUP($M296,Teams!$X$4:$Z$51,2,FALSE))))</f>
        <v>212411</v>
      </c>
      <c r="O296" s="47">
        <v>9</v>
      </c>
      <c r="P296" s="6" t="str">
        <f t="shared" si="24"/>
        <v>&lt;D9&gt;</v>
      </c>
      <c r="Q296" s="6" t="str">
        <f>IF($B296=1,IF(ISNA(VLOOKUP($P296,Teams!$F$4:$H$51,2,FALSE)),"",VLOOKUP($P296,Teams!$F$4:$H$51,2,FALSE)),IF($B296=2,IF(ISNA(VLOOKUP($P296,Teams!$O$4:$Q$51,2,FALSE)),"",VLOOKUP($P296,Teams!$O$4:$Q$51,2,FALSE)),IF(ISNA(VLOOKUP($P296,Teams!$X$4:$Z$51,2,FALSE)),"",VLOOKUP($P296,Teams!$X$4:$Z$51,2,FALSE))))</f>
        <v>212409</v>
      </c>
      <c r="R296" t="str">
        <f t="shared" si="28"/>
        <v>02/13/2022,10:00,02/13/2022,11:00,Week 18 - Match 181023,,Gym 2 - Court 3,,0,Game,,212411,,1,212409,,,0,,181023,1,,,,,,</v>
      </c>
    </row>
    <row r="297" spans="2:18" x14ac:dyDescent="0.2">
      <c r="B297" s="37">
        <v>2</v>
      </c>
      <c r="C297" s="9">
        <v>44605</v>
      </c>
      <c r="D297" s="10">
        <v>11</v>
      </c>
      <c r="E297" s="10" t="s">
        <v>36</v>
      </c>
      <c r="F297" s="11">
        <f t="shared" si="26"/>
        <v>12</v>
      </c>
      <c r="G297" s="11" t="str">
        <f t="shared" si="27"/>
        <v>00</v>
      </c>
      <c r="H297" s="2">
        <v>18</v>
      </c>
      <c r="I297" s="11" t="str">
        <f t="shared" si="29"/>
        <v>181111</v>
      </c>
      <c r="J297" s="2">
        <v>1</v>
      </c>
      <c r="K297" s="2">
        <v>1</v>
      </c>
      <c r="L297" s="45">
        <v>5</v>
      </c>
      <c r="M297" s="6" t="str">
        <f t="shared" si="25"/>
        <v>&lt;D5&gt;</v>
      </c>
      <c r="N297" s="6" t="str">
        <f>IF($B297=1,IF(ISNA(VLOOKUP($M297,Teams!$F$4:$H$51,2,FALSE)),"",VLOOKUP($M297,Teams!$F$4:$H$51,2,FALSE)),IF($B297=2,IF(ISNA(VLOOKUP($M297,Teams!$O$4:$Q$51,2,FALSE)),"",VLOOKUP($M297,Teams!$O$4:$Q$51,2,FALSE)),IF(ISNA(VLOOKUP($M297,Teams!$X$4:$Z$51,2,FALSE)),"",VLOOKUP($M297,Teams!$X$4:$Z$51,2,FALSE))))</f>
        <v>212405</v>
      </c>
      <c r="O297" s="47">
        <v>1</v>
      </c>
      <c r="P297" s="6" t="str">
        <f t="shared" si="24"/>
        <v>&lt;D1&gt;</v>
      </c>
      <c r="Q297" s="6" t="str">
        <f>IF($B297=1,IF(ISNA(VLOOKUP($P297,Teams!$F$4:$H$51,2,FALSE)),"",VLOOKUP($P297,Teams!$F$4:$H$51,2,FALSE)),IF($B297=2,IF(ISNA(VLOOKUP($P297,Teams!$O$4:$Q$51,2,FALSE)),"",VLOOKUP($P297,Teams!$O$4:$Q$51,2,FALSE)),IF(ISNA(VLOOKUP($P297,Teams!$X$4:$Z$51,2,FALSE)),"",VLOOKUP($P297,Teams!$X$4:$Z$51,2,FALSE))))</f>
        <v>212401</v>
      </c>
      <c r="R297" t="str">
        <f t="shared" si="28"/>
        <v>02/13/2022,11:00,02/13/2022,12:00,Week 18 - Match 181111,,Gym 1 - Court 1,,0,Game,,212405,,1,212401,,,0,,181111,1,,,,,,</v>
      </c>
    </row>
    <row r="298" spans="2:18" x14ac:dyDescent="0.2">
      <c r="B298" s="37">
        <v>2</v>
      </c>
      <c r="C298" s="9">
        <v>44605</v>
      </c>
      <c r="D298" s="10">
        <v>11</v>
      </c>
      <c r="E298" s="10" t="s">
        <v>36</v>
      </c>
      <c r="F298" s="11">
        <f t="shared" si="26"/>
        <v>12</v>
      </c>
      <c r="G298" s="11" t="str">
        <f t="shared" si="27"/>
        <v>00</v>
      </c>
      <c r="H298" s="2">
        <v>18</v>
      </c>
      <c r="I298" s="11" t="str">
        <f t="shared" si="29"/>
        <v>181112</v>
      </c>
      <c r="J298" s="2">
        <v>1</v>
      </c>
      <c r="K298" s="2">
        <v>2</v>
      </c>
      <c r="L298" s="45">
        <v>4</v>
      </c>
      <c r="M298" s="6" t="str">
        <f t="shared" si="25"/>
        <v>&lt;D4&gt;</v>
      </c>
      <c r="N298" s="6" t="str">
        <f>IF($B298=1,IF(ISNA(VLOOKUP($M298,Teams!$F$4:$H$51,2,FALSE)),"",VLOOKUP($M298,Teams!$F$4:$H$51,2,FALSE)),IF($B298=2,IF(ISNA(VLOOKUP($M298,Teams!$O$4:$Q$51,2,FALSE)),"",VLOOKUP($M298,Teams!$O$4:$Q$51,2,FALSE)),IF(ISNA(VLOOKUP($M298,Teams!$X$4:$Z$51,2,FALSE)),"",VLOOKUP($M298,Teams!$X$4:$Z$51,2,FALSE))))</f>
        <v>212404</v>
      </c>
      <c r="O298" s="47">
        <v>2</v>
      </c>
      <c r="P298" s="6" t="str">
        <f t="shared" si="24"/>
        <v>&lt;D2&gt;</v>
      </c>
      <c r="Q298" s="6" t="str">
        <f>IF($B298=1,IF(ISNA(VLOOKUP($P298,Teams!$F$4:$H$51,2,FALSE)),"",VLOOKUP($P298,Teams!$F$4:$H$51,2,FALSE)),IF($B298=2,IF(ISNA(VLOOKUP($P298,Teams!$O$4:$Q$51,2,FALSE)),"",VLOOKUP($P298,Teams!$O$4:$Q$51,2,FALSE)),IF(ISNA(VLOOKUP($P298,Teams!$X$4:$Z$51,2,FALSE)),"",VLOOKUP($P298,Teams!$X$4:$Z$51,2,FALSE))))</f>
        <v>212402</v>
      </c>
      <c r="R298" t="str">
        <f t="shared" si="28"/>
        <v>02/13/2022,11:00,02/13/2022,12:00,Week 18 - Match 181112,,Gym 1 - Court 2,,0,Game,,212404,,1,212402,,,0,,181112,1,,,,,,</v>
      </c>
    </row>
    <row r="299" spans="2:18" x14ac:dyDescent="0.2">
      <c r="B299" s="37">
        <v>2</v>
      </c>
      <c r="C299" s="9">
        <v>44605</v>
      </c>
      <c r="D299" s="10">
        <v>11</v>
      </c>
      <c r="E299" s="10" t="s">
        <v>36</v>
      </c>
      <c r="F299" s="11">
        <f t="shared" si="26"/>
        <v>12</v>
      </c>
      <c r="G299" s="11" t="str">
        <f t="shared" si="27"/>
        <v>00</v>
      </c>
      <c r="H299" s="2">
        <v>18</v>
      </c>
      <c r="I299" s="11" t="str">
        <f t="shared" si="29"/>
        <v>181113</v>
      </c>
      <c r="J299" s="2">
        <v>1</v>
      </c>
      <c r="K299" s="2">
        <v>3</v>
      </c>
      <c r="L299" s="45">
        <v>12</v>
      </c>
      <c r="M299" s="6" t="str">
        <f t="shared" si="25"/>
        <v>&lt;D12&gt;</v>
      </c>
      <c r="N299" s="6" t="str">
        <f>IF($B299=1,IF(ISNA(VLOOKUP($M299,Teams!$F$4:$H$51,2,FALSE)),"",VLOOKUP($M299,Teams!$F$4:$H$51,2,FALSE)),IF($B299=2,IF(ISNA(VLOOKUP($M299,Teams!$O$4:$Q$51,2,FALSE)),"",VLOOKUP($M299,Teams!$O$4:$Q$51,2,FALSE)),IF(ISNA(VLOOKUP($M299,Teams!$X$4:$Z$51,2,FALSE)),"",VLOOKUP($M299,Teams!$X$4:$Z$51,2,FALSE))))</f>
        <v>212412</v>
      </c>
      <c r="O299" s="47">
        <v>3</v>
      </c>
      <c r="P299" s="6" t="str">
        <f t="shared" si="24"/>
        <v>&lt;D3&gt;</v>
      </c>
      <c r="Q299" s="6" t="str">
        <f>IF($B299=1,IF(ISNA(VLOOKUP($P299,Teams!$F$4:$H$51,2,FALSE)),"",VLOOKUP($P299,Teams!$F$4:$H$51,2,FALSE)),IF($B299=2,IF(ISNA(VLOOKUP($P299,Teams!$O$4:$Q$51,2,FALSE)),"",VLOOKUP($P299,Teams!$O$4:$Q$51,2,FALSE)),IF(ISNA(VLOOKUP($P299,Teams!$X$4:$Z$51,2,FALSE)),"",VLOOKUP($P299,Teams!$X$4:$Z$51,2,FALSE))))</f>
        <v>212403</v>
      </c>
      <c r="R299" t="str">
        <f t="shared" si="28"/>
        <v>02/13/2022,11:00,02/13/2022,12:00,Week 18 - Match 181113,,Gym 1 - Court 3,,0,Game,,212412,,1,212403,,,0,,181113,1,,,,,,</v>
      </c>
    </row>
    <row r="300" spans="2:18" x14ac:dyDescent="0.2">
      <c r="B300" s="37">
        <v>2</v>
      </c>
      <c r="C300" s="9">
        <v>44605</v>
      </c>
      <c r="D300" s="10">
        <v>11</v>
      </c>
      <c r="E300" s="10" t="s">
        <v>36</v>
      </c>
      <c r="F300" s="11">
        <f t="shared" si="26"/>
        <v>12</v>
      </c>
      <c r="G300" s="11" t="str">
        <f t="shared" si="27"/>
        <v>00</v>
      </c>
      <c r="H300" s="2">
        <v>18</v>
      </c>
      <c r="I300" s="11" t="str">
        <f t="shared" si="29"/>
        <v>181121</v>
      </c>
      <c r="J300" s="2">
        <v>2</v>
      </c>
      <c r="K300" s="2">
        <v>1</v>
      </c>
      <c r="L300" s="45">
        <v>11</v>
      </c>
      <c r="M300" s="6" t="str">
        <f t="shared" si="25"/>
        <v>&lt;D11&gt;</v>
      </c>
      <c r="N300" s="6" t="str">
        <f>IF($B300=1,IF(ISNA(VLOOKUP($M300,Teams!$F$4:$H$51,2,FALSE)),"",VLOOKUP($M300,Teams!$F$4:$H$51,2,FALSE)),IF($B300=2,IF(ISNA(VLOOKUP($M300,Teams!$O$4:$Q$51,2,FALSE)),"",VLOOKUP($M300,Teams!$O$4:$Q$51,2,FALSE)),IF(ISNA(VLOOKUP($M300,Teams!$X$4:$Z$51,2,FALSE)),"",VLOOKUP($M300,Teams!$X$4:$Z$51,2,FALSE))))</f>
        <v>212411</v>
      </c>
      <c r="O300" s="47">
        <v>6</v>
      </c>
      <c r="P300" s="6" t="str">
        <f t="shared" si="24"/>
        <v>&lt;D6&gt;</v>
      </c>
      <c r="Q300" s="6" t="str">
        <f>IF($B300=1,IF(ISNA(VLOOKUP($P300,Teams!$F$4:$H$51,2,FALSE)),"",VLOOKUP($P300,Teams!$F$4:$H$51,2,FALSE)),IF($B300=2,IF(ISNA(VLOOKUP($P300,Teams!$O$4:$Q$51,2,FALSE)),"",VLOOKUP($P300,Teams!$O$4:$Q$51,2,FALSE)),IF(ISNA(VLOOKUP($P300,Teams!$X$4:$Z$51,2,FALSE)),"",VLOOKUP($P300,Teams!$X$4:$Z$51,2,FALSE))))</f>
        <v>212406</v>
      </c>
      <c r="R300" t="str">
        <f t="shared" si="28"/>
        <v>02/13/2022,11:00,02/13/2022,12:00,Week 18 - Match 181121,,Gym 2 - Court 1,,0,Game,,212411,,1,212406,,,0,,181121,1,,,,,,</v>
      </c>
    </row>
    <row r="301" spans="2:18" x14ac:dyDescent="0.2">
      <c r="B301" s="37">
        <v>2</v>
      </c>
      <c r="C301" s="9">
        <v>44605</v>
      </c>
      <c r="D301" s="10">
        <v>11</v>
      </c>
      <c r="E301" s="10" t="s">
        <v>36</v>
      </c>
      <c r="F301" s="11">
        <f t="shared" si="26"/>
        <v>12</v>
      </c>
      <c r="G301" s="11" t="str">
        <f t="shared" si="27"/>
        <v>00</v>
      </c>
      <c r="H301" s="2">
        <v>18</v>
      </c>
      <c r="I301" s="11" t="str">
        <f t="shared" si="29"/>
        <v>181122</v>
      </c>
      <c r="J301" s="2">
        <v>2</v>
      </c>
      <c r="K301" s="2">
        <v>2</v>
      </c>
      <c r="L301" s="45">
        <v>10</v>
      </c>
      <c r="M301" s="6" t="str">
        <f t="shared" si="25"/>
        <v>&lt;D10&gt;</v>
      </c>
      <c r="N301" s="6" t="str">
        <f>IF($B301=1,IF(ISNA(VLOOKUP($M301,Teams!$F$4:$H$51,2,FALSE)),"",VLOOKUP($M301,Teams!$F$4:$H$51,2,FALSE)),IF($B301=2,IF(ISNA(VLOOKUP($M301,Teams!$O$4:$Q$51,2,FALSE)),"",VLOOKUP($M301,Teams!$O$4:$Q$51,2,FALSE)),IF(ISNA(VLOOKUP($M301,Teams!$X$4:$Z$51,2,FALSE)),"",VLOOKUP($M301,Teams!$X$4:$Z$51,2,FALSE))))</f>
        <v>212410</v>
      </c>
      <c r="O301" s="47">
        <v>7</v>
      </c>
      <c r="P301" s="6" t="str">
        <f t="shared" si="24"/>
        <v>&lt;D7&gt;</v>
      </c>
      <c r="Q301" s="6" t="str">
        <f>IF($B301=1,IF(ISNA(VLOOKUP($P301,Teams!$F$4:$H$51,2,FALSE)),"",VLOOKUP($P301,Teams!$F$4:$H$51,2,FALSE)),IF($B301=2,IF(ISNA(VLOOKUP($P301,Teams!$O$4:$Q$51,2,FALSE)),"",VLOOKUP($P301,Teams!$O$4:$Q$51,2,FALSE)),IF(ISNA(VLOOKUP($P301,Teams!$X$4:$Z$51,2,FALSE)),"",VLOOKUP($P301,Teams!$X$4:$Z$51,2,FALSE))))</f>
        <v>212407</v>
      </c>
      <c r="R301" t="str">
        <f t="shared" si="28"/>
        <v>02/13/2022,11:00,02/13/2022,12:00,Week 18 - Match 181122,,Gym 2 - Court 2,,0,Game,,212410,,1,212407,,,0,,181122,1,,,,,,</v>
      </c>
    </row>
    <row r="302" spans="2:18" x14ac:dyDescent="0.2">
      <c r="B302" s="37">
        <v>2</v>
      </c>
      <c r="C302" s="9">
        <v>44605</v>
      </c>
      <c r="D302" s="10">
        <v>11</v>
      </c>
      <c r="E302" s="10" t="s">
        <v>36</v>
      </c>
      <c r="F302" s="11">
        <f t="shared" si="26"/>
        <v>12</v>
      </c>
      <c r="G302" s="11" t="str">
        <f t="shared" si="27"/>
        <v>00</v>
      </c>
      <c r="H302" s="2">
        <v>18</v>
      </c>
      <c r="I302" s="11" t="str">
        <f t="shared" si="29"/>
        <v>181123</v>
      </c>
      <c r="J302" s="2">
        <v>2</v>
      </c>
      <c r="K302" s="2">
        <v>3</v>
      </c>
      <c r="L302" s="45">
        <v>9</v>
      </c>
      <c r="M302" s="6" t="str">
        <f t="shared" si="25"/>
        <v>&lt;D9&gt;</v>
      </c>
      <c r="N302" s="6" t="str">
        <f>IF($B302=1,IF(ISNA(VLOOKUP($M302,Teams!$F$4:$H$51,2,FALSE)),"",VLOOKUP($M302,Teams!$F$4:$H$51,2,FALSE)),IF($B302=2,IF(ISNA(VLOOKUP($M302,Teams!$O$4:$Q$51,2,FALSE)),"",VLOOKUP($M302,Teams!$O$4:$Q$51,2,FALSE)),IF(ISNA(VLOOKUP($M302,Teams!$X$4:$Z$51,2,FALSE)),"",VLOOKUP($M302,Teams!$X$4:$Z$51,2,FALSE))))</f>
        <v>212409</v>
      </c>
      <c r="O302" s="47">
        <v>8</v>
      </c>
      <c r="P302" s="6" t="str">
        <f t="shared" si="24"/>
        <v>&lt;D8&gt;</v>
      </c>
      <c r="Q302" s="6" t="str">
        <f>IF($B302=1,IF(ISNA(VLOOKUP($P302,Teams!$F$4:$H$51,2,FALSE)),"",VLOOKUP($P302,Teams!$F$4:$H$51,2,FALSE)),IF($B302=2,IF(ISNA(VLOOKUP($P302,Teams!$O$4:$Q$51,2,FALSE)),"",VLOOKUP($P302,Teams!$O$4:$Q$51,2,FALSE)),IF(ISNA(VLOOKUP($P302,Teams!$X$4:$Z$51,2,FALSE)),"",VLOOKUP($P302,Teams!$X$4:$Z$51,2,FALSE))))</f>
        <v>212408</v>
      </c>
      <c r="R302" t="str">
        <f t="shared" si="28"/>
        <v>02/13/2022,11:00,02/13/2022,12:00,Week 18 - Match 181123,,Gym 2 - Court 3,,0,Game,,212409,,1,212408,,,0,,181123,1,,,,,,</v>
      </c>
    </row>
    <row r="303" spans="2:18" x14ac:dyDescent="0.2">
      <c r="B303" s="37">
        <v>2</v>
      </c>
      <c r="C303" s="9">
        <v>44619</v>
      </c>
      <c r="D303" s="10">
        <v>12</v>
      </c>
      <c r="E303" s="10" t="s">
        <v>36</v>
      </c>
      <c r="F303" s="11">
        <f t="shared" si="26"/>
        <v>13</v>
      </c>
      <c r="G303" s="11" t="str">
        <f t="shared" si="27"/>
        <v>00</v>
      </c>
      <c r="H303" s="2">
        <v>19</v>
      </c>
      <c r="I303" s="11" t="str">
        <f t="shared" si="29"/>
        <v>191211</v>
      </c>
      <c r="J303" s="2">
        <v>1</v>
      </c>
      <c r="K303" s="2">
        <v>1</v>
      </c>
      <c r="L303" s="45">
        <v>5</v>
      </c>
      <c r="M303" s="6" t="str">
        <f t="shared" si="25"/>
        <v>&lt;D5&gt;</v>
      </c>
      <c r="N303" s="6" t="str">
        <f>IF($B303=1,IF(ISNA(VLOOKUP($M303,Teams!$F$4:$H$51,2,FALSE)),"",VLOOKUP($M303,Teams!$F$4:$H$51,2,FALSE)),IF($B303=2,IF(ISNA(VLOOKUP($M303,Teams!$O$4:$Q$51,2,FALSE)),"",VLOOKUP($M303,Teams!$O$4:$Q$51,2,FALSE)),IF(ISNA(VLOOKUP($M303,Teams!$X$4:$Z$51,2,FALSE)),"",VLOOKUP($M303,Teams!$X$4:$Z$51,2,FALSE))))</f>
        <v>212405</v>
      </c>
      <c r="O303" s="47">
        <v>3</v>
      </c>
      <c r="P303" s="6" t="str">
        <f t="shared" si="24"/>
        <v>&lt;D3&gt;</v>
      </c>
      <c r="Q303" s="6" t="str">
        <f>IF($B303=1,IF(ISNA(VLOOKUP($P303,Teams!$F$4:$H$51,2,FALSE)),"",VLOOKUP($P303,Teams!$F$4:$H$51,2,FALSE)),IF($B303=2,IF(ISNA(VLOOKUP($P303,Teams!$O$4:$Q$51,2,FALSE)),"",VLOOKUP($P303,Teams!$O$4:$Q$51,2,FALSE)),IF(ISNA(VLOOKUP($P303,Teams!$X$4:$Z$51,2,FALSE)),"",VLOOKUP($P303,Teams!$X$4:$Z$51,2,FALSE))))</f>
        <v>212403</v>
      </c>
      <c r="R303" t="str">
        <f t="shared" si="28"/>
        <v>02/27/2022,12:00,02/27/2022,13:00,Week 19 - Match 191211,,Gym 1 - Court 1,,0,Game,,212405,,1,212403,,,0,,191211,1,,,,,,</v>
      </c>
    </row>
    <row r="304" spans="2:18" x14ac:dyDescent="0.2">
      <c r="B304" s="37">
        <v>2</v>
      </c>
      <c r="C304" s="9">
        <v>44619</v>
      </c>
      <c r="D304" s="10">
        <v>12</v>
      </c>
      <c r="E304" s="10" t="s">
        <v>36</v>
      </c>
      <c r="F304" s="11">
        <f t="shared" si="26"/>
        <v>13</v>
      </c>
      <c r="G304" s="11" t="str">
        <f t="shared" si="27"/>
        <v>00</v>
      </c>
      <c r="H304" s="2">
        <v>19</v>
      </c>
      <c r="I304" s="11" t="str">
        <f t="shared" si="29"/>
        <v>191212</v>
      </c>
      <c r="J304" s="2">
        <v>1</v>
      </c>
      <c r="K304" s="2">
        <v>2</v>
      </c>
      <c r="L304" s="45">
        <v>6</v>
      </c>
      <c r="M304" s="6" t="str">
        <f t="shared" si="25"/>
        <v>&lt;D6&gt;</v>
      </c>
      <c r="N304" s="6" t="str">
        <f>IF($B304=1,IF(ISNA(VLOOKUP($M304,Teams!$F$4:$H$51,2,FALSE)),"",VLOOKUP($M304,Teams!$F$4:$H$51,2,FALSE)),IF($B304=2,IF(ISNA(VLOOKUP($M304,Teams!$O$4:$Q$51,2,FALSE)),"",VLOOKUP($M304,Teams!$O$4:$Q$51,2,FALSE)),IF(ISNA(VLOOKUP($M304,Teams!$X$4:$Z$51,2,FALSE)),"",VLOOKUP($M304,Teams!$X$4:$Z$51,2,FALSE))))</f>
        <v>212406</v>
      </c>
      <c r="O304" s="47">
        <v>2</v>
      </c>
      <c r="P304" s="6" t="str">
        <f t="shared" si="24"/>
        <v>&lt;D2&gt;</v>
      </c>
      <c r="Q304" s="6" t="str">
        <f>IF($B304=1,IF(ISNA(VLOOKUP($P304,Teams!$F$4:$H$51,2,FALSE)),"",VLOOKUP($P304,Teams!$F$4:$H$51,2,FALSE)),IF($B304=2,IF(ISNA(VLOOKUP($P304,Teams!$O$4:$Q$51,2,FALSE)),"",VLOOKUP($P304,Teams!$O$4:$Q$51,2,FALSE)),IF(ISNA(VLOOKUP($P304,Teams!$X$4:$Z$51,2,FALSE)),"",VLOOKUP($P304,Teams!$X$4:$Z$51,2,FALSE))))</f>
        <v>212402</v>
      </c>
      <c r="R304" t="str">
        <f t="shared" si="28"/>
        <v>02/27/2022,12:00,02/27/2022,13:00,Week 19 - Match 191212,,Gym 1 - Court 2,,0,Game,,212406,,1,212402,,,0,,191212,1,,,,,,</v>
      </c>
    </row>
    <row r="305" spans="2:18" x14ac:dyDescent="0.2">
      <c r="B305" s="37">
        <v>2</v>
      </c>
      <c r="C305" s="9">
        <v>44619</v>
      </c>
      <c r="D305" s="10">
        <v>12</v>
      </c>
      <c r="E305" s="10" t="s">
        <v>36</v>
      </c>
      <c r="F305" s="11">
        <f t="shared" si="26"/>
        <v>13</v>
      </c>
      <c r="G305" s="11" t="str">
        <f t="shared" si="27"/>
        <v>00</v>
      </c>
      <c r="H305" s="2">
        <v>19</v>
      </c>
      <c r="I305" s="11" t="str">
        <f t="shared" si="29"/>
        <v>191213</v>
      </c>
      <c r="J305" s="2">
        <v>1</v>
      </c>
      <c r="K305" s="2">
        <v>3</v>
      </c>
      <c r="L305" s="45">
        <v>12</v>
      </c>
      <c r="M305" s="6" t="str">
        <f t="shared" si="25"/>
        <v>&lt;D12&gt;</v>
      </c>
      <c r="N305" s="6" t="str">
        <f>IF($B305=1,IF(ISNA(VLOOKUP($M305,Teams!$F$4:$H$51,2,FALSE)),"",VLOOKUP($M305,Teams!$F$4:$H$51,2,FALSE)),IF($B305=2,IF(ISNA(VLOOKUP($M305,Teams!$O$4:$Q$51,2,FALSE)),"",VLOOKUP($M305,Teams!$O$4:$Q$51,2,FALSE)),IF(ISNA(VLOOKUP($M305,Teams!$X$4:$Z$51,2,FALSE)),"",VLOOKUP($M305,Teams!$X$4:$Z$51,2,FALSE))))</f>
        <v>212412</v>
      </c>
      <c r="O305" s="47">
        <v>4</v>
      </c>
      <c r="P305" s="6" t="str">
        <f t="shared" si="24"/>
        <v>&lt;D4&gt;</v>
      </c>
      <c r="Q305" s="6" t="str">
        <f>IF($B305=1,IF(ISNA(VLOOKUP($P305,Teams!$F$4:$H$51,2,FALSE)),"",VLOOKUP($P305,Teams!$F$4:$H$51,2,FALSE)),IF($B305=2,IF(ISNA(VLOOKUP($P305,Teams!$O$4:$Q$51,2,FALSE)),"",VLOOKUP($P305,Teams!$O$4:$Q$51,2,FALSE)),IF(ISNA(VLOOKUP($P305,Teams!$X$4:$Z$51,2,FALSE)),"",VLOOKUP($P305,Teams!$X$4:$Z$51,2,FALSE))))</f>
        <v>212404</v>
      </c>
      <c r="R305" t="str">
        <f t="shared" si="28"/>
        <v>02/27/2022,12:00,02/27/2022,13:00,Week 19 - Match 191213,,Gym 1 - Court 3,,0,Game,,212412,,1,212404,,,0,,191213,1,,,,,,</v>
      </c>
    </row>
    <row r="306" spans="2:18" x14ac:dyDescent="0.2">
      <c r="B306" s="37">
        <v>2</v>
      </c>
      <c r="C306" s="9">
        <v>44619</v>
      </c>
      <c r="D306" s="10">
        <v>12</v>
      </c>
      <c r="E306" s="10" t="s">
        <v>36</v>
      </c>
      <c r="F306" s="11">
        <f t="shared" si="26"/>
        <v>13</v>
      </c>
      <c r="G306" s="11" t="str">
        <f t="shared" si="27"/>
        <v>00</v>
      </c>
      <c r="H306" s="2">
        <v>19</v>
      </c>
      <c r="I306" s="11" t="str">
        <f t="shared" si="29"/>
        <v>191221</v>
      </c>
      <c r="J306" s="2">
        <v>2</v>
      </c>
      <c r="K306" s="2">
        <v>1</v>
      </c>
      <c r="L306" s="45">
        <v>11</v>
      </c>
      <c r="M306" s="6" t="str">
        <f t="shared" si="25"/>
        <v>&lt;D11&gt;</v>
      </c>
      <c r="N306" s="6" t="str">
        <f>IF($B306=1,IF(ISNA(VLOOKUP($M306,Teams!$F$4:$H$51,2,FALSE)),"",VLOOKUP($M306,Teams!$F$4:$H$51,2,FALSE)),IF($B306=2,IF(ISNA(VLOOKUP($M306,Teams!$O$4:$Q$51,2,FALSE)),"",VLOOKUP($M306,Teams!$O$4:$Q$51,2,FALSE)),IF(ISNA(VLOOKUP($M306,Teams!$X$4:$Z$51,2,FALSE)),"",VLOOKUP($M306,Teams!$X$4:$Z$51,2,FALSE))))</f>
        <v>212411</v>
      </c>
      <c r="O306" s="47">
        <v>8</v>
      </c>
      <c r="P306" s="6" t="str">
        <f t="shared" si="24"/>
        <v>&lt;D8&gt;</v>
      </c>
      <c r="Q306" s="6" t="str">
        <f>IF($B306=1,IF(ISNA(VLOOKUP($P306,Teams!$F$4:$H$51,2,FALSE)),"",VLOOKUP($P306,Teams!$F$4:$H$51,2,FALSE)),IF($B306=2,IF(ISNA(VLOOKUP($P306,Teams!$O$4:$Q$51,2,FALSE)),"",VLOOKUP($P306,Teams!$O$4:$Q$51,2,FALSE)),IF(ISNA(VLOOKUP($P306,Teams!$X$4:$Z$51,2,FALSE)),"",VLOOKUP($P306,Teams!$X$4:$Z$51,2,FALSE))))</f>
        <v>212408</v>
      </c>
      <c r="R306" t="str">
        <f t="shared" si="28"/>
        <v>02/27/2022,12:00,02/27/2022,13:00,Week 19 - Match 191221,,Gym 2 - Court 1,,0,Game,,212411,,1,212408,,,0,,191221,1,,,,,,</v>
      </c>
    </row>
    <row r="307" spans="2:18" x14ac:dyDescent="0.2">
      <c r="B307" s="37">
        <v>2</v>
      </c>
      <c r="C307" s="9">
        <v>44619</v>
      </c>
      <c r="D307" s="10">
        <v>12</v>
      </c>
      <c r="E307" s="10" t="s">
        <v>36</v>
      </c>
      <c r="F307" s="11">
        <f t="shared" si="26"/>
        <v>13</v>
      </c>
      <c r="G307" s="11" t="str">
        <f t="shared" si="27"/>
        <v>00</v>
      </c>
      <c r="H307" s="2">
        <v>19</v>
      </c>
      <c r="I307" s="11" t="str">
        <f t="shared" si="29"/>
        <v>191222</v>
      </c>
      <c r="J307" s="2">
        <v>2</v>
      </c>
      <c r="K307" s="2">
        <v>2</v>
      </c>
      <c r="L307" s="45">
        <v>10</v>
      </c>
      <c r="M307" s="6" t="str">
        <f t="shared" si="25"/>
        <v>&lt;D10&gt;</v>
      </c>
      <c r="N307" s="6" t="str">
        <f>IF($B307=1,IF(ISNA(VLOOKUP($M307,Teams!$F$4:$H$51,2,FALSE)),"",VLOOKUP($M307,Teams!$F$4:$H$51,2,FALSE)),IF($B307=2,IF(ISNA(VLOOKUP($M307,Teams!$O$4:$Q$51,2,FALSE)),"",VLOOKUP($M307,Teams!$O$4:$Q$51,2,FALSE)),IF(ISNA(VLOOKUP($M307,Teams!$X$4:$Z$51,2,FALSE)),"",VLOOKUP($M307,Teams!$X$4:$Z$51,2,FALSE))))</f>
        <v>212410</v>
      </c>
      <c r="O307" s="47">
        <v>9</v>
      </c>
      <c r="P307" s="6" t="str">
        <f t="shared" si="24"/>
        <v>&lt;D9&gt;</v>
      </c>
      <c r="Q307" s="6" t="str">
        <f>IF($B307=1,IF(ISNA(VLOOKUP($P307,Teams!$F$4:$H$51,2,FALSE)),"",VLOOKUP($P307,Teams!$F$4:$H$51,2,FALSE)),IF($B307=2,IF(ISNA(VLOOKUP($P307,Teams!$O$4:$Q$51,2,FALSE)),"",VLOOKUP($P307,Teams!$O$4:$Q$51,2,FALSE)),IF(ISNA(VLOOKUP($P307,Teams!$X$4:$Z$51,2,FALSE)),"",VLOOKUP($P307,Teams!$X$4:$Z$51,2,FALSE))))</f>
        <v>212409</v>
      </c>
      <c r="R307" t="str">
        <f t="shared" si="28"/>
        <v>02/27/2022,12:00,02/27/2022,13:00,Week 19 - Match 191222,,Gym 2 - Court 2,,0,Game,,212410,,1,212409,,,0,,191222,1,,,,,,</v>
      </c>
    </row>
    <row r="308" spans="2:18" x14ac:dyDescent="0.2">
      <c r="B308" s="37">
        <v>2</v>
      </c>
      <c r="C308" s="9">
        <v>44619</v>
      </c>
      <c r="D308" s="10">
        <v>12</v>
      </c>
      <c r="E308" s="10" t="s">
        <v>36</v>
      </c>
      <c r="F308" s="11">
        <f t="shared" si="26"/>
        <v>13</v>
      </c>
      <c r="G308" s="11" t="str">
        <f t="shared" si="27"/>
        <v>00</v>
      </c>
      <c r="H308" s="2">
        <v>19</v>
      </c>
      <c r="I308" s="11" t="str">
        <f t="shared" si="29"/>
        <v>191223</v>
      </c>
      <c r="J308" s="2">
        <v>2</v>
      </c>
      <c r="K308" s="2">
        <v>3</v>
      </c>
      <c r="L308" s="45">
        <v>7</v>
      </c>
      <c r="M308" s="6" t="str">
        <f t="shared" si="25"/>
        <v>&lt;D7&gt;</v>
      </c>
      <c r="N308" s="6" t="str">
        <f>IF($B308=1,IF(ISNA(VLOOKUP($M308,Teams!$F$4:$H$51,2,FALSE)),"",VLOOKUP($M308,Teams!$F$4:$H$51,2,FALSE)),IF($B308=2,IF(ISNA(VLOOKUP($M308,Teams!$O$4:$Q$51,2,FALSE)),"",VLOOKUP($M308,Teams!$O$4:$Q$51,2,FALSE)),IF(ISNA(VLOOKUP($M308,Teams!$X$4:$Z$51,2,FALSE)),"",VLOOKUP($M308,Teams!$X$4:$Z$51,2,FALSE))))</f>
        <v>212407</v>
      </c>
      <c r="O308" s="47">
        <v>1</v>
      </c>
      <c r="P308" s="6" t="str">
        <f t="shared" si="24"/>
        <v>&lt;D1&gt;</v>
      </c>
      <c r="Q308" s="6" t="str">
        <f>IF($B308=1,IF(ISNA(VLOOKUP($P308,Teams!$F$4:$H$51,2,FALSE)),"",VLOOKUP($P308,Teams!$F$4:$H$51,2,FALSE)),IF($B308=2,IF(ISNA(VLOOKUP($P308,Teams!$O$4:$Q$51,2,FALSE)),"",VLOOKUP($P308,Teams!$O$4:$Q$51,2,FALSE)),IF(ISNA(VLOOKUP($P308,Teams!$X$4:$Z$51,2,FALSE)),"",VLOOKUP($P308,Teams!$X$4:$Z$51,2,FALSE))))</f>
        <v>212401</v>
      </c>
      <c r="R308" t="str">
        <f t="shared" si="28"/>
        <v>02/27/2022,12:00,02/27/2022,13:00,Week 19 - Match 191223,,Gym 2 - Court 3,,0,Game,,212407,,1,212401,,,0,,191223,1,,,,,,</v>
      </c>
    </row>
    <row r="309" spans="2:18" x14ac:dyDescent="0.2">
      <c r="B309" s="37">
        <v>2</v>
      </c>
      <c r="C309" s="9">
        <v>44619</v>
      </c>
      <c r="D309" s="10">
        <v>13</v>
      </c>
      <c r="E309" s="10" t="s">
        <v>36</v>
      </c>
      <c r="F309" s="11">
        <f t="shared" si="26"/>
        <v>14</v>
      </c>
      <c r="G309" s="11" t="str">
        <f t="shared" si="27"/>
        <v>00</v>
      </c>
      <c r="H309" s="2">
        <v>19</v>
      </c>
      <c r="I309" s="11" t="str">
        <f t="shared" si="29"/>
        <v>191311</v>
      </c>
      <c r="J309" s="2">
        <v>1</v>
      </c>
      <c r="K309" s="2">
        <v>1</v>
      </c>
      <c r="L309" s="45">
        <v>10</v>
      </c>
      <c r="M309" s="6" t="str">
        <f t="shared" si="25"/>
        <v>&lt;D10&gt;</v>
      </c>
      <c r="N309" s="6" t="str">
        <f>IF($B309=1,IF(ISNA(VLOOKUP($M309,Teams!$F$4:$H$51,2,FALSE)),"",VLOOKUP($M309,Teams!$F$4:$H$51,2,FALSE)),IF($B309=2,IF(ISNA(VLOOKUP($M309,Teams!$O$4:$Q$51,2,FALSE)),"",VLOOKUP($M309,Teams!$O$4:$Q$51,2,FALSE)),IF(ISNA(VLOOKUP($M309,Teams!$X$4:$Z$51,2,FALSE)),"",VLOOKUP($M309,Teams!$X$4:$Z$51,2,FALSE))))</f>
        <v>212410</v>
      </c>
      <c r="O309" s="47">
        <v>6</v>
      </c>
      <c r="P309" s="6" t="str">
        <f t="shared" si="24"/>
        <v>&lt;D6&gt;</v>
      </c>
      <c r="Q309" s="6" t="str">
        <f>IF($B309=1,IF(ISNA(VLOOKUP($P309,Teams!$F$4:$H$51,2,FALSE)),"",VLOOKUP($P309,Teams!$F$4:$H$51,2,FALSE)),IF($B309=2,IF(ISNA(VLOOKUP($P309,Teams!$O$4:$Q$51,2,FALSE)),"",VLOOKUP($P309,Teams!$O$4:$Q$51,2,FALSE)),IF(ISNA(VLOOKUP($P309,Teams!$X$4:$Z$51,2,FALSE)),"",VLOOKUP($P309,Teams!$X$4:$Z$51,2,FALSE))))</f>
        <v>212406</v>
      </c>
      <c r="R309" t="str">
        <f t="shared" si="28"/>
        <v>02/27/2022,13:00,02/27/2022,14:00,Week 19 - Match 191311,,Gym 1 - Court 1,,0,Game,,212410,,1,212406,,,0,,191311,1,,,,,,</v>
      </c>
    </row>
    <row r="310" spans="2:18" x14ac:dyDescent="0.2">
      <c r="B310" s="37">
        <v>2</v>
      </c>
      <c r="C310" s="9">
        <v>44619</v>
      </c>
      <c r="D310" s="10">
        <v>13</v>
      </c>
      <c r="E310" s="10" t="s">
        <v>36</v>
      </c>
      <c r="F310" s="11">
        <f t="shared" si="26"/>
        <v>14</v>
      </c>
      <c r="G310" s="11" t="str">
        <f t="shared" si="27"/>
        <v>00</v>
      </c>
      <c r="H310" s="2">
        <v>19</v>
      </c>
      <c r="I310" s="11" t="str">
        <f t="shared" si="29"/>
        <v>191312</v>
      </c>
      <c r="J310" s="2">
        <v>1</v>
      </c>
      <c r="K310" s="2">
        <v>2</v>
      </c>
      <c r="L310" s="45">
        <v>9</v>
      </c>
      <c r="M310" s="6" t="str">
        <f t="shared" si="25"/>
        <v>&lt;D9&gt;</v>
      </c>
      <c r="N310" s="6" t="str">
        <f>IF($B310=1,IF(ISNA(VLOOKUP($M310,Teams!$F$4:$H$51,2,FALSE)),"",VLOOKUP($M310,Teams!$F$4:$H$51,2,FALSE)),IF($B310=2,IF(ISNA(VLOOKUP($M310,Teams!$O$4:$Q$51,2,FALSE)),"",VLOOKUP($M310,Teams!$O$4:$Q$51,2,FALSE)),IF(ISNA(VLOOKUP($M310,Teams!$X$4:$Z$51,2,FALSE)),"",VLOOKUP($M310,Teams!$X$4:$Z$51,2,FALSE))))</f>
        <v>212409</v>
      </c>
      <c r="O310" s="47">
        <v>7</v>
      </c>
      <c r="P310" s="6" t="str">
        <f t="shared" si="24"/>
        <v>&lt;D7&gt;</v>
      </c>
      <c r="Q310" s="6" t="str">
        <f>IF($B310=1,IF(ISNA(VLOOKUP($P310,Teams!$F$4:$H$51,2,FALSE)),"",VLOOKUP($P310,Teams!$F$4:$H$51,2,FALSE)),IF($B310=2,IF(ISNA(VLOOKUP($P310,Teams!$O$4:$Q$51,2,FALSE)),"",VLOOKUP($P310,Teams!$O$4:$Q$51,2,FALSE)),IF(ISNA(VLOOKUP($P310,Teams!$X$4:$Z$51,2,FALSE)),"",VLOOKUP($P310,Teams!$X$4:$Z$51,2,FALSE))))</f>
        <v>212407</v>
      </c>
      <c r="R310" t="str">
        <f t="shared" si="28"/>
        <v>02/27/2022,13:00,02/27/2022,14:00,Week 19 - Match 191312,,Gym 1 - Court 2,,0,Game,,212409,,1,212407,,,0,,191312,1,,,,,,</v>
      </c>
    </row>
    <row r="311" spans="2:18" x14ac:dyDescent="0.2">
      <c r="B311" s="37">
        <v>2</v>
      </c>
      <c r="C311" s="9">
        <v>44619</v>
      </c>
      <c r="D311" s="10">
        <v>13</v>
      </c>
      <c r="E311" s="10" t="s">
        <v>36</v>
      </c>
      <c r="F311" s="11">
        <f t="shared" si="26"/>
        <v>14</v>
      </c>
      <c r="G311" s="11" t="str">
        <f t="shared" si="27"/>
        <v>00</v>
      </c>
      <c r="H311" s="2">
        <v>19</v>
      </c>
      <c r="I311" s="11" t="str">
        <f t="shared" si="29"/>
        <v>191313</v>
      </c>
      <c r="J311" s="2">
        <v>1</v>
      </c>
      <c r="K311" s="2">
        <v>3</v>
      </c>
      <c r="L311" s="45">
        <v>12</v>
      </c>
      <c r="M311" s="6" t="str">
        <f t="shared" si="25"/>
        <v>&lt;D12&gt;</v>
      </c>
      <c r="N311" s="6" t="str">
        <f>IF($B311=1,IF(ISNA(VLOOKUP($M311,Teams!$F$4:$H$51,2,FALSE)),"",VLOOKUP($M311,Teams!$F$4:$H$51,2,FALSE)),IF($B311=2,IF(ISNA(VLOOKUP($M311,Teams!$O$4:$Q$51,2,FALSE)),"",VLOOKUP($M311,Teams!$O$4:$Q$51,2,FALSE)),IF(ISNA(VLOOKUP($M311,Teams!$X$4:$Z$51,2,FALSE)),"",VLOOKUP($M311,Teams!$X$4:$Z$51,2,FALSE))))</f>
        <v>212412</v>
      </c>
      <c r="O311" s="47">
        <v>8</v>
      </c>
      <c r="P311" s="6" t="str">
        <f t="shared" si="24"/>
        <v>&lt;D8&gt;</v>
      </c>
      <c r="Q311" s="6" t="str">
        <f>IF($B311=1,IF(ISNA(VLOOKUP($P311,Teams!$F$4:$H$51,2,FALSE)),"",VLOOKUP($P311,Teams!$F$4:$H$51,2,FALSE)),IF($B311=2,IF(ISNA(VLOOKUP($P311,Teams!$O$4:$Q$51,2,FALSE)),"",VLOOKUP($P311,Teams!$O$4:$Q$51,2,FALSE)),IF(ISNA(VLOOKUP($P311,Teams!$X$4:$Z$51,2,FALSE)),"",VLOOKUP($P311,Teams!$X$4:$Z$51,2,FALSE))))</f>
        <v>212408</v>
      </c>
      <c r="R311" t="str">
        <f t="shared" si="28"/>
        <v>02/27/2022,13:00,02/27/2022,14:00,Week 19 - Match 191313,,Gym 1 - Court 3,,0,Game,,212412,,1,212408,,,0,,191313,1,,,,,,</v>
      </c>
    </row>
    <row r="312" spans="2:18" x14ac:dyDescent="0.2">
      <c r="B312" s="37">
        <v>2</v>
      </c>
      <c r="C312" s="9">
        <v>44619</v>
      </c>
      <c r="D312" s="10">
        <v>13</v>
      </c>
      <c r="E312" s="10" t="s">
        <v>36</v>
      </c>
      <c r="F312" s="11">
        <f t="shared" si="26"/>
        <v>14</v>
      </c>
      <c r="G312" s="11" t="str">
        <f t="shared" si="27"/>
        <v>00</v>
      </c>
      <c r="H312" s="2">
        <v>19</v>
      </c>
      <c r="I312" s="11" t="str">
        <f t="shared" si="29"/>
        <v>191321</v>
      </c>
      <c r="J312" s="2">
        <v>2</v>
      </c>
      <c r="K312" s="2">
        <v>1</v>
      </c>
      <c r="L312" s="45">
        <v>4</v>
      </c>
      <c r="M312" s="6" t="str">
        <f t="shared" si="25"/>
        <v>&lt;D4&gt;</v>
      </c>
      <c r="N312" s="6" t="str">
        <f>IF($B312=1,IF(ISNA(VLOOKUP($M312,Teams!$F$4:$H$51,2,FALSE)),"",VLOOKUP($M312,Teams!$F$4:$H$51,2,FALSE)),IF($B312=2,IF(ISNA(VLOOKUP($M312,Teams!$O$4:$Q$51,2,FALSE)),"",VLOOKUP($M312,Teams!$O$4:$Q$51,2,FALSE)),IF(ISNA(VLOOKUP($M312,Teams!$X$4:$Z$51,2,FALSE)),"",VLOOKUP($M312,Teams!$X$4:$Z$51,2,FALSE))))</f>
        <v>212404</v>
      </c>
      <c r="O312" s="47">
        <v>1</v>
      </c>
      <c r="P312" s="6" t="str">
        <f t="shared" si="24"/>
        <v>&lt;D1&gt;</v>
      </c>
      <c r="Q312" s="6" t="str">
        <f>IF($B312=1,IF(ISNA(VLOOKUP($P312,Teams!$F$4:$H$51,2,FALSE)),"",VLOOKUP($P312,Teams!$F$4:$H$51,2,FALSE)),IF($B312=2,IF(ISNA(VLOOKUP($P312,Teams!$O$4:$Q$51,2,FALSE)),"",VLOOKUP($P312,Teams!$O$4:$Q$51,2,FALSE)),IF(ISNA(VLOOKUP($P312,Teams!$X$4:$Z$51,2,FALSE)),"",VLOOKUP($P312,Teams!$X$4:$Z$51,2,FALSE))))</f>
        <v>212401</v>
      </c>
      <c r="R312" t="str">
        <f t="shared" si="28"/>
        <v>02/27/2022,13:00,02/27/2022,14:00,Week 19 - Match 191321,,Gym 2 - Court 1,,0,Game,,212404,,1,212401,,,0,,191321,1,,,,,,</v>
      </c>
    </row>
    <row r="313" spans="2:18" x14ac:dyDescent="0.2">
      <c r="B313" s="37">
        <v>2</v>
      </c>
      <c r="C313" s="9">
        <v>44619</v>
      </c>
      <c r="D313" s="10">
        <v>13</v>
      </c>
      <c r="E313" s="10" t="s">
        <v>36</v>
      </c>
      <c r="F313" s="11">
        <f t="shared" si="26"/>
        <v>14</v>
      </c>
      <c r="G313" s="11" t="str">
        <f t="shared" si="27"/>
        <v>00</v>
      </c>
      <c r="H313" s="2">
        <v>19</v>
      </c>
      <c r="I313" s="11" t="str">
        <f t="shared" si="29"/>
        <v>191322</v>
      </c>
      <c r="J313" s="2">
        <v>2</v>
      </c>
      <c r="K313" s="2">
        <v>2</v>
      </c>
      <c r="L313" s="45">
        <v>3</v>
      </c>
      <c r="M313" s="6" t="str">
        <f t="shared" si="25"/>
        <v>&lt;D3&gt;</v>
      </c>
      <c r="N313" s="6" t="str">
        <f>IF($B313=1,IF(ISNA(VLOOKUP($M313,Teams!$F$4:$H$51,2,FALSE)),"",VLOOKUP($M313,Teams!$F$4:$H$51,2,FALSE)),IF($B313=2,IF(ISNA(VLOOKUP($M313,Teams!$O$4:$Q$51,2,FALSE)),"",VLOOKUP($M313,Teams!$O$4:$Q$51,2,FALSE)),IF(ISNA(VLOOKUP($M313,Teams!$X$4:$Z$51,2,FALSE)),"",VLOOKUP($M313,Teams!$X$4:$Z$51,2,FALSE))))</f>
        <v>212403</v>
      </c>
      <c r="O313" s="47">
        <v>2</v>
      </c>
      <c r="P313" s="6" t="str">
        <f t="shared" si="24"/>
        <v>&lt;D2&gt;</v>
      </c>
      <c r="Q313" s="6" t="str">
        <f>IF($B313=1,IF(ISNA(VLOOKUP($P313,Teams!$F$4:$H$51,2,FALSE)),"",VLOOKUP($P313,Teams!$F$4:$H$51,2,FALSE)),IF($B313=2,IF(ISNA(VLOOKUP($P313,Teams!$O$4:$Q$51,2,FALSE)),"",VLOOKUP($P313,Teams!$O$4:$Q$51,2,FALSE)),IF(ISNA(VLOOKUP($P313,Teams!$X$4:$Z$51,2,FALSE)),"",VLOOKUP($P313,Teams!$X$4:$Z$51,2,FALSE))))</f>
        <v>212402</v>
      </c>
      <c r="R313" t="str">
        <f t="shared" si="28"/>
        <v>02/27/2022,13:00,02/27/2022,14:00,Week 19 - Match 191322,,Gym 2 - Court 2,,0,Game,,212403,,1,212402,,,0,,191322,1,,,,,,</v>
      </c>
    </row>
    <row r="314" spans="2:18" x14ac:dyDescent="0.2">
      <c r="B314" s="37">
        <v>2</v>
      </c>
      <c r="C314" s="9">
        <v>44619</v>
      </c>
      <c r="D314" s="10">
        <v>13</v>
      </c>
      <c r="E314" s="10" t="s">
        <v>36</v>
      </c>
      <c r="F314" s="11">
        <f t="shared" si="26"/>
        <v>14</v>
      </c>
      <c r="G314" s="11" t="str">
        <f t="shared" si="27"/>
        <v>00</v>
      </c>
      <c r="H314" s="2">
        <v>19</v>
      </c>
      <c r="I314" s="11" t="str">
        <f t="shared" si="29"/>
        <v>191323</v>
      </c>
      <c r="J314" s="2">
        <v>2</v>
      </c>
      <c r="K314" s="2">
        <v>3</v>
      </c>
      <c r="L314" s="45">
        <v>11</v>
      </c>
      <c r="M314" s="6" t="str">
        <f t="shared" si="25"/>
        <v>&lt;D11&gt;</v>
      </c>
      <c r="N314" s="6" t="str">
        <f>IF($B314=1,IF(ISNA(VLOOKUP($M314,Teams!$F$4:$H$51,2,FALSE)),"",VLOOKUP($M314,Teams!$F$4:$H$51,2,FALSE)),IF($B314=2,IF(ISNA(VLOOKUP($M314,Teams!$O$4:$Q$51,2,FALSE)),"",VLOOKUP($M314,Teams!$O$4:$Q$51,2,FALSE)),IF(ISNA(VLOOKUP($M314,Teams!$X$4:$Z$51,2,FALSE)),"",VLOOKUP($M314,Teams!$X$4:$Z$51,2,FALSE))))</f>
        <v>212411</v>
      </c>
      <c r="O314" s="47">
        <v>5</v>
      </c>
      <c r="P314" s="6" t="str">
        <f t="shared" si="24"/>
        <v>&lt;D5&gt;</v>
      </c>
      <c r="Q314" s="6" t="str">
        <f>IF($B314=1,IF(ISNA(VLOOKUP($P314,Teams!$F$4:$H$51,2,FALSE)),"",VLOOKUP($P314,Teams!$F$4:$H$51,2,FALSE)),IF($B314=2,IF(ISNA(VLOOKUP($P314,Teams!$O$4:$Q$51,2,FALSE)),"",VLOOKUP($P314,Teams!$O$4:$Q$51,2,FALSE)),IF(ISNA(VLOOKUP($P314,Teams!$X$4:$Z$51,2,FALSE)),"",VLOOKUP($P314,Teams!$X$4:$Z$51,2,FALSE))))</f>
        <v>212405</v>
      </c>
      <c r="R314" t="str">
        <f t="shared" si="28"/>
        <v>02/27/2022,13:00,02/27/2022,14:00,Week 19 - Match 191323,,Gym 2 - Court 3,,0,Game,,212411,,1,212405,,,0,,191323,1,,,,,,</v>
      </c>
    </row>
    <row r="315" spans="2:18" x14ac:dyDescent="0.2">
      <c r="B315" s="37">
        <v>2</v>
      </c>
      <c r="C315" s="9">
        <v>44626</v>
      </c>
      <c r="D315" s="10">
        <v>14</v>
      </c>
      <c r="E315" s="10" t="s">
        <v>36</v>
      </c>
      <c r="F315" s="11">
        <f t="shared" si="26"/>
        <v>15</v>
      </c>
      <c r="G315" s="11" t="str">
        <f t="shared" si="27"/>
        <v>00</v>
      </c>
      <c r="H315" s="2">
        <v>20</v>
      </c>
      <c r="I315" s="11" t="str">
        <f t="shared" si="29"/>
        <v>201411</v>
      </c>
      <c r="J315" s="2">
        <v>1</v>
      </c>
      <c r="K315" s="2">
        <v>1</v>
      </c>
      <c r="L315" s="45">
        <v>10</v>
      </c>
      <c r="M315" s="6" t="str">
        <f t="shared" si="25"/>
        <v>&lt;D10&gt;</v>
      </c>
      <c r="N315" s="6" t="str">
        <f>IF($B315=1,IF(ISNA(VLOOKUP($M315,Teams!$F$4:$H$51,2,FALSE)),"",VLOOKUP($M315,Teams!$F$4:$H$51,2,FALSE)),IF($B315=2,IF(ISNA(VLOOKUP($M315,Teams!$O$4:$Q$51,2,FALSE)),"",VLOOKUP($M315,Teams!$O$4:$Q$51,2,FALSE)),IF(ISNA(VLOOKUP($M315,Teams!$X$4:$Z$51,2,FALSE)),"",VLOOKUP($M315,Teams!$X$4:$Z$51,2,FALSE))))</f>
        <v>212410</v>
      </c>
      <c r="O315" s="47">
        <v>4</v>
      </c>
      <c r="P315" s="6" t="str">
        <f t="shared" si="24"/>
        <v>&lt;D4&gt;</v>
      </c>
      <c r="Q315" s="6" t="str">
        <f>IF($B315=1,IF(ISNA(VLOOKUP($P315,Teams!$F$4:$H$51,2,FALSE)),"",VLOOKUP($P315,Teams!$F$4:$H$51,2,FALSE)),IF($B315=2,IF(ISNA(VLOOKUP($P315,Teams!$O$4:$Q$51,2,FALSE)),"",VLOOKUP($P315,Teams!$O$4:$Q$51,2,FALSE)),IF(ISNA(VLOOKUP($P315,Teams!$X$4:$Z$51,2,FALSE)),"",VLOOKUP($P315,Teams!$X$4:$Z$51,2,FALSE))))</f>
        <v>212404</v>
      </c>
      <c r="R315" t="str">
        <f t="shared" si="28"/>
        <v>03/06/2022,14:00,03/06/2022,15:00,Week 20 - Match 201411,,Gym 1 - Court 1,,0,Game,,212410,,1,212404,,,0,,201411,1,,,,,,</v>
      </c>
    </row>
    <row r="316" spans="2:18" x14ac:dyDescent="0.2">
      <c r="B316" s="37">
        <v>2</v>
      </c>
      <c r="C316" s="9">
        <v>44626</v>
      </c>
      <c r="D316" s="10">
        <v>14</v>
      </c>
      <c r="E316" s="10" t="s">
        <v>36</v>
      </c>
      <c r="F316" s="11">
        <f t="shared" si="26"/>
        <v>15</v>
      </c>
      <c r="G316" s="11" t="str">
        <f t="shared" si="27"/>
        <v>00</v>
      </c>
      <c r="H316" s="2">
        <v>20</v>
      </c>
      <c r="I316" s="11" t="str">
        <f t="shared" si="29"/>
        <v>201412</v>
      </c>
      <c r="J316" s="2">
        <v>1</v>
      </c>
      <c r="K316" s="2">
        <v>2</v>
      </c>
      <c r="L316" s="45">
        <v>9</v>
      </c>
      <c r="M316" s="6" t="str">
        <f t="shared" si="25"/>
        <v>&lt;D9&gt;</v>
      </c>
      <c r="N316" s="6" t="str">
        <f>IF($B316=1,IF(ISNA(VLOOKUP($M316,Teams!$F$4:$H$51,2,FALSE)),"",VLOOKUP($M316,Teams!$F$4:$H$51,2,FALSE)),IF($B316=2,IF(ISNA(VLOOKUP($M316,Teams!$O$4:$Q$51,2,FALSE)),"",VLOOKUP($M316,Teams!$O$4:$Q$51,2,FALSE)),IF(ISNA(VLOOKUP($M316,Teams!$X$4:$Z$51,2,FALSE)),"",VLOOKUP($M316,Teams!$X$4:$Z$51,2,FALSE))))</f>
        <v>212409</v>
      </c>
      <c r="O316" s="47">
        <v>5</v>
      </c>
      <c r="P316" s="6" t="str">
        <f t="shared" si="24"/>
        <v>&lt;D5&gt;</v>
      </c>
      <c r="Q316" s="6" t="str">
        <f>IF($B316=1,IF(ISNA(VLOOKUP($P316,Teams!$F$4:$H$51,2,FALSE)),"",VLOOKUP($P316,Teams!$F$4:$H$51,2,FALSE)),IF($B316=2,IF(ISNA(VLOOKUP($P316,Teams!$O$4:$Q$51,2,FALSE)),"",VLOOKUP($P316,Teams!$O$4:$Q$51,2,FALSE)),IF(ISNA(VLOOKUP($P316,Teams!$X$4:$Z$51,2,FALSE)),"",VLOOKUP($P316,Teams!$X$4:$Z$51,2,FALSE))))</f>
        <v>212405</v>
      </c>
      <c r="R316" t="str">
        <f t="shared" si="28"/>
        <v>03/06/2022,14:00,03/06/2022,15:00,Week 20 - Match 201412,,Gym 1 - Court 2,,0,Game,,212409,,1,212405,,,0,,201412,1,,,,,,</v>
      </c>
    </row>
    <row r="317" spans="2:18" x14ac:dyDescent="0.2">
      <c r="B317" s="37">
        <v>2</v>
      </c>
      <c r="C317" s="9">
        <v>44626</v>
      </c>
      <c r="D317" s="10">
        <v>14</v>
      </c>
      <c r="E317" s="10" t="s">
        <v>36</v>
      </c>
      <c r="F317" s="11">
        <f t="shared" si="26"/>
        <v>15</v>
      </c>
      <c r="G317" s="11" t="str">
        <f t="shared" si="27"/>
        <v>00</v>
      </c>
      <c r="H317" s="2">
        <v>20</v>
      </c>
      <c r="I317" s="11" t="str">
        <f t="shared" si="29"/>
        <v>201413</v>
      </c>
      <c r="J317" s="2">
        <v>1</v>
      </c>
      <c r="K317" s="2">
        <v>3</v>
      </c>
      <c r="L317" s="45">
        <v>8</v>
      </c>
      <c r="M317" s="6" t="str">
        <f t="shared" si="25"/>
        <v>&lt;D8&gt;</v>
      </c>
      <c r="N317" s="6" t="str">
        <f>IF($B317=1,IF(ISNA(VLOOKUP($M317,Teams!$F$4:$H$51,2,FALSE)),"",VLOOKUP($M317,Teams!$F$4:$H$51,2,FALSE)),IF($B317=2,IF(ISNA(VLOOKUP($M317,Teams!$O$4:$Q$51,2,FALSE)),"",VLOOKUP($M317,Teams!$O$4:$Q$51,2,FALSE)),IF(ISNA(VLOOKUP($M317,Teams!$X$4:$Z$51,2,FALSE)),"",VLOOKUP($M317,Teams!$X$4:$Z$51,2,FALSE))))</f>
        <v>212408</v>
      </c>
      <c r="O317" s="47">
        <v>6</v>
      </c>
      <c r="P317" s="6" t="str">
        <f t="shared" si="24"/>
        <v>&lt;D6&gt;</v>
      </c>
      <c r="Q317" s="6" t="str">
        <f>IF($B317=1,IF(ISNA(VLOOKUP($P317,Teams!$F$4:$H$51,2,FALSE)),"",VLOOKUP($P317,Teams!$F$4:$H$51,2,FALSE)),IF($B317=2,IF(ISNA(VLOOKUP($P317,Teams!$O$4:$Q$51,2,FALSE)),"",VLOOKUP($P317,Teams!$O$4:$Q$51,2,FALSE)),IF(ISNA(VLOOKUP($P317,Teams!$X$4:$Z$51,2,FALSE)),"",VLOOKUP($P317,Teams!$X$4:$Z$51,2,FALSE))))</f>
        <v>212406</v>
      </c>
      <c r="R317" t="str">
        <f t="shared" si="28"/>
        <v>03/06/2022,14:00,03/06/2022,15:00,Week 20 - Match 201413,,Gym 1 - Court 3,,0,Game,,212408,,1,212406,,,0,,201413,1,,,,,,</v>
      </c>
    </row>
    <row r="318" spans="2:18" x14ac:dyDescent="0.2">
      <c r="B318" s="37">
        <v>2</v>
      </c>
      <c r="C318" s="9">
        <v>44626</v>
      </c>
      <c r="D318" s="10">
        <v>14</v>
      </c>
      <c r="E318" s="10" t="s">
        <v>36</v>
      </c>
      <c r="F318" s="11">
        <f t="shared" si="26"/>
        <v>15</v>
      </c>
      <c r="G318" s="11" t="str">
        <f t="shared" si="27"/>
        <v>00</v>
      </c>
      <c r="H318" s="2">
        <v>20</v>
      </c>
      <c r="I318" s="11" t="str">
        <f t="shared" si="29"/>
        <v>201421</v>
      </c>
      <c r="J318" s="2">
        <v>2</v>
      </c>
      <c r="K318" s="2">
        <v>1</v>
      </c>
      <c r="L318" s="45">
        <v>2</v>
      </c>
      <c r="M318" s="6" t="str">
        <f t="shared" si="25"/>
        <v>&lt;D2&gt;</v>
      </c>
      <c r="N318" s="6" t="str">
        <f>IF($B318=1,IF(ISNA(VLOOKUP($M318,Teams!$F$4:$H$51,2,FALSE)),"",VLOOKUP($M318,Teams!$F$4:$H$51,2,FALSE)),IF($B318=2,IF(ISNA(VLOOKUP($M318,Teams!$O$4:$Q$51,2,FALSE)),"",VLOOKUP($M318,Teams!$O$4:$Q$51,2,FALSE)),IF(ISNA(VLOOKUP($M318,Teams!$X$4:$Z$51,2,FALSE)),"",VLOOKUP($M318,Teams!$X$4:$Z$51,2,FALSE))))</f>
        <v>212402</v>
      </c>
      <c r="O318" s="47">
        <v>1</v>
      </c>
      <c r="P318" s="6" t="str">
        <f t="shared" si="24"/>
        <v>&lt;D1&gt;</v>
      </c>
      <c r="Q318" s="6" t="str">
        <f>IF($B318=1,IF(ISNA(VLOOKUP($P318,Teams!$F$4:$H$51,2,FALSE)),"",VLOOKUP($P318,Teams!$F$4:$H$51,2,FALSE)),IF($B318=2,IF(ISNA(VLOOKUP($P318,Teams!$O$4:$Q$51,2,FALSE)),"",VLOOKUP($P318,Teams!$O$4:$Q$51,2,FALSE)),IF(ISNA(VLOOKUP($P318,Teams!$X$4:$Z$51,2,FALSE)),"",VLOOKUP($P318,Teams!$X$4:$Z$51,2,FALSE))))</f>
        <v>212401</v>
      </c>
      <c r="R318" t="str">
        <f t="shared" si="28"/>
        <v>03/06/2022,14:00,03/06/2022,15:00,Week 20 - Match 201421,,Gym 2 - Court 1,,0,Game,,212402,,1,212401,,,0,,201421,1,,,,,,</v>
      </c>
    </row>
    <row r="319" spans="2:18" x14ac:dyDescent="0.2">
      <c r="B319" s="37">
        <v>2</v>
      </c>
      <c r="C319" s="9">
        <v>44626</v>
      </c>
      <c r="D319" s="10">
        <v>14</v>
      </c>
      <c r="E319" s="10" t="s">
        <v>36</v>
      </c>
      <c r="F319" s="11">
        <f t="shared" si="26"/>
        <v>15</v>
      </c>
      <c r="G319" s="11" t="str">
        <f t="shared" si="27"/>
        <v>00</v>
      </c>
      <c r="H319" s="2">
        <v>20</v>
      </c>
      <c r="I319" s="11" t="str">
        <f t="shared" si="29"/>
        <v>201422</v>
      </c>
      <c r="J319" s="2">
        <v>2</v>
      </c>
      <c r="K319" s="2">
        <v>2</v>
      </c>
      <c r="L319" s="45">
        <v>12</v>
      </c>
      <c r="M319" s="6" t="str">
        <f t="shared" si="25"/>
        <v>&lt;D12&gt;</v>
      </c>
      <c r="N319" s="6" t="str">
        <f>IF($B319=1,IF(ISNA(VLOOKUP($M319,Teams!$F$4:$H$51,2,FALSE)),"",VLOOKUP($M319,Teams!$F$4:$H$51,2,FALSE)),IF($B319=2,IF(ISNA(VLOOKUP($M319,Teams!$O$4:$Q$51,2,FALSE)),"",VLOOKUP($M319,Teams!$O$4:$Q$51,2,FALSE)),IF(ISNA(VLOOKUP($M319,Teams!$X$4:$Z$51,2,FALSE)),"",VLOOKUP($M319,Teams!$X$4:$Z$51,2,FALSE))))</f>
        <v>212412</v>
      </c>
      <c r="O319" s="47">
        <v>7</v>
      </c>
      <c r="P319" s="6" t="str">
        <f t="shared" si="24"/>
        <v>&lt;D7&gt;</v>
      </c>
      <c r="Q319" s="6" t="str">
        <f>IF($B319=1,IF(ISNA(VLOOKUP($P319,Teams!$F$4:$H$51,2,FALSE)),"",VLOOKUP($P319,Teams!$F$4:$H$51,2,FALSE)),IF($B319=2,IF(ISNA(VLOOKUP($P319,Teams!$O$4:$Q$51,2,FALSE)),"",VLOOKUP($P319,Teams!$O$4:$Q$51,2,FALSE)),IF(ISNA(VLOOKUP($P319,Teams!$X$4:$Z$51,2,FALSE)),"",VLOOKUP($P319,Teams!$X$4:$Z$51,2,FALSE))))</f>
        <v>212407</v>
      </c>
      <c r="R319" t="str">
        <f t="shared" si="28"/>
        <v>03/06/2022,14:00,03/06/2022,15:00,Week 20 - Match 201422,,Gym 2 - Court 2,,0,Game,,212412,,1,212407,,,0,,201422,1,,,,,,</v>
      </c>
    </row>
    <row r="320" spans="2:18" x14ac:dyDescent="0.2">
      <c r="B320" s="37">
        <v>2</v>
      </c>
      <c r="C320" s="9">
        <v>44626</v>
      </c>
      <c r="D320" s="10">
        <v>14</v>
      </c>
      <c r="E320" s="10" t="s">
        <v>36</v>
      </c>
      <c r="F320" s="11">
        <f t="shared" si="26"/>
        <v>15</v>
      </c>
      <c r="G320" s="11" t="str">
        <f t="shared" si="27"/>
        <v>00</v>
      </c>
      <c r="H320" s="2">
        <v>20</v>
      </c>
      <c r="I320" s="11" t="str">
        <f t="shared" si="29"/>
        <v>201423</v>
      </c>
      <c r="J320" s="2">
        <v>2</v>
      </c>
      <c r="K320" s="2">
        <v>3</v>
      </c>
      <c r="L320" s="45">
        <v>11</v>
      </c>
      <c r="M320" s="6" t="str">
        <f t="shared" si="25"/>
        <v>&lt;D11&gt;</v>
      </c>
      <c r="N320" s="6" t="str">
        <f>IF($B320=1,IF(ISNA(VLOOKUP($M320,Teams!$F$4:$H$51,2,FALSE)),"",VLOOKUP($M320,Teams!$F$4:$H$51,2,FALSE)),IF($B320=2,IF(ISNA(VLOOKUP($M320,Teams!$O$4:$Q$51,2,FALSE)),"",VLOOKUP($M320,Teams!$O$4:$Q$51,2,FALSE)),IF(ISNA(VLOOKUP($M320,Teams!$X$4:$Z$51,2,FALSE)),"",VLOOKUP($M320,Teams!$X$4:$Z$51,2,FALSE))))</f>
        <v>212411</v>
      </c>
      <c r="O320" s="47">
        <v>3</v>
      </c>
      <c r="P320" s="6" t="str">
        <f t="shared" ref="P320:P383" si="30">"&lt;"&amp;$A$3&amp;O320&amp;"&gt;"</f>
        <v>&lt;D3&gt;</v>
      </c>
      <c r="Q320" s="6" t="str">
        <f>IF($B320=1,IF(ISNA(VLOOKUP($P320,Teams!$F$4:$H$51,2,FALSE)),"",VLOOKUP($P320,Teams!$F$4:$H$51,2,FALSE)),IF($B320=2,IF(ISNA(VLOOKUP($P320,Teams!$O$4:$Q$51,2,FALSE)),"",VLOOKUP($P320,Teams!$O$4:$Q$51,2,FALSE)),IF(ISNA(VLOOKUP($P320,Teams!$X$4:$Z$51,2,FALSE)),"",VLOOKUP($P320,Teams!$X$4:$Z$51,2,FALSE))))</f>
        <v>212403</v>
      </c>
      <c r="R320" t="str">
        <f t="shared" si="28"/>
        <v>03/06/2022,14:00,03/06/2022,15:00,Week 20 - Match 201423,,Gym 2 - Court 3,,0,Game,,212411,,1,212403,,,0,,201423,1,,,,,,</v>
      </c>
    </row>
    <row r="321" spans="2:18" x14ac:dyDescent="0.2">
      <c r="B321" s="37">
        <v>2</v>
      </c>
      <c r="C321" s="9">
        <v>44626</v>
      </c>
      <c r="D321" s="10">
        <v>15</v>
      </c>
      <c r="E321" s="10" t="s">
        <v>36</v>
      </c>
      <c r="F321" s="11">
        <f t="shared" si="26"/>
        <v>16</v>
      </c>
      <c r="G321" s="11" t="str">
        <f t="shared" si="27"/>
        <v>00</v>
      </c>
      <c r="H321" s="2">
        <v>20</v>
      </c>
      <c r="I321" s="11" t="str">
        <f t="shared" si="29"/>
        <v>201511</v>
      </c>
      <c r="J321" s="2">
        <v>1</v>
      </c>
      <c r="K321" s="2">
        <v>1</v>
      </c>
      <c r="L321" s="45">
        <v>6</v>
      </c>
      <c r="M321" s="6" t="str">
        <f t="shared" si="25"/>
        <v>&lt;D6&gt;</v>
      </c>
      <c r="N321" s="6" t="str">
        <f>IF($B321=1,IF(ISNA(VLOOKUP($M321,Teams!$F$4:$H$51,2,FALSE)),"",VLOOKUP($M321,Teams!$F$4:$H$51,2,FALSE)),IF($B321=2,IF(ISNA(VLOOKUP($M321,Teams!$O$4:$Q$51,2,FALSE)),"",VLOOKUP($M321,Teams!$O$4:$Q$51,2,FALSE)),IF(ISNA(VLOOKUP($M321,Teams!$X$4:$Z$51,2,FALSE)),"",VLOOKUP($M321,Teams!$X$4:$Z$51,2,FALSE))))</f>
        <v>212406</v>
      </c>
      <c r="O321" s="47">
        <v>5</v>
      </c>
      <c r="P321" s="6" t="str">
        <f t="shared" si="30"/>
        <v>&lt;D5&gt;</v>
      </c>
      <c r="Q321" s="6" t="str">
        <f>IF($B321=1,IF(ISNA(VLOOKUP($P321,Teams!$F$4:$H$51,2,FALSE)),"",VLOOKUP($P321,Teams!$F$4:$H$51,2,FALSE)),IF($B321=2,IF(ISNA(VLOOKUP($P321,Teams!$O$4:$Q$51,2,FALSE)),"",VLOOKUP($P321,Teams!$O$4:$Q$51,2,FALSE)),IF(ISNA(VLOOKUP($P321,Teams!$X$4:$Z$51,2,FALSE)),"",VLOOKUP($P321,Teams!$X$4:$Z$51,2,FALSE))))</f>
        <v>212405</v>
      </c>
      <c r="R321" t="str">
        <f t="shared" si="28"/>
        <v>03/06/2022,15:00,03/06/2022,16:00,Week 20 - Match 201511,,Gym 1 - Court 1,,0,Game,,212406,,1,212405,,,0,,201511,1,,,,,,</v>
      </c>
    </row>
    <row r="322" spans="2:18" x14ac:dyDescent="0.2">
      <c r="B322" s="37">
        <v>2</v>
      </c>
      <c r="C322" s="9">
        <v>44626</v>
      </c>
      <c r="D322" s="10">
        <v>15</v>
      </c>
      <c r="E322" s="10" t="s">
        <v>36</v>
      </c>
      <c r="F322" s="11">
        <f t="shared" si="26"/>
        <v>16</v>
      </c>
      <c r="G322" s="11" t="str">
        <f t="shared" si="27"/>
        <v>00</v>
      </c>
      <c r="H322" s="2">
        <v>20</v>
      </c>
      <c r="I322" s="11" t="str">
        <f t="shared" si="29"/>
        <v>201512</v>
      </c>
      <c r="J322" s="2">
        <v>1</v>
      </c>
      <c r="K322" s="2">
        <v>2</v>
      </c>
      <c r="L322" s="45">
        <v>12</v>
      </c>
      <c r="M322" s="6" t="str">
        <f t="shared" si="25"/>
        <v>&lt;D12&gt;</v>
      </c>
      <c r="N322" s="6" t="str">
        <f>IF($B322=1,IF(ISNA(VLOOKUP($M322,Teams!$F$4:$H$51,2,FALSE)),"",VLOOKUP($M322,Teams!$F$4:$H$51,2,FALSE)),IF($B322=2,IF(ISNA(VLOOKUP($M322,Teams!$O$4:$Q$51,2,FALSE)),"",VLOOKUP($M322,Teams!$O$4:$Q$51,2,FALSE)),IF(ISNA(VLOOKUP($M322,Teams!$X$4:$Z$51,2,FALSE)),"",VLOOKUP($M322,Teams!$X$4:$Z$51,2,FALSE))))</f>
        <v>212412</v>
      </c>
      <c r="O322" s="47">
        <v>11</v>
      </c>
      <c r="P322" s="6" t="str">
        <f t="shared" si="30"/>
        <v>&lt;D11&gt;</v>
      </c>
      <c r="Q322" s="6" t="str">
        <f>IF($B322=1,IF(ISNA(VLOOKUP($P322,Teams!$F$4:$H$51,2,FALSE)),"",VLOOKUP($P322,Teams!$F$4:$H$51,2,FALSE)),IF($B322=2,IF(ISNA(VLOOKUP($P322,Teams!$O$4:$Q$51,2,FALSE)),"",VLOOKUP($P322,Teams!$O$4:$Q$51,2,FALSE)),IF(ISNA(VLOOKUP($P322,Teams!$X$4:$Z$51,2,FALSE)),"",VLOOKUP($P322,Teams!$X$4:$Z$51,2,FALSE))))</f>
        <v>212411</v>
      </c>
      <c r="R322" t="str">
        <f t="shared" si="28"/>
        <v>03/06/2022,15:00,03/06/2022,16:00,Week 20 - Match 201512,,Gym 1 - Court 2,,0,Game,,212412,,1,212411,,,0,,201512,1,,,,,,</v>
      </c>
    </row>
    <row r="323" spans="2:18" x14ac:dyDescent="0.2">
      <c r="B323" s="37">
        <v>2</v>
      </c>
      <c r="C323" s="9">
        <v>44626</v>
      </c>
      <c r="D323" s="10">
        <v>15</v>
      </c>
      <c r="E323" s="10" t="s">
        <v>36</v>
      </c>
      <c r="F323" s="11">
        <f t="shared" si="26"/>
        <v>16</v>
      </c>
      <c r="G323" s="11" t="str">
        <f t="shared" si="27"/>
        <v>00</v>
      </c>
      <c r="H323" s="2">
        <v>20</v>
      </c>
      <c r="I323" s="11" t="str">
        <f t="shared" si="29"/>
        <v>201513</v>
      </c>
      <c r="J323" s="2">
        <v>1</v>
      </c>
      <c r="K323" s="2">
        <v>3</v>
      </c>
      <c r="L323" s="45">
        <v>10</v>
      </c>
      <c r="M323" s="6" t="str">
        <f t="shared" ref="M323:M387" si="31">"&lt;"&amp;$A$3&amp;L323&amp;"&gt;"</f>
        <v>&lt;D10&gt;</v>
      </c>
      <c r="N323" s="6" t="str">
        <f>IF($B323=1,IF(ISNA(VLOOKUP($M323,Teams!$F$4:$H$51,2,FALSE)),"",VLOOKUP($M323,Teams!$F$4:$H$51,2,FALSE)),IF($B323=2,IF(ISNA(VLOOKUP($M323,Teams!$O$4:$Q$51,2,FALSE)),"",VLOOKUP($M323,Teams!$O$4:$Q$51,2,FALSE)),IF(ISNA(VLOOKUP($M323,Teams!$X$4:$Z$51,2,FALSE)),"",VLOOKUP($M323,Teams!$X$4:$Z$51,2,FALSE))))</f>
        <v>212410</v>
      </c>
      <c r="O323" s="47">
        <v>1</v>
      </c>
      <c r="P323" s="6" t="str">
        <f t="shared" si="30"/>
        <v>&lt;D1&gt;</v>
      </c>
      <c r="Q323" s="6" t="str">
        <f>IF($B323=1,IF(ISNA(VLOOKUP($P323,Teams!$F$4:$H$51,2,FALSE)),"",VLOOKUP($P323,Teams!$F$4:$H$51,2,FALSE)),IF($B323=2,IF(ISNA(VLOOKUP($P323,Teams!$O$4:$Q$51,2,FALSE)),"",VLOOKUP($P323,Teams!$O$4:$Q$51,2,FALSE)),IF(ISNA(VLOOKUP($P323,Teams!$X$4:$Z$51,2,FALSE)),"",VLOOKUP($P323,Teams!$X$4:$Z$51,2,FALSE))))</f>
        <v>212401</v>
      </c>
      <c r="R323" t="str">
        <f t="shared" si="28"/>
        <v>03/06/2022,15:00,03/06/2022,16:00,Week 20 - Match 201513,,Gym 1 - Court 3,,0,Game,,212410,,1,212401,,,0,,201513,1,,,,,,</v>
      </c>
    </row>
    <row r="324" spans="2:18" x14ac:dyDescent="0.2">
      <c r="B324" s="37">
        <v>2</v>
      </c>
      <c r="C324" s="9">
        <v>44626</v>
      </c>
      <c r="D324" s="10">
        <v>15</v>
      </c>
      <c r="E324" s="10" t="s">
        <v>36</v>
      </c>
      <c r="F324" s="11">
        <f t="shared" ref="F324:F387" si="32">IF(NOT(ISBLANK(D324)),D324+1,"")</f>
        <v>16</v>
      </c>
      <c r="G324" s="11" t="str">
        <f t="shared" ref="G324:G387" si="33">IF(ISBLANK(E324),"",E324)</f>
        <v>00</v>
      </c>
      <c r="H324" s="2">
        <v>20</v>
      </c>
      <c r="I324" s="11" t="str">
        <f t="shared" si="29"/>
        <v>201521</v>
      </c>
      <c r="J324" s="2">
        <v>2</v>
      </c>
      <c r="K324" s="2">
        <v>1</v>
      </c>
      <c r="L324" s="45">
        <v>9</v>
      </c>
      <c r="M324" s="6" t="str">
        <f t="shared" si="31"/>
        <v>&lt;D9&gt;</v>
      </c>
      <c r="N324" s="6" t="str">
        <f>IF($B324=1,IF(ISNA(VLOOKUP($M324,Teams!$F$4:$H$51,2,FALSE)),"",VLOOKUP($M324,Teams!$F$4:$H$51,2,FALSE)),IF($B324=2,IF(ISNA(VLOOKUP($M324,Teams!$O$4:$Q$51,2,FALSE)),"",VLOOKUP($M324,Teams!$O$4:$Q$51,2,FALSE)),IF(ISNA(VLOOKUP($M324,Teams!$X$4:$Z$51,2,FALSE)),"",VLOOKUP($M324,Teams!$X$4:$Z$51,2,FALSE))))</f>
        <v>212409</v>
      </c>
      <c r="O324" s="47">
        <v>2</v>
      </c>
      <c r="P324" s="6" t="str">
        <f t="shared" si="30"/>
        <v>&lt;D2&gt;</v>
      </c>
      <c r="Q324" s="6" t="str">
        <f>IF($B324=1,IF(ISNA(VLOOKUP($P324,Teams!$F$4:$H$51,2,FALSE)),"",VLOOKUP($P324,Teams!$F$4:$H$51,2,FALSE)),IF($B324=2,IF(ISNA(VLOOKUP($P324,Teams!$O$4:$Q$51,2,FALSE)),"",VLOOKUP($P324,Teams!$O$4:$Q$51,2,FALSE)),IF(ISNA(VLOOKUP($P324,Teams!$X$4:$Z$51,2,FALSE)),"",VLOOKUP($P324,Teams!$X$4:$Z$51,2,FALSE))))</f>
        <v>212402</v>
      </c>
      <c r="R324" t="str">
        <f t="shared" ref="R324:R387" si="34">TEXT(C324,"mm/dd/yyyy")&amp;","&amp;D324&amp;":"&amp;E324&amp;","&amp;TEXT(C324,"mm/dd/yyyy")&amp;","&amp;F324&amp;":"&amp;G324&amp;",Week "&amp;H324&amp;" - Match "&amp;I324&amp;",,Gym "&amp;J324&amp;" - Court "&amp;K324&amp;",,0,Game,,"&amp;N324&amp;",,1,"&amp;Q324&amp;",,,0,,"&amp;I324&amp;",1,,,,,,"</f>
        <v>03/06/2022,15:00,03/06/2022,16:00,Week 20 - Match 201521,,Gym 2 - Court 1,,0,Game,,212409,,1,212402,,,0,,201521,1,,,,,,</v>
      </c>
    </row>
    <row r="325" spans="2:18" x14ac:dyDescent="0.2">
      <c r="B325" s="37">
        <v>2</v>
      </c>
      <c r="C325" s="9">
        <v>44626</v>
      </c>
      <c r="D325" s="10">
        <v>15</v>
      </c>
      <c r="E325" s="10" t="s">
        <v>36</v>
      </c>
      <c r="F325" s="11">
        <f t="shared" si="32"/>
        <v>16</v>
      </c>
      <c r="G325" s="11" t="str">
        <f t="shared" si="33"/>
        <v>00</v>
      </c>
      <c r="H325" s="2">
        <v>20</v>
      </c>
      <c r="I325" s="11" t="str">
        <f t="shared" si="29"/>
        <v>201522</v>
      </c>
      <c r="J325" s="2">
        <v>2</v>
      </c>
      <c r="K325" s="2">
        <v>2</v>
      </c>
      <c r="L325" s="45">
        <v>8</v>
      </c>
      <c r="M325" s="6" t="str">
        <f t="shared" si="31"/>
        <v>&lt;D8&gt;</v>
      </c>
      <c r="N325" s="6" t="str">
        <f>IF($B325=1,IF(ISNA(VLOOKUP($M325,Teams!$F$4:$H$51,2,FALSE)),"",VLOOKUP($M325,Teams!$F$4:$H$51,2,FALSE)),IF($B325=2,IF(ISNA(VLOOKUP($M325,Teams!$O$4:$Q$51,2,FALSE)),"",VLOOKUP($M325,Teams!$O$4:$Q$51,2,FALSE)),IF(ISNA(VLOOKUP($M325,Teams!$X$4:$Z$51,2,FALSE)),"",VLOOKUP($M325,Teams!$X$4:$Z$51,2,FALSE))))</f>
        <v>212408</v>
      </c>
      <c r="O325" s="47">
        <v>3</v>
      </c>
      <c r="P325" s="6" t="str">
        <f t="shared" si="30"/>
        <v>&lt;D3&gt;</v>
      </c>
      <c r="Q325" s="6" t="str">
        <f>IF($B325=1,IF(ISNA(VLOOKUP($P325,Teams!$F$4:$H$51,2,FALSE)),"",VLOOKUP($P325,Teams!$F$4:$H$51,2,FALSE)),IF($B325=2,IF(ISNA(VLOOKUP($P325,Teams!$O$4:$Q$51,2,FALSE)),"",VLOOKUP($P325,Teams!$O$4:$Q$51,2,FALSE)),IF(ISNA(VLOOKUP($P325,Teams!$X$4:$Z$51,2,FALSE)),"",VLOOKUP($P325,Teams!$X$4:$Z$51,2,FALSE))))</f>
        <v>212403</v>
      </c>
      <c r="R325" t="str">
        <f t="shared" si="34"/>
        <v>03/06/2022,15:00,03/06/2022,16:00,Week 20 - Match 201522,,Gym 2 - Court 2,,0,Game,,212408,,1,212403,,,0,,201522,1,,,,,,</v>
      </c>
    </row>
    <row r="326" spans="2:18" x14ac:dyDescent="0.2">
      <c r="B326" s="37">
        <v>2</v>
      </c>
      <c r="C326" s="9">
        <v>44626</v>
      </c>
      <c r="D326" s="10">
        <v>15</v>
      </c>
      <c r="E326" s="10" t="s">
        <v>36</v>
      </c>
      <c r="F326" s="11">
        <f t="shared" si="32"/>
        <v>16</v>
      </c>
      <c r="G326" s="11" t="str">
        <f t="shared" si="33"/>
        <v>00</v>
      </c>
      <c r="H326" s="2">
        <v>20</v>
      </c>
      <c r="I326" s="11" t="str">
        <f t="shared" si="29"/>
        <v>201523</v>
      </c>
      <c r="J326" s="2">
        <v>2</v>
      </c>
      <c r="K326" s="2">
        <v>3</v>
      </c>
      <c r="L326" s="45">
        <v>7</v>
      </c>
      <c r="M326" s="6" t="str">
        <f t="shared" si="31"/>
        <v>&lt;D7&gt;</v>
      </c>
      <c r="N326" s="6" t="str">
        <f>IF($B326=1,IF(ISNA(VLOOKUP($M326,Teams!$F$4:$H$51,2,FALSE)),"",VLOOKUP($M326,Teams!$F$4:$H$51,2,FALSE)),IF($B326=2,IF(ISNA(VLOOKUP($M326,Teams!$O$4:$Q$51,2,FALSE)),"",VLOOKUP($M326,Teams!$O$4:$Q$51,2,FALSE)),IF(ISNA(VLOOKUP($M326,Teams!$X$4:$Z$51,2,FALSE)),"",VLOOKUP($M326,Teams!$X$4:$Z$51,2,FALSE))))</f>
        <v>212407</v>
      </c>
      <c r="O326" s="47">
        <v>4</v>
      </c>
      <c r="P326" s="6" t="str">
        <f t="shared" si="30"/>
        <v>&lt;D4&gt;</v>
      </c>
      <c r="Q326" s="6" t="str">
        <f>IF($B326=1,IF(ISNA(VLOOKUP($P326,Teams!$F$4:$H$51,2,FALSE)),"",VLOOKUP($P326,Teams!$F$4:$H$51,2,FALSE)),IF($B326=2,IF(ISNA(VLOOKUP($P326,Teams!$O$4:$Q$51,2,FALSE)),"",VLOOKUP($P326,Teams!$O$4:$Q$51,2,FALSE)),IF(ISNA(VLOOKUP($P326,Teams!$X$4:$Z$51,2,FALSE)),"",VLOOKUP($P326,Teams!$X$4:$Z$51,2,FALSE))))</f>
        <v>212404</v>
      </c>
      <c r="R326" t="str">
        <f t="shared" si="34"/>
        <v>03/06/2022,15:00,03/06/2022,16:00,Week 20 - Match 201523,,Gym 2 - Court 3,,0,Game,,212407,,1,212404,,,0,,201523,1,,,,,,</v>
      </c>
    </row>
    <row r="327" spans="2:18" x14ac:dyDescent="0.2">
      <c r="B327" s="37">
        <v>2</v>
      </c>
      <c r="C327" s="9"/>
      <c r="D327" s="10"/>
      <c r="E327" s="10" t="s">
        <v>36</v>
      </c>
      <c r="F327" s="11" t="str">
        <f t="shared" si="32"/>
        <v/>
      </c>
      <c r="G327" s="11" t="str">
        <f t="shared" si="33"/>
        <v>00</v>
      </c>
      <c r="H327" s="2">
        <v>21</v>
      </c>
      <c r="I327" s="11" t="str">
        <f t="shared" ref="I327:I390" si="35">IF(ISBLANK(D327),"",H327&amp;D327&amp;J327&amp;K327)</f>
        <v/>
      </c>
      <c r="J327" s="2">
        <v>1</v>
      </c>
      <c r="K327" s="2">
        <v>1</v>
      </c>
      <c r="L327" s="45">
        <v>6</v>
      </c>
      <c r="M327" s="6" t="str">
        <f t="shared" si="31"/>
        <v>&lt;D6&gt;</v>
      </c>
      <c r="N327" s="6" t="str">
        <f>IF($B327=1,IF(ISNA(VLOOKUP($M327,Teams!$F$4:$H$51,2,FALSE)),"",VLOOKUP($M327,Teams!$F$4:$H$51,2,FALSE)),IF($B327=2,IF(ISNA(VLOOKUP($M327,Teams!$O$4:$Q$51,2,FALSE)),"",VLOOKUP($M327,Teams!$O$4:$Q$51,2,FALSE)),IF(ISNA(VLOOKUP($M327,Teams!$X$4:$Z$51,2,FALSE)),"",VLOOKUP($M327,Teams!$X$4:$Z$51,2,FALSE))))</f>
        <v>212406</v>
      </c>
      <c r="O327" s="47">
        <v>4</v>
      </c>
      <c r="P327" s="6" t="str">
        <f t="shared" si="30"/>
        <v>&lt;D4&gt;</v>
      </c>
      <c r="Q327" s="6" t="str">
        <f>IF($B327=1,IF(ISNA(VLOOKUP($P327,Teams!$F$4:$H$51,2,FALSE)),"",VLOOKUP($P327,Teams!$F$4:$H$51,2,FALSE)),IF($B327=2,IF(ISNA(VLOOKUP($P327,Teams!$O$4:$Q$51,2,FALSE)),"",VLOOKUP($P327,Teams!$O$4:$Q$51,2,FALSE)),IF(ISNA(VLOOKUP($P327,Teams!$X$4:$Z$51,2,FALSE)),"",VLOOKUP($P327,Teams!$X$4:$Z$51,2,FALSE))))</f>
        <v>212404</v>
      </c>
      <c r="R327" t="str">
        <f t="shared" si="34"/>
        <v>01/00/1900,:00,01/00/1900,:00,Week 21 - Match ,,Gym 1 - Court 1,,0,Game,,212406,,1,212404,,,0,,,1,,,,,,</v>
      </c>
    </row>
    <row r="328" spans="2:18" x14ac:dyDescent="0.2">
      <c r="B328" s="37">
        <v>2</v>
      </c>
      <c r="C328" s="9"/>
      <c r="D328" s="10"/>
      <c r="E328" s="10" t="s">
        <v>36</v>
      </c>
      <c r="F328" s="11" t="str">
        <f t="shared" si="32"/>
        <v/>
      </c>
      <c r="G328" s="11" t="str">
        <f t="shared" si="33"/>
        <v>00</v>
      </c>
      <c r="H328" s="2">
        <v>21</v>
      </c>
      <c r="I328" s="11" t="str">
        <f t="shared" si="35"/>
        <v/>
      </c>
      <c r="J328" s="2">
        <v>1</v>
      </c>
      <c r="K328" s="2">
        <v>2</v>
      </c>
      <c r="L328" s="45">
        <v>12</v>
      </c>
      <c r="M328" s="6" t="str">
        <f t="shared" si="31"/>
        <v>&lt;D12&gt;</v>
      </c>
      <c r="N328" s="6" t="str">
        <f>IF($B328=1,IF(ISNA(VLOOKUP($M328,Teams!$F$4:$H$51,2,FALSE)),"",VLOOKUP($M328,Teams!$F$4:$H$51,2,FALSE)),IF($B328=2,IF(ISNA(VLOOKUP($M328,Teams!$O$4:$Q$51,2,FALSE)),"",VLOOKUP($M328,Teams!$O$4:$Q$51,2,FALSE)),IF(ISNA(VLOOKUP($M328,Teams!$X$4:$Z$51,2,FALSE)),"",VLOOKUP($M328,Teams!$X$4:$Z$51,2,FALSE))))</f>
        <v>212412</v>
      </c>
      <c r="O328" s="47">
        <v>5</v>
      </c>
      <c r="P328" s="6" t="str">
        <f t="shared" si="30"/>
        <v>&lt;D5&gt;</v>
      </c>
      <c r="Q328" s="6" t="str">
        <f>IF($B328=1,IF(ISNA(VLOOKUP($P328,Teams!$F$4:$H$51,2,FALSE)),"",VLOOKUP($P328,Teams!$F$4:$H$51,2,FALSE)),IF($B328=2,IF(ISNA(VLOOKUP($P328,Teams!$O$4:$Q$51,2,FALSE)),"",VLOOKUP($P328,Teams!$O$4:$Q$51,2,FALSE)),IF(ISNA(VLOOKUP($P328,Teams!$X$4:$Z$51,2,FALSE)),"",VLOOKUP($P328,Teams!$X$4:$Z$51,2,FALSE))))</f>
        <v>212405</v>
      </c>
      <c r="R328" t="str">
        <f t="shared" si="34"/>
        <v>01/00/1900,:00,01/00/1900,:00,Week 21 - Match ,,Gym 1 - Court 2,,0,Game,,212412,,1,212405,,,0,,,1,,,,,,</v>
      </c>
    </row>
    <row r="329" spans="2:18" x14ac:dyDescent="0.2">
      <c r="B329" s="37">
        <v>2</v>
      </c>
      <c r="C329" s="9"/>
      <c r="D329" s="10"/>
      <c r="E329" s="10" t="s">
        <v>36</v>
      </c>
      <c r="F329" s="11" t="str">
        <f t="shared" si="32"/>
        <v/>
      </c>
      <c r="G329" s="11" t="str">
        <f t="shared" si="33"/>
        <v>00</v>
      </c>
      <c r="H329" s="2">
        <v>21</v>
      </c>
      <c r="I329" s="11" t="str">
        <f t="shared" si="35"/>
        <v/>
      </c>
      <c r="J329" s="2">
        <v>1</v>
      </c>
      <c r="K329" s="2">
        <v>3</v>
      </c>
      <c r="L329" s="45">
        <v>11</v>
      </c>
      <c r="M329" s="6" t="str">
        <f t="shared" si="31"/>
        <v>&lt;D11&gt;</v>
      </c>
      <c r="N329" s="6" t="str">
        <f>IF($B329=1,IF(ISNA(VLOOKUP($M329,Teams!$F$4:$H$51,2,FALSE)),"",VLOOKUP($M329,Teams!$F$4:$H$51,2,FALSE)),IF($B329=2,IF(ISNA(VLOOKUP($M329,Teams!$O$4:$Q$51,2,FALSE)),"",VLOOKUP($M329,Teams!$O$4:$Q$51,2,FALSE)),IF(ISNA(VLOOKUP($M329,Teams!$X$4:$Z$51,2,FALSE)),"",VLOOKUP($M329,Teams!$X$4:$Z$51,2,FALSE))))</f>
        <v>212411</v>
      </c>
      <c r="O329" s="47">
        <v>10</v>
      </c>
      <c r="P329" s="6" t="str">
        <f t="shared" si="30"/>
        <v>&lt;D10&gt;</v>
      </c>
      <c r="Q329" s="6" t="str">
        <f>IF($B329=1,IF(ISNA(VLOOKUP($P329,Teams!$F$4:$H$51,2,FALSE)),"",VLOOKUP($P329,Teams!$F$4:$H$51,2,FALSE)),IF($B329=2,IF(ISNA(VLOOKUP($P329,Teams!$O$4:$Q$51,2,FALSE)),"",VLOOKUP($P329,Teams!$O$4:$Q$51,2,FALSE)),IF(ISNA(VLOOKUP($P329,Teams!$X$4:$Z$51,2,FALSE)),"",VLOOKUP($P329,Teams!$X$4:$Z$51,2,FALSE))))</f>
        <v>212410</v>
      </c>
      <c r="R329" t="str">
        <f t="shared" si="34"/>
        <v>01/00/1900,:00,01/00/1900,:00,Week 21 - Match ,,Gym 1 - Court 3,,0,Game,,212411,,1,212410,,,0,,,1,,,,,,</v>
      </c>
    </row>
    <row r="330" spans="2:18" x14ac:dyDescent="0.2">
      <c r="B330" s="37">
        <v>2</v>
      </c>
      <c r="C330" s="9"/>
      <c r="D330" s="10"/>
      <c r="E330" s="10" t="s">
        <v>36</v>
      </c>
      <c r="F330" s="11" t="str">
        <f t="shared" si="32"/>
        <v/>
      </c>
      <c r="G330" s="11" t="str">
        <f t="shared" si="33"/>
        <v>00</v>
      </c>
      <c r="H330" s="2">
        <v>21</v>
      </c>
      <c r="I330" s="11" t="str">
        <f t="shared" si="35"/>
        <v/>
      </c>
      <c r="J330" s="2">
        <v>2</v>
      </c>
      <c r="K330" s="2">
        <v>1</v>
      </c>
      <c r="L330" s="45">
        <v>9</v>
      </c>
      <c r="M330" s="6" t="str">
        <f t="shared" si="31"/>
        <v>&lt;D9&gt;</v>
      </c>
      <c r="N330" s="6" t="str">
        <f>IF($B330=1,IF(ISNA(VLOOKUP($M330,Teams!$F$4:$H$51,2,FALSE)),"",VLOOKUP($M330,Teams!$F$4:$H$51,2,FALSE)),IF($B330=2,IF(ISNA(VLOOKUP($M330,Teams!$O$4:$Q$51,2,FALSE)),"",VLOOKUP($M330,Teams!$O$4:$Q$51,2,FALSE)),IF(ISNA(VLOOKUP($M330,Teams!$X$4:$Z$51,2,FALSE)),"",VLOOKUP($M330,Teams!$X$4:$Z$51,2,FALSE))))</f>
        <v>212409</v>
      </c>
      <c r="O330" s="47">
        <v>1</v>
      </c>
      <c r="P330" s="6" t="str">
        <f t="shared" si="30"/>
        <v>&lt;D1&gt;</v>
      </c>
      <c r="Q330" s="6" t="str">
        <f>IF($B330=1,IF(ISNA(VLOOKUP($P330,Teams!$F$4:$H$51,2,FALSE)),"",VLOOKUP($P330,Teams!$F$4:$H$51,2,FALSE)),IF($B330=2,IF(ISNA(VLOOKUP($P330,Teams!$O$4:$Q$51,2,FALSE)),"",VLOOKUP($P330,Teams!$O$4:$Q$51,2,FALSE)),IF(ISNA(VLOOKUP($P330,Teams!$X$4:$Z$51,2,FALSE)),"",VLOOKUP($P330,Teams!$X$4:$Z$51,2,FALSE))))</f>
        <v>212401</v>
      </c>
      <c r="R330" t="str">
        <f t="shared" si="34"/>
        <v>01/00/1900,:00,01/00/1900,:00,Week 21 - Match ,,Gym 2 - Court 1,,0,Game,,212409,,1,212401,,,0,,,1,,,,,,</v>
      </c>
    </row>
    <row r="331" spans="2:18" x14ac:dyDescent="0.2">
      <c r="B331" s="37">
        <v>2</v>
      </c>
      <c r="C331" s="9"/>
      <c r="D331" s="10"/>
      <c r="E331" s="10" t="s">
        <v>36</v>
      </c>
      <c r="F331" s="11" t="str">
        <f t="shared" si="32"/>
        <v/>
      </c>
      <c r="G331" s="11" t="str">
        <f t="shared" si="33"/>
        <v>00</v>
      </c>
      <c r="H331" s="2">
        <v>21</v>
      </c>
      <c r="I331" s="11" t="str">
        <f t="shared" si="35"/>
        <v/>
      </c>
      <c r="J331" s="2">
        <v>2</v>
      </c>
      <c r="K331" s="2">
        <v>2</v>
      </c>
      <c r="L331" s="45">
        <v>8</v>
      </c>
      <c r="M331" s="6" t="str">
        <f t="shared" si="31"/>
        <v>&lt;D8&gt;</v>
      </c>
      <c r="N331" s="6" t="str">
        <f>IF($B331=1,IF(ISNA(VLOOKUP($M331,Teams!$F$4:$H$51,2,FALSE)),"",VLOOKUP($M331,Teams!$F$4:$H$51,2,FALSE)),IF($B331=2,IF(ISNA(VLOOKUP($M331,Teams!$O$4:$Q$51,2,FALSE)),"",VLOOKUP($M331,Teams!$O$4:$Q$51,2,FALSE)),IF(ISNA(VLOOKUP($M331,Teams!$X$4:$Z$51,2,FALSE)),"",VLOOKUP($M331,Teams!$X$4:$Z$51,2,FALSE))))</f>
        <v>212408</v>
      </c>
      <c r="O331" s="47">
        <v>2</v>
      </c>
      <c r="P331" s="6" t="str">
        <f t="shared" si="30"/>
        <v>&lt;D2&gt;</v>
      </c>
      <c r="Q331" s="6" t="str">
        <f>IF($B331=1,IF(ISNA(VLOOKUP($P331,Teams!$F$4:$H$51,2,FALSE)),"",VLOOKUP($P331,Teams!$F$4:$H$51,2,FALSE)),IF($B331=2,IF(ISNA(VLOOKUP($P331,Teams!$O$4:$Q$51,2,FALSE)),"",VLOOKUP($P331,Teams!$O$4:$Q$51,2,FALSE)),IF(ISNA(VLOOKUP($P331,Teams!$X$4:$Z$51,2,FALSE)),"",VLOOKUP($P331,Teams!$X$4:$Z$51,2,FALSE))))</f>
        <v>212402</v>
      </c>
      <c r="R331" t="str">
        <f t="shared" si="34"/>
        <v>01/00/1900,:00,01/00/1900,:00,Week 21 - Match ,,Gym 2 - Court 2,,0,Game,,212408,,1,212402,,,0,,,1,,,,,,</v>
      </c>
    </row>
    <row r="332" spans="2:18" x14ac:dyDescent="0.2">
      <c r="B332" s="37">
        <v>2</v>
      </c>
      <c r="C332" s="9"/>
      <c r="D332" s="10"/>
      <c r="E332" s="10" t="s">
        <v>36</v>
      </c>
      <c r="F332" s="11" t="str">
        <f t="shared" si="32"/>
        <v/>
      </c>
      <c r="G332" s="11" t="str">
        <f t="shared" si="33"/>
        <v>00</v>
      </c>
      <c r="H332" s="2">
        <v>21</v>
      </c>
      <c r="I332" s="11" t="str">
        <f t="shared" si="35"/>
        <v/>
      </c>
      <c r="J332" s="2">
        <v>2</v>
      </c>
      <c r="K332" s="2">
        <v>3</v>
      </c>
      <c r="L332" s="45">
        <v>7</v>
      </c>
      <c r="M332" s="6" t="str">
        <f t="shared" si="31"/>
        <v>&lt;D7&gt;</v>
      </c>
      <c r="N332" s="6" t="str">
        <f>IF($B332=1,IF(ISNA(VLOOKUP($M332,Teams!$F$4:$H$51,2,FALSE)),"",VLOOKUP($M332,Teams!$F$4:$H$51,2,FALSE)),IF($B332=2,IF(ISNA(VLOOKUP($M332,Teams!$O$4:$Q$51,2,FALSE)),"",VLOOKUP($M332,Teams!$O$4:$Q$51,2,FALSE)),IF(ISNA(VLOOKUP($M332,Teams!$X$4:$Z$51,2,FALSE)),"",VLOOKUP($M332,Teams!$X$4:$Z$51,2,FALSE))))</f>
        <v>212407</v>
      </c>
      <c r="O332" s="47">
        <v>3</v>
      </c>
      <c r="P332" s="6" t="str">
        <f t="shared" si="30"/>
        <v>&lt;D3&gt;</v>
      </c>
      <c r="Q332" s="6" t="str">
        <f>IF($B332=1,IF(ISNA(VLOOKUP($P332,Teams!$F$4:$H$51,2,FALSE)),"",VLOOKUP($P332,Teams!$F$4:$H$51,2,FALSE)),IF($B332=2,IF(ISNA(VLOOKUP($P332,Teams!$O$4:$Q$51,2,FALSE)),"",VLOOKUP($P332,Teams!$O$4:$Q$51,2,FALSE)),IF(ISNA(VLOOKUP($P332,Teams!$X$4:$Z$51,2,FALSE)),"",VLOOKUP($P332,Teams!$X$4:$Z$51,2,FALSE))))</f>
        <v>212403</v>
      </c>
      <c r="R332" t="str">
        <f t="shared" si="34"/>
        <v>01/00/1900,:00,01/00/1900,:00,Week 21 - Match ,,Gym 2 - Court 3,,0,Game,,212407,,1,212403,,,0,,,1,,,,,,</v>
      </c>
    </row>
    <row r="333" spans="2:18" x14ac:dyDescent="0.2">
      <c r="B333" s="37">
        <v>2</v>
      </c>
      <c r="C333" s="9"/>
      <c r="D333" s="10"/>
      <c r="E333" s="10" t="s">
        <v>36</v>
      </c>
      <c r="F333" s="11" t="str">
        <f t="shared" si="32"/>
        <v/>
      </c>
      <c r="G333" s="11" t="str">
        <f t="shared" si="33"/>
        <v>00</v>
      </c>
      <c r="H333" s="2">
        <v>21</v>
      </c>
      <c r="I333" s="11" t="str">
        <f t="shared" si="35"/>
        <v/>
      </c>
      <c r="J333" s="2">
        <v>1</v>
      </c>
      <c r="K333" s="2">
        <v>1</v>
      </c>
      <c r="L333" s="45">
        <v>12</v>
      </c>
      <c r="M333" s="6" t="str">
        <f t="shared" si="31"/>
        <v>&lt;D12&gt;</v>
      </c>
      <c r="N333" s="6" t="str">
        <f>IF($B333=1,IF(ISNA(VLOOKUP($M333,Teams!$F$4:$H$51,2,FALSE)),"",VLOOKUP($M333,Teams!$F$4:$H$51,2,FALSE)),IF($B333=2,IF(ISNA(VLOOKUP($M333,Teams!$O$4:$Q$51,2,FALSE)),"",VLOOKUP($M333,Teams!$O$4:$Q$51,2,FALSE)),IF(ISNA(VLOOKUP($M333,Teams!$X$4:$Z$51,2,FALSE)),"",VLOOKUP($M333,Teams!$X$4:$Z$51,2,FALSE))))</f>
        <v>212412</v>
      </c>
      <c r="O333" s="47">
        <v>2</v>
      </c>
      <c r="P333" s="6" t="str">
        <f t="shared" si="30"/>
        <v>&lt;D2&gt;</v>
      </c>
      <c r="Q333" s="6" t="str">
        <f>IF($B333=1,IF(ISNA(VLOOKUP($P333,Teams!$F$4:$H$51,2,FALSE)),"",VLOOKUP($P333,Teams!$F$4:$H$51,2,FALSE)),IF($B333=2,IF(ISNA(VLOOKUP($P333,Teams!$O$4:$Q$51,2,FALSE)),"",VLOOKUP($P333,Teams!$O$4:$Q$51,2,FALSE)),IF(ISNA(VLOOKUP($P333,Teams!$X$4:$Z$51,2,FALSE)),"",VLOOKUP($P333,Teams!$X$4:$Z$51,2,FALSE))))</f>
        <v>212402</v>
      </c>
      <c r="R333" t="str">
        <f t="shared" si="34"/>
        <v>01/00/1900,:00,01/00/1900,:00,Week 21 - Match ,,Gym 1 - Court 1,,0,Game,,212412,,1,212402,,,0,,,1,,,,,,</v>
      </c>
    </row>
    <row r="334" spans="2:18" x14ac:dyDescent="0.2">
      <c r="B334" s="37">
        <v>2</v>
      </c>
      <c r="C334" s="9"/>
      <c r="D334" s="10"/>
      <c r="E334" s="10" t="s">
        <v>36</v>
      </c>
      <c r="F334" s="11" t="str">
        <f t="shared" si="32"/>
        <v/>
      </c>
      <c r="G334" s="11" t="str">
        <f t="shared" si="33"/>
        <v>00</v>
      </c>
      <c r="H334" s="2">
        <v>21</v>
      </c>
      <c r="I334" s="11" t="str">
        <f t="shared" si="35"/>
        <v/>
      </c>
      <c r="J334" s="2">
        <v>1</v>
      </c>
      <c r="K334" s="2">
        <v>2</v>
      </c>
      <c r="L334" s="45">
        <v>11</v>
      </c>
      <c r="M334" s="6" t="str">
        <f t="shared" si="31"/>
        <v>&lt;D11&gt;</v>
      </c>
      <c r="N334" s="6" t="str">
        <f>IF($B334=1,IF(ISNA(VLOOKUP($M334,Teams!$F$4:$H$51,2,FALSE)),"",VLOOKUP($M334,Teams!$F$4:$H$51,2,FALSE)),IF($B334=2,IF(ISNA(VLOOKUP($M334,Teams!$O$4:$Q$51,2,FALSE)),"",VLOOKUP($M334,Teams!$O$4:$Q$51,2,FALSE)),IF(ISNA(VLOOKUP($M334,Teams!$X$4:$Z$51,2,FALSE)),"",VLOOKUP($M334,Teams!$X$4:$Z$51,2,FALSE))))</f>
        <v>212411</v>
      </c>
      <c r="O334" s="47">
        <v>4</v>
      </c>
      <c r="P334" s="6" t="str">
        <f t="shared" si="30"/>
        <v>&lt;D4&gt;</v>
      </c>
      <c r="Q334" s="6" t="str">
        <f>IF($B334=1,IF(ISNA(VLOOKUP($P334,Teams!$F$4:$H$51,2,FALSE)),"",VLOOKUP($P334,Teams!$F$4:$H$51,2,FALSE)),IF($B334=2,IF(ISNA(VLOOKUP($P334,Teams!$O$4:$Q$51,2,FALSE)),"",VLOOKUP($P334,Teams!$O$4:$Q$51,2,FALSE)),IF(ISNA(VLOOKUP($P334,Teams!$X$4:$Z$51,2,FALSE)),"",VLOOKUP($P334,Teams!$X$4:$Z$51,2,FALSE))))</f>
        <v>212404</v>
      </c>
      <c r="R334" t="str">
        <f t="shared" si="34"/>
        <v>01/00/1900,:00,01/00/1900,:00,Week 21 - Match ,,Gym 1 - Court 2,,0,Game,,212411,,1,212404,,,0,,,1,,,,,,</v>
      </c>
    </row>
    <row r="335" spans="2:18" x14ac:dyDescent="0.2">
      <c r="B335" s="37">
        <v>2</v>
      </c>
      <c r="C335" s="9"/>
      <c r="D335" s="10"/>
      <c r="E335" s="10" t="s">
        <v>36</v>
      </c>
      <c r="F335" s="11" t="str">
        <f t="shared" si="32"/>
        <v/>
      </c>
      <c r="G335" s="11" t="str">
        <f t="shared" si="33"/>
        <v>00</v>
      </c>
      <c r="H335" s="2">
        <v>21</v>
      </c>
      <c r="I335" s="11" t="str">
        <f t="shared" si="35"/>
        <v/>
      </c>
      <c r="J335" s="2">
        <v>1</v>
      </c>
      <c r="K335" s="2">
        <v>3</v>
      </c>
      <c r="L335" s="45">
        <v>10</v>
      </c>
      <c r="M335" s="6" t="str">
        <f t="shared" si="31"/>
        <v>&lt;D10&gt;</v>
      </c>
      <c r="N335" s="6" t="str">
        <f>IF($B335=1,IF(ISNA(VLOOKUP($M335,Teams!$F$4:$H$51,2,FALSE)),"",VLOOKUP($M335,Teams!$F$4:$H$51,2,FALSE)),IF($B335=2,IF(ISNA(VLOOKUP($M335,Teams!$O$4:$Q$51,2,FALSE)),"",VLOOKUP($M335,Teams!$O$4:$Q$51,2,FALSE)),IF(ISNA(VLOOKUP($M335,Teams!$X$4:$Z$51,2,FALSE)),"",VLOOKUP($M335,Teams!$X$4:$Z$51,2,FALSE))))</f>
        <v>212410</v>
      </c>
      <c r="O335" s="47">
        <v>5</v>
      </c>
      <c r="P335" s="6" t="str">
        <f t="shared" si="30"/>
        <v>&lt;D5&gt;</v>
      </c>
      <c r="Q335" s="6" t="str">
        <f>IF($B335=1,IF(ISNA(VLOOKUP($P335,Teams!$F$4:$H$51,2,FALSE)),"",VLOOKUP($P335,Teams!$F$4:$H$51,2,FALSE)),IF($B335=2,IF(ISNA(VLOOKUP($P335,Teams!$O$4:$Q$51,2,FALSE)),"",VLOOKUP($P335,Teams!$O$4:$Q$51,2,FALSE)),IF(ISNA(VLOOKUP($P335,Teams!$X$4:$Z$51,2,FALSE)),"",VLOOKUP($P335,Teams!$X$4:$Z$51,2,FALSE))))</f>
        <v>212405</v>
      </c>
      <c r="R335" t="str">
        <f t="shared" si="34"/>
        <v>01/00/1900,:00,01/00/1900,:00,Week 21 - Match ,,Gym 1 - Court 3,,0,Game,,212410,,1,212405,,,0,,,1,,,,,,</v>
      </c>
    </row>
    <row r="336" spans="2:18" x14ac:dyDescent="0.2">
      <c r="B336" s="37">
        <v>2</v>
      </c>
      <c r="C336" s="9"/>
      <c r="D336" s="10"/>
      <c r="E336" s="10" t="s">
        <v>36</v>
      </c>
      <c r="F336" s="11" t="str">
        <f t="shared" si="32"/>
        <v/>
      </c>
      <c r="G336" s="11" t="str">
        <f t="shared" si="33"/>
        <v>00</v>
      </c>
      <c r="H336" s="2">
        <v>21</v>
      </c>
      <c r="I336" s="11" t="str">
        <f t="shared" si="35"/>
        <v/>
      </c>
      <c r="J336" s="2">
        <v>2</v>
      </c>
      <c r="K336" s="2">
        <v>1</v>
      </c>
      <c r="L336" s="45">
        <v>9</v>
      </c>
      <c r="M336" s="6" t="str">
        <f t="shared" si="31"/>
        <v>&lt;D9&gt;</v>
      </c>
      <c r="N336" s="6" t="str">
        <f>IF($B336=1,IF(ISNA(VLOOKUP($M336,Teams!$F$4:$H$51,2,FALSE)),"",VLOOKUP($M336,Teams!$F$4:$H$51,2,FALSE)),IF($B336=2,IF(ISNA(VLOOKUP($M336,Teams!$O$4:$Q$51,2,FALSE)),"",VLOOKUP($M336,Teams!$O$4:$Q$51,2,FALSE)),IF(ISNA(VLOOKUP($M336,Teams!$X$4:$Z$51,2,FALSE)),"",VLOOKUP($M336,Teams!$X$4:$Z$51,2,FALSE))))</f>
        <v>212409</v>
      </c>
      <c r="O336" s="47">
        <v>6</v>
      </c>
      <c r="P336" s="6" t="str">
        <f t="shared" si="30"/>
        <v>&lt;D6&gt;</v>
      </c>
      <c r="Q336" s="6" t="str">
        <f>IF($B336=1,IF(ISNA(VLOOKUP($P336,Teams!$F$4:$H$51,2,FALSE)),"",VLOOKUP($P336,Teams!$F$4:$H$51,2,FALSE)),IF($B336=2,IF(ISNA(VLOOKUP($P336,Teams!$O$4:$Q$51,2,FALSE)),"",VLOOKUP($P336,Teams!$O$4:$Q$51,2,FALSE)),IF(ISNA(VLOOKUP($P336,Teams!$X$4:$Z$51,2,FALSE)),"",VLOOKUP($P336,Teams!$X$4:$Z$51,2,FALSE))))</f>
        <v>212406</v>
      </c>
      <c r="R336" t="str">
        <f t="shared" si="34"/>
        <v>01/00/1900,:00,01/00/1900,:00,Week 21 - Match ,,Gym 2 - Court 1,,0,Game,,212409,,1,212406,,,0,,,1,,,,,,</v>
      </c>
    </row>
    <row r="337" spans="2:18" x14ac:dyDescent="0.2">
      <c r="B337" s="37">
        <v>2</v>
      </c>
      <c r="C337" s="9"/>
      <c r="D337" s="10"/>
      <c r="E337" s="10" t="s">
        <v>36</v>
      </c>
      <c r="F337" s="11" t="str">
        <f t="shared" si="32"/>
        <v/>
      </c>
      <c r="G337" s="11" t="str">
        <f t="shared" si="33"/>
        <v>00</v>
      </c>
      <c r="H337" s="2">
        <v>21</v>
      </c>
      <c r="I337" s="11" t="str">
        <f t="shared" si="35"/>
        <v/>
      </c>
      <c r="J337" s="2">
        <v>2</v>
      </c>
      <c r="K337" s="2">
        <v>2</v>
      </c>
      <c r="L337" s="45">
        <v>8</v>
      </c>
      <c r="M337" s="6" t="str">
        <f t="shared" si="31"/>
        <v>&lt;D8&gt;</v>
      </c>
      <c r="N337" s="6" t="str">
        <f>IF($B337=1,IF(ISNA(VLOOKUP($M337,Teams!$F$4:$H$51,2,FALSE)),"",VLOOKUP($M337,Teams!$F$4:$H$51,2,FALSE)),IF($B337=2,IF(ISNA(VLOOKUP($M337,Teams!$O$4:$Q$51,2,FALSE)),"",VLOOKUP($M337,Teams!$O$4:$Q$51,2,FALSE)),IF(ISNA(VLOOKUP($M337,Teams!$X$4:$Z$51,2,FALSE)),"",VLOOKUP($M337,Teams!$X$4:$Z$51,2,FALSE))))</f>
        <v>212408</v>
      </c>
      <c r="O337" s="47">
        <v>7</v>
      </c>
      <c r="P337" s="6" t="str">
        <f t="shared" si="30"/>
        <v>&lt;D7&gt;</v>
      </c>
      <c r="Q337" s="6" t="str">
        <f>IF($B337=1,IF(ISNA(VLOOKUP($P337,Teams!$F$4:$H$51,2,FALSE)),"",VLOOKUP($P337,Teams!$F$4:$H$51,2,FALSE)),IF($B337=2,IF(ISNA(VLOOKUP($P337,Teams!$O$4:$Q$51,2,FALSE)),"",VLOOKUP($P337,Teams!$O$4:$Q$51,2,FALSE)),IF(ISNA(VLOOKUP($P337,Teams!$X$4:$Z$51,2,FALSE)),"",VLOOKUP($P337,Teams!$X$4:$Z$51,2,FALSE))))</f>
        <v>212407</v>
      </c>
      <c r="R337" t="str">
        <f t="shared" si="34"/>
        <v>01/00/1900,:00,01/00/1900,:00,Week 21 - Match ,,Gym 2 - Court 2,,0,Game,,212408,,1,212407,,,0,,,1,,,,,,</v>
      </c>
    </row>
    <row r="338" spans="2:18" x14ac:dyDescent="0.2">
      <c r="B338" s="37">
        <v>2</v>
      </c>
      <c r="C338" s="9"/>
      <c r="D338" s="10"/>
      <c r="E338" s="10" t="s">
        <v>36</v>
      </c>
      <c r="F338" s="11" t="str">
        <f t="shared" si="32"/>
        <v/>
      </c>
      <c r="G338" s="11" t="str">
        <f t="shared" si="33"/>
        <v>00</v>
      </c>
      <c r="H338" s="2">
        <v>21</v>
      </c>
      <c r="I338" s="11" t="str">
        <f t="shared" si="35"/>
        <v/>
      </c>
      <c r="J338" s="2">
        <v>2</v>
      </c>
      <c r="K338" s="2">
        <v>3</v>
      </c>
      <c r="L338" s="45">
        <v>3</v>
      </c>
      <c r="M338" s="6" t="str">
        <f t="shared" si="31"/>
        <v>&lt;D3&gt;</v>
      </c>
      <c r="N338" s="6" t="str">
        <f>IF($B338=1,IF(ISNA(VLOOKUP($M338,Teams!$F$4:$H$51,2,FALSE)),"",VLOOKUP($M338,Teams!$F$4:$H$51,2,FALSE)),IF($B338=2,IF(ISNA(VLOOKUP($M338,Teams!$O$4:$Q$51,2,FALSE)),"",VLOOKUP($M338,Teams!$O$4:$Q$51,2,FALSE)),IF(ISNA(VLOOKUP($M338,Teams!$X$4:$Z$51,2,FALSE)),"",VLOOKUP($M338,Teams!$X$4:$Z$51,2,FALSE))))</f>
        <v>212403</v>
      </c>
      <c r="O338" s="47">
        <v>1</v>
      </c>
      <c r="P338" s="6" t="str">
        <f t="shared" si="30"/>
        <v>&lt;D1&gt;</v>
      </c>
      <c r="Q338" s="6" t="str">
        <f>IF($B338=1,IF(ISNA(VLOOKUP($P338,Teams!$F$4:$H$51,2,FALSE)),"",VLOOKUP($P338,Teams!$F$4:$H$51,2,FALSE)),IF($B338=2,IF(ISNA(VLOOKUP($P338,Teams!$O$4:$Q$51,2,FALSE)),"",VLOOKUP($P338,Teams!$O$4:$Q$51,2,FALSE)),IF(ISNA(VLOOKUP($P338,Teams!$X$4:$Z$51,2,FALSE)),"",VLOOKUP($P338,Teams!$X$4:$Z$51,2,FALSE))))</f>
        <v>212401</v>
      </c>
      <c r="R338" t="str">
        <f t="shared" si="34"/>
        <v>01/00/1900,:00,01/00/1900,:00,Week 21 - Match ,,Gym 2 - Court 3,,0,Game,,212403,,1,212401,,,0,,,1,,,,,,</v>
      </c>
    </row>
    <row r="339" spans="2:18" x14ac:dyDescent="0.2">
      <c r="B339" s="37">
        <v>2</v>
      </c>
      <c r="C339" s="9"/>
      <c r="D339" s="10"/>
      <c r="E339" s="10" t="s">
        <v>36</v>
      </c>
      <c r="F339" s="11" t="str">
        <f t="shared" si="32"/>
        <v/>
      </c>
      <c r="G339" s="11" t="str">
        <f t="shared" si="33"/>
        <v>00</v>
      </c>
      <c r="H339" s="2">
        <v>22</v>
      </c>
      <c r="I339" s="11" t="str">
        <f t="shared" si="35"/>
        <v/>
      </c>
      <c r="J339" s="2">
        <v>1</v>
      </c>
      <c r="K339" s="2">
        <v>1</v>
      </c>
      <c r="L339" s="45">
        <v>10</v>
      </c>
      <c r="M339" s="6" t="str">
        <f t="shared" si="31"/>
        <v>&lt;D10&gt;</v>
      </c>
      <c r="N339" s="6" t="str">
        <f>IF($B339=1,IF(ISNA(VLOOKUP($M339,Teams!$F$4:$H$51,2,FALSE)),"",VLOOKUP($M339,Teams!$F$4:$H$51,2,FALSE)),IF($B339=2,IF(ISNA(VLOOKUP($M339,Teams!$O$4:$Q$51,2,FALSE)),"",VLOOKUP($M339,Teams!$O$4:$Q$51,2,FALSE)),IF(ISNA(VLOOKUP($M339,Teams!$X$4:$Z$51,2,FALSE)),"",VLOOKUP($M339,Teams!$X$4:$Z$51,2,FALSE))))</f>
        <v>212410</v>
      </c>
      <c r="O339" s="47">
        <v>2</v>
      </c>
      <c r="P339" s="6" t="str">
        <f t="shared" si="30"/>
        <v>&lt;D2&gt;</v>
      </c>
      <c r="Q339" s="6" t="str">
        <f>IF($B339=1,IF(ISNA(VLOOKUP($P339,Teams!$F$4:$H$51,2,FALSE)),"",VLOOKUP($P339,Teams!$F$4:$H$51,2,FALSE)),IF($B339=2,IF(ISNA(VLOOKUP($P339,Teams!$O$4:$Q$51,2,FALSE)),"",VLOOKUP($P339,Teams!$O$4:$Q$51,2,FALSE)),IF(ISNA(VLOOKUP($P339,Teams!$X$4:$Z$51,2,FALSE)),"",VLOOKUP($P339,Teams!$X$4:$Z$51,2,FALSE))))</f>
        <v>212402</v>
      </c>
      <c r="R339" t="str">
        <f t="shared" si="34"/>
        <v>01/00/1900,:00,01/00/1900,:00,Week 22 - Match ,,Gym 1 - Court 1,,0,Game,,212410,,1,212402,,,0,,,1,,,,,,</v>
      </c>
    </row>
    <row r="340" spans="2:18" x14ac:dyDescent="0.2">
      <c r="B340" s="37">
        <v>2</v>
      </c>
      <c r="C340" s="9"/>
      <c r="D340" s="10"/>
      <c r="E340" s="10" t="s">
        <v>36</v>
      </c>
      <c r="F340" s="11" t="str">
        <f t="shared" si="32"/>
        <v/>
      </c>
      <c r="G340" s="11" t="str">
        <f t="shared" si="33"/>
        <v>00</v>
      </c>
      <c r="H340" s="2">
        <v>22</v>
      </c>
      <c r="I340" s="11" t="str">
        <f t="shared" si="35"/>
        <v/>
      </c>
      <c r="J340" s="2">
        <v>1</v>
      </c>
      <c r="K340" s="2">
        <v>2</v>
      </c>
      <c r="L340" s="45">
        <v>11</v>
      </c>
      <c r="M340" s="6" t="str">
        <f t="shared" si="31"/>
        <v>&lt;D11&gt;</v>
      </c>
      <c r="N340" s="6" t="str">
        <f>IF($B340=1,IF(ISNA(VLOOKUP($M340,Teams!$F$4:$H$51,2,FALSE)),"",VLOOKUP($M340,Teams!$F$4:$H$51,2,FALSE)),IF($B340=2,IF(ISNA(VLOOKUP($M340,Teams!$O$4:$Q$51,2,FALSE)),"",VLOOKUP($M340,Teams!$O$4:$Q$51,2,FALSE)),IF(ISNA(VLOOKUP($M340,Teams!$X$4:$Z$51,2,FALSE)),"",VLOOKUP($M340,Teams!$X$4:$Z$51,2,FALSE))))</f>
        <v>212411</v>
      </c>
      <c r="O340" s="47">
        <v>1</v>
      </c>
      <c r="P340" s="6" t="str">
        <f t="shared" si="30"/>
        <v>&lt;D1&gt;</v>
      </c>
      <c r="Q340" s="6" t="str">
        <f>IF($B340=1,IF(ISNA(VLOOKUP($P340,Teams!$F$4:$H$51,2,FALSE)),"",VLOOKUP($P340,Teams!$F$4:$H$51,2,FALSE)),IF($B340=2,IF(ISNA(VLOOKUP($P340,Teams!$O$4:$Q$51,2,FALSE)),"",VLOOKUP($P340,Teams!$O$4:$Q$51,2,FALSE)),IF(ISNA(VLOOKUP($P340,Teams!$X$4:$Z$51,2,FALSE)),"",VLOOKUP($P340,Teams!$X$4:$Z$51,2,FALSE))))</f>
        <v>212401</v>
      </c>
      <c r="R340" t="str">
        <f t="shared" si="34"/>
        <v>01/00/1900,:00,01/00/1900,:00,Week 22 - Match ,,Gym 1 - Court 2,,0,Game,,212411,,1,212401,,,0,,,1,,,,,,</v>
      </c>
    </row>
    <row r="341" spans="2:18" x14ac:dyDescent="0.2">
      <c r="B341" s="37">
        <v>2</v>
      </c>
      <c r="C341" s="9"/>
      <c r="D341" s="10"/>
      <c r="E341" s="10" t="s">
        <v>36</v>
      </c>
      <c r="F341" s="11" t="str">
        <f t="shared" si="32"/>
        <v/>
      </c>
      <c r="G341" s="11" t="str">
        <f t="shared" si="33"/>
        <v>00</v>
      </c>
      <c r="H341" s="2">
        <v>22</v>
      </c>
      <c r="I341" s="11" t="str">
        <f t="shared" si="35"/>
        <v/>
      </c>
      <c r="J341" s="2">
        <v>1</v>
      </c>
      <c r="K341" s="2">
        <v>3</v>
      </c>
      <c r="L341" s="45">
        <v>7</v>
      </c>
      <c r="M341" s="6" t="str">
        <f t="shared" si="31"/>
        <v>&lt;D7&gt;</v>
      </c>
      <c r="N341" s="6" t="str">
        <f>IF($B341=1,IF(ISNA(VLOOKUP($M341,Teams!$F$4:$H$51,2,FALSE)),"",VLOOKUP($M341,Teams!$F$4:$H$51,2,FALSE)),IF($B341=2,IF(ISNA(VLOOKUP($M341,Teams!$O$4:$Q$51,2,FALSE)),"",VLOOKUP($M341,Teams!$O$4:$Q$51,2,FALSE)),IF(ISNA(VLOOKUP($M341,Teams!$X$4:$Z$51,2,FALSE)),"",VLOOKUP($M341,Teams!$X$4:$Z$51,2,FALSE))))</f>
        <v>212407</v>
      </c>
      <c r="O341" s="47">
        <v>5</v>
      </c>
      <c r="P341" s="6" t="str">
        <f t="shared" si="30"/>
        <v>&lt;D5&gt;</v>
      </c>
      <c r="Q341" s="6" t="str">
        <f>IF($B341=1,IF(ISNA(VLOOKUP($P341,Teams!$F$4:$H$51,2,FALSE)),"",VLOOKUP($P341,Teams!$F$4:$H$51,2,FALSE)),IF($B341=2,IF(ISNA(VLOOKUP($P341,Teams!$O$4:$Q$51,2,FALSE)),"",VLOOKUP($P341,Teams!$O$4:$Q$51,2,FALSE)),IF(ISNA(VLOOKUP($P341,Teams!$X$4:$Z$51,2,FALSE)),"",VLOOKUP($P341,Teams!$X$4:$Z$51,2,FALSE))))</f>
        <v>212405</v>
      </c>
      <c r="R341" t="str">
        <f t="shared" si="34"/>
        <v>01/00/1900,:00,01/00/1900,:00,Week 22 - Match ,,Gym 1 - Court 3,,0,Game,,212407,,1,212405,,,0,,,1,,,,,,</v>
      </c>
    </row>
    <row r="342" spans="2:18" x14ac:dyDescent="0.2">
      <c r="B342" s="37">
        <v>2</v>
      </c>
      <c r="C342" s="9"/>
      <c r="D342" s="10"/>
      <c r="E342" s="10" t="s">
        <v>36</v>
      </c>
      <c r="F342" s="11" t="str">
        <f t="shared" si="32"/>
        <v/>
      </c>
      <c r="G342" s="11" t="str">
        <f t="shared" si="33"/>
        <v>00</v>
      </c>
      <c r="H342" s="2">
        <v>22</v>
      </c>
      <c r="I342" s="11" t="str">
        <f t="shared" si="35"/>
        <v/>
      </c>
      <c r="J342" s="2">
        <v>2</v>
      </c>
      <c r="K342" s="2">
        <v>1</v>
      </c>
      <c r="L342" s="45">
        <v>12</v>
      </c>
      <c r="M342" s="6" t="str">
        <f t="shared" si="31"/>
        <v>&lt;D12&gt;</v>
      </c>
      <c r="N342" s="6" t="str">
        <f>IF($B342=1,IF(ISNA(VLOOKUP($M342,Teams!$F$4:$H$51,2,FALSE)),"",VLOOKUP($M342,Teams!$F$4:$H$51,2,FALSE)),IF($B342=2,IF(ISNA(VLOOKUP($M342,Teams!$O$4:$Q$51,2,FALSE)),"",VLOOKUP($M342,Teams!$O$4:$Q$51,2,FALSE)),IF(ISNA(VLOOKUP($M342,Teams!$X$4:$Z$51,2,FALSE)),"",VLOOKUP($M342,Teams!$X$4:$Z$51,2,FALSE))))</f>
        <v>212412</v>
      </c>
      <c r="O342" s="47">
        <v>6</v>
      </c>
      <c r="P342" s="6" t="str">
        <f t="shared" si="30"/>
        <v>&lt;D6&gt;</v>
      </c>
      <c r="Q342" s="6" t="str">
        <f>IF($B342=1,IF(ISNA(VLOOKUP($P342,Teams!$F$4:$H$51,2,FALSE)),"",VLOOKUP($P342,Teams!$F$4:$H$51,2,FALSE)),IF($B342=2,IF(ISNA(VLOOKUP($P342,Teams!$O$4:$Q$51,2,FALSE)),"",VLOOKUP($P342,Teams!$O$4:$Q$51,2,FALSE)),IF(ISNA(VLOOKUP($P342,Teams!$X$4:$Z$51,2,FALSE)),"",VLOOKUP($P342,Teams!$X$4:$Z$51,2,FALSE))))</f>
        <v>212406</v>
      </c>
      <c r="R342" t="str">
        <f t="shared" si="34"/>
        <v>01/00/1900,:00,01/00/1900,:00,Week 22 - Match ,,Gym 2 - Court 1,,0,Game,,212412,,1,212406,,,0,,,1,,,,,,</v>
      </c>
    </row>
    <row r="343" spans="2:18" x14ac:dyDescent="0.2">
      <c r="B343" s="37">
        <v>2</v>
      </c>
      <c r="C343" s="9"/>
      <c r="D343" s="10"/>
      <c r="E343" s="10" t="s">
        <v>36</v>
      </c>
      <c r="F343" s="11" t="str">
        <f t="shared" si="32"/>
        <v/>
      </c>
      <c r="G343" s="11" t="str">
        <f t="shared" si="33"/>
        <v>00</v>
      </c>
      <c r="H343" s="2">
        <v>22</v>
      </c>
      <c r="I343" s="11" t="str">
        <f t="shared" si="35"/>
        <v/>
      </c>
      <c r="J343" s="2">
        <v>2</v>
      </c>
      <c r="K343" s="2">
        <v>2</v>
      </c>
      <c r="L343" s="45">
        <v>8</v>
      </c>
      <c r="M343" s="6" t="str">
        <f t="shared" si="31"/>
        <v>&lt;D8&gt;</v>
      </c>
      <c r="N343" s="6" t="str">
        <f>IF($B343=1,IF(ISNA(VLOOKUP($M343,Teams!$F$4:$H$51,2,FALSE)),"",VLOOKUP($M343,Teams!$F$4:$H$51,2,FALSE)),IF($B343=2,IF(ISNA(VLOOKUP($M343,Teams!$O$4:$Q$51,2,FALSE)),"",VLOOKUP($M343,Teams!$O$4:$Q$51,2,FALSE)),IF(ISNA(VLOOKUP($M343,Teams!$X$4:$Z$51,2,FALSE)),"",VLOOKUP($M343,Teams!$X$4:$Z$51,2,FALSE))))</f>
        <v>212408</v>
      </c>
      <c r="O343" s="47">
        <v>4</v>
      </c>
      <c r="P343" s="6" t="str">
        <f t="shared" si="30"/>
        <v>&lt;D4&gt;</v>
      </c>
      <c r="Q343" s="6" t="str">
        <f>IF($B343=1,IF(ISNA(VLOOKUP($P343,Teams!$F$4:$H$51,2,FALSE)),"",VLOOKUP($P343,Teams!$F$4:$H$51,2,FALSE)),IF($B343=2,IF(ISNA(VLOOKUP($P343,Teams!$O$4:$Q$51,2,FALSE)),"",VLOOKUP($P343,Teams!$O$4:$Q$51,2,FALSE)),IF(ISNA(VLOOKUP($P343,Teams!$X$4:$Z$51,2,FALSE)),"",VLOOKUP($P343,Teams!$X$4:$Z$51,2,FALSE))))</f>
        <v>212404</v>
      </c>
      <c r="R343" t="str">
        <f t="shared" si="34"/>
        <v>01/00/1900,:00,01/00/1900,:00,Week 22 - Match ,,Gym 2 - Court 2,,0,Game,,212408,,1,212404,,,0,,,1,,,,,,</v>
      </c>
    </row>
    <row r="344" spans="2:18" x14ac:dyDescent="0.2">
      <c r="B344" s="37">
        <v>2</v>
      </c>
      <c r="C344" s="9"/>
      <c r="D344" s="10"/>
      <c r="E344" s="10" t="s">
        <v>36</v>
      </c>
      <c r="F344" s="11" t="str">
        <f t="shared" si="32"/>
        <v/>
      </c>
      <c r="G344" s="11" t="str">
        <f t="shared" si="33"/>
        <v>00</v>
      </c>
      <c r="H344" s="2">
        <v>22</v>
      </c>
      <c r="I344" s="11" t="str">
        <f t="shared" si="35"/>
        <v/>
      </c>
      <c r="J344" s="2">
        <v>2</v>
      </c>
      <c r="K344" s="2">
        <v>3</v>
      </c>
      <c r="L344" s="45">
        <v>9</v>
      </c>
      <c r="M344" s="6" t="str">
        <f t="shared" si="31"/>
        <v>&lt;D9&gt;</v>
      </c>
      <c r="N344" s="6" t="str">
        <f>IF($B344=1,IF(ISNA(VLOOKUP($M344,Teams!$F$4:$H$51,2,FALSE)),"",VLOOKUP($M344,Teams!$F$4:$H$51,2,FALSE)),IF($B344=2,IF(ISNA(VLOOKUP($M344,Teams!$O$4:$Q$51,2,FALSE)),"",VLOOKUP($M344,Teams!$O$4:$Q$51,2,FALSE)),IF(ISNA(VLOOKUP($M344,Teams!$X$4:$Z$51,2,FALSE)),"",VLOOKUP($M344,Teams!$X$4:$Z$51,2,FALSE))))</f>
        <v>212409</v>
      </c>
      <c r="O344" s="47">
        <v>3</v>
      </c>
      <c r="P344" s="6" t="str">
        <f t="shared" si="30"/>
        <v>&lt;D3&gt;</v>
      </c>
      <c r="Q344" s="6" t="str">
        <f>IF($B344=1,IF(ISNA(VLOOKUP($P344,Teams!$F$4:$H$51,2,FALSE)),"",VLOOKUP($P344,Teams!$F$4:$H$51,2,FALSE)),IF($B344=2,IF(ISNA(VLOOKUP($P344,Teams!$O$4:$Q$51,2,FALSE)),"",VLOOKUP($P344,Teams!$O$4:$Q$51,2,FALSE)),IF(ISNA(VLOOKUP($P344,Teams!$X$4:$Z$51,2,FALSE)),"",VLOOKUP($P344,Teams!$X$4:$Z$51,2,FALSE))))</f>
        <v>212403</v>
      </c>
      <c r="R344" t="str">
        <f t="shared" si="34"/>
        <v>01/00/1900,:00,01/00/1900,:00,Week 22 - Match ,,Gym 2 - Court 3,,0,Game,,212409,,1,212403,,,0,,,1,,,,,,</v>
      </c>
    </row>
    <row r="345" spans="2:18" x14ac:dyDescent="0.2">
      <c r="B345" s="37">
        <v>2</v>
      </c>
      <c r="C345" s="9"/>
      <c r="D345" s="10"/>
      <c r="E345" s="10" t="s">
        <v>36</v>
      </c>
      <c r="F345" s="11" t="str">
        <f t="shared" si="32"/>
        <v/>
      </c>
      <c r="G345" s="11" t="str">
        <f t="shared" si="33"/>
        <v>00</v>
      </c>
      <c r="H345" s="2">
        <v>22</v>
      </c>
      <c r="I345" s="11" t="str">
        <f t="shared" si="35"/>
        <v/>
      </c>
      <c r="J345" s="2">
        <v>1</v>
      </c>
      <c r="K345" s="2">
        <v>1</v>
      </c>
      <c r="L345" s="45">
        <v>12</v>
      </c>
      <c r="M345" s="6" t="str">
        <f t="shared" si="31"/>
        <v>&lt;D12&gt;</v>
      </c>
      <c r="N345" s="6" t="str">
        <f>IF($B345=1,IF(ISNA(VLOOKUP($M345,Teams!$F$4:$H$51,2,FALSE)),"",VLOOKUP($M345,Teams!$F$4:$H$51,2,FALSE)),IF($B345=2,IF(ISNA(VLOOKUP($M345,Teams!$O$4:$Q$51,2,FALSE)),"",VLOOKUP($M345,Teams!$O$4:$Q$51,2,FALSE)),IF(ISNA(VLOOKUP($M345,Teams!$X$4:$Z$51,2,FALSE)),"",VLOOKUP($M345,Teams!$X$4:$Z$51,2,FALSE))))</f>
        <v>212412</v>
      </c>
      <c r="O345" s="47">
        <v>1</v>
      </c>
      <c r="P345" s="6" t="str">
        <f t="shared" si="30"/>
        <v>&lt;D1&gt;</v>
      </c>
      <c r="Q345" s="6" t="str">
        <f>IF($B345=1,IF(ISNA(VLOOKUP($P345,Teams!$F$4:$H$51,2,FALSE)),"",VLOOKUP($P345,Teams!$F$4:$H$51,2,FALSE)),IF($B345=2,IF(ISNA(VLOOKUP($P345,Teams!$O$4:$Q$51,2,FALSE)),"",VLOOKUP($P345,Teams!$O$4:$Q$51,2,FALSE)),IF(ISNA(VLOOKUP($P345,Teams!$X$4:$Z$51,2,FALSE)),"",VLOOKUP($P345,Teams!$X$4:$Z$51,2,FALSE))))</f>
        <v>212401</v>
      </c>
      <c r="R345" t="str">
        <f t="shared" si="34"/>
        <v>01/00/1900,:00,01/00/1900,:00,Week 22 - Match ,,Gym 1 - Court 1,,0,Game,,212412,,1,212401,,,0,,,1,,,,,,</v>
      </c>
    </row>
    <row r="346" spans="2:18" x14ac:dyDescent="0.2">
      <c r="B346" s="37">
        <v>2</v>
      </c>
      <c r="C346" s="9"/>
      <c r="D346" s="10"/>
      <c r="E346" s="10" t="s">
        <v>36</v>
      </c>
      <c r="F346" s="11" t="str">
        <f t="shared" si="32"/>
        <v/>
      </c>
      <c r="G346" s="11" t="str">
        <f t="shared" si="33"/>
        <v>00</v>
      </c>
      <c r="H346" s="2">
        <v>22</v>
      </c>
      <c r="I346" s="11" t="str">
        <f t="shared" si="35"/>
        <v/>
      </c>
      <c r="J346" s="2">
        <v>1</v>
      </c>
      <c r="K346" s="2">
        <v>2</v>
      </c>
      <c r="L346" s="45">
        <v>11</v>
      </c>
      <c r="M346" s="6" t="str">
        <f t="shared" si="31"/>
        <v>&lt;D11&gt;</v>
      </c>
      <c r="N346" s="6" t="str">
        <f>IF($B346=1,IF(ISNA(VLOOKUP($M346,Teams!$F$4:$H$51,2,FALSE)),"",VLOOKUP($M346,Teams!$F$4:$H$51,2,FALSE)),IF($B346=2,IF(ISNA(VLOOKUP($M346,Teams!$O$4:$Q$51,2,FALSE)),"",VLOOKUP($M346,Teams!$O$4:$Q$51,2,FALSE)),IF(ISNA(VLOOKUP($M346,Teams!$X$4:$Z$51,2,FALSE)),"",VLOOKUP($M346,Teams!$X$4:$Z$51,2,FALSE))))</f>
        <v>212411</v>
      </c>
      <c r="O346" s="47">
        <v>2</v>
      </c>
      <c r="P346" s="6" t="str">
        <f t="shared" si="30"/>
        <v>&lt;D2&gt;</v>
      </c>
      <c r="Q346" s="6" t="str">
        <f>IF($B346=1,IF(ISNA(VLOOKUP($P346,Teams!$F$4:$H$51,2,FALSE)),"",VLOOKUP($P346,Teams!$F$4:$H$51,2,FALSE)),IF($B346=2,IF(ISNA(VLOOKUP($P346,Teams!$O$4:$Q$51,2,FALSE)),"",VLOOKUP($P346,Teams!$O$4:$Q$51,2,FALSE)),IF(ISNA(VLOOKUP($P346,Teams!$X$4:$Z$51,2,FALSE)),"",VLOOKUP($P346,Teams!$X$4:$Z$51,2,FALSE))))</f>
        <v>212402</v>
      </c>
      <c r="R346" t="str">
        <f t="shared" si="34"/>
        <v>01/00/1900,:00,01/00/1900,:00,Week 22 - Match ,,Gym 1 - Court 2,,0,Game,,212411,,1,212402,,,0,,,1,,,,,,</v>
      </c>
    </row>
    <row r="347" spans="2:18" x14ac:dyDescent="0.2">
      <c r="B347" s="37">
        <v>2</v>
      </c>
      <c r="C347" s="9"/>
      <c r="D347" s="10"/>
      <c r="E347" s="10" t="s">
        <v>36</v>
      </c>
      <c r="F347" s="11" t="str">
        <f t="shared" si="32"/>
        <v/>
      </c>
      <c r="G347" s="11" t="str">
        <f t="shared" si="33"/>
        <v>00</v>
      </c>
      <c r="H347" s="2">
        <v>22</v>
      </c>
      <c r="I347" s="11" t="str">
        <f t="shared" si="35"/>
        <v/>
      </c>
      <c r="J347" s="2">
        <v>1</v>
      </c>
      <c r="K347" s="2">
        <v>3</v>
      </c>
      <c r="L347" s="45">
        <v>10</v>
      </c>
      <c r="M347" s="6" t="str">
        <f t="shared" si="31"/>
        <v>&lt;D10&gt;</v>
      </c>
      <c r="N347" s="6" t="str">
        <f>IF($B347=1,IF(ISNA(VLOOKUP($M347,Teams!$F$4:$H$51,2,FALSE)),"",VLOOKUP($M347,Teams!$F$4:$H$51,2,FALSE)),IF($B347=2,IF(ISNA(VLOOKUP($M347,Teams!$O$4:$Q$51,2,FALSE)),"",VLOOKUP($M347,Teams!$O$4:$Q$51,2,FALSE)),IF(ISNA(VLOOKUP($M347,Teams!$X$4:$Z$51,2,FALSE)),"",VLOOKUP($M347,Teams!$X$4:$Z$51,2,FALSE))))</f>
        <v>212410</v>
      </c>
      <c r="O347" s="47">
        <v>3</v>
      </c>
      <c r="P347" s="6" t="str">
        <f t="shared" si="30"/>
        <v>&lt;D3&gt;</v>
      </c>
      <c r="Q347" s="6" t="str">
        <f>IF($B347=1,IF(ISNA(VLOOKUP($P347,Teams!$F$4:$H$51,2,FALSE)),"",VLOOKUP($P347,Teams!$F$4:$H$51,2,FALSE)),IF($B347=2,IF(ISNA(VLOOKUP($P347,Teams!$O$4:$Q$51,2,FALSE)),"",VLOOKUP($P347,Teams!$O$4:$Q$51,2,FALSE)),IF(ISNA(VLOOKUP($P347,Teams!$X$4:$Z$51,2,FALSE)),"",VLOOKUP($P347,Teams!$X$4:$Z$51,2,FALSE))))</f>
        <v>212403</v>
      </c>
      <c r="R347" t="str">
        <f t="shared" si="34"/>
        <v>01/00/1900,:00,01/00/1900,:00,Week 22 - Match ,,Gym 1 - Court 3,,0,Game,,212410,,1,212403,,,0,,,1,,,,,,</v>
      </c>
    </row>
    <row r="348" spans="2:18" x14ac:dyDescent="0.2">
      <c r="B348" s="37">
        <v>2</v>
      </c>
      <c r="C348" s="9"/>
      <c r="D348" s="10"/>
      <c r="E348" s="10" t="s">
        <v>36</v>
      </c>
      <c r="F348" s="11" t="str">
        <f t="shared" si="32"/>
        <v/>
      </c>
      <c r="G348" s="11" t="str">
        <f t="shared" si="33"/>
        <v>00</v>
      </c>
      <c r="H348" s="2">
        <v>22</v>
      </c>
      <c r="I348" s="11" t="str">
        <f t="shared" si="35"/>
        <v/>
      </c>
      <c r="J348" s="2">
        <v>2</v>
      </c>
      <c r="K348" s="2">
        <v>1</v>
      </c>
      <c r="L348" s="45">
        <v>9</v>
      </c>
      <c r="M348" s="6" t="str">
        <f t="shared" si="31"/>
        <v>&lt;D9&gt;</v>
      </c>
      <c r="N348" s="6" t="str">
        <f>IF($B348=1,IF(ISNA(VLOOKUP($M348,Teams!$F$4:$H$51,2,FALSE)),"",VLOOKUP($M348,Teams!$F$4:$H$51,2,FALSE)),IF($B348=2,IF(ISNA(VLOOKUP($M348,Teams!$O$4:$Q$51,2,FALSE)),"",VLOOKUP($M348,Teams!$O$4:$Q$51,2,FALSE)),IF(ISNA(VLOOKUP($M348,Teams!$X$4:$Z$51,2,FALSE)),"",VLOOKUP($M348,Teams!$X$4:$Z$51,2,FALSE))))</f>
        <v>212409</v>
      </c>
      <c r="O348" s="47">
        <v>4</v>
      </c>
      <c r="P348" s="6" t="str">
        <f t="shared" si="30"/>
        <v>&lt;D4&gt;</v>
      </c>
      <c r="Q348" s="6" t="str">
        <f>IF($B348=1,IF(ISNA(VLOOKUP($P348,Teams!$F$4:$H$51,2,FALSE)),"",VLOOKUP($P348,Teams!$F$4:$H$51,2,FALSE)),IF($B348=2,IF(ISNA(VLOOKUP($P348,Teams!$O$4:$Q$51,2,FALSE)),"",VLOOKUP($P348,Teams!$O$4:$Q$51,2,FALSE)),IF(ISNA(VLOOKUP($P348,Teams!$X$4:$Z$51,2,FALSE)),"",VLOOKUP($P348,Teams!$X$4:$Z$51,2,FALSE))))</f>
        <v>212404</v>
      </c>
      <c r="R348" t="str">
        <f t="shared" si="34"/>
        <v>01/00/1900,:00,01/00/1900,:00,Week 22 - Match ,,Gym 2 - Court 1,,0,Game,,212409,,1,212404,,,0,,,1,,,,,,</v>
      </c>
    </row>
    <row r="349" spans="2:18" x14ac:dyDescent="0.2">
      <c r="B349" s="37">
        <v>2</v>
      </c>
      <c r="C349" s="9"/>
      <c r="D349" s="10"/>
      <c r="E349" s="10" t="s">
        <v>36</v>
      </c>
      <c r="F349" s="11" t="str">
        <f t="shared" si="32"/>
        <v/>
      </c>
      <c r="G349" s="11" t="str">
        <f t="shared" si="33"/>
        <v>00</v>
      </c>
      <c r="H349" s="2">
        <v>22</v>
      </c>
      <c r="I349" s="11" t="str">
        <f t="shared" si="35"/>
        <v/>
      </c>
      <c r="J349" s="2">
        <v>2</v>
      </c>
      <c r="K349" s="2">
        <v>2</v>
      </c>
      <c r="L349" s="45">
        <v>8</v>
      </c>
      <c r="M349" s="6" t="str">
        <f t="shared" si="31"/>
        <v>&lt;D8&gt;</v>
      </c>
      <c r="N349" s="6" t="str">
        <f>IF($B349=1,IF(ISNA(VLOOKUP($M349,Teams!$F$4:$H$51,2,FALSE)),"",VLOOKUP($M349,Teams!$F$4:$H$51,2,FALSE)),IF($B349=2,IF(ISNA(VLOOKUP($M349,Teams!$O$4:$Q$51,2,FALSE)),"",VLOOKUP($M349,Teams!$O$4:$Q$51,2,FALSE)),IF(ISNA(VLOOKUP($M349,Teams!$X$4:$Z$51,2,FALSE)),"",VLOOKUP($M349,Teams!$X$4:$Z$51,2,FALSE))))</f>
        <v>212408</v>
      </c>
      <c r="O349" s="47">
        <v>5</v>
      </c>
      <c r="P349" s="6" t="str">
        <f t="shared" si="30"/>
        <v>&lt;D5&gt;</v>
      </c>
      <c r="Q349" s="6" t="str">
        <f>IF($B349=1,IF(ISNA(VLOOKUP($P349,Teams!$F$4:$H$51,2,FALSE)),"",VLOOKUP($P349,Teams!$F$4:$H$51,2,FALSE)),IF($B349=2,IF(ISNA(VLOOKUP($P349,Teams!$O$4:$Q$51,2,FALSE)),"",VLOOKUP($P349,Teams!$O$4:$Q$51,2,FALSE)),IF(ISNA(VLOOKUP($P349,Teams!$X$4:$Z$51,2,FALSE)),"",VLOOKUP($P349,Teams!$X$4:$Z$51,2,FALSE))))</f>
        <v>212405</v>
      </c>
      <c r="R349" t="str">
        <f t="shared" si="34"/>
        <v>01/00/1900,:00,01/00/1900,:00,Week 22 - Match ,,Gym 2 - Court 2,,0,Game,,212408,,1,212405,,,0,,,1,,,,,,</v>
      </c>
    </row>
    <row r="350" spans="2:18" x14ac:dyDescent="0.2">
      <c r="B350" s="37">
        <v>2</v>
      </c>
      <c r="C350" s="9"/>
      <c r="D350" s="10"/>
      <c r="E350" s="10" t="s">
        <v>36</v>
      </c>
      <c r="F350" s="11" t="str">
        <f t="shared" si="32"/>
        <v/>
      </c>
      <c r="G350" s="11" t="str">
        <f t="shared" si="33"/>
        <v>00</v>
      </c>
      <c r="H350" s="2">
        <v>22</v>
      </c>
      <c r="I350" s="11" t="str">
        <f t="shared" si="35"/>
        <v/>
      </c>
      <c r="J350" s="2">
        <v>2</v>
      </c>
      <c r="K350" s="2">
        <v>3</v>
      </c>
      <c r="L350" s="45">
        <v>7</v>
      </c>
      <c r="M350" s="6" t="str">
        <f t="shared" si="31"/>
        <v>&lt;D7&gt;</v>
      </c>
      <c r="N350" s="6" t="str">
        <f>IF($B350=1,IF(ISNA(VLOOKUP($M350,Teams!$F$4:$H$51,2,FALSE)),"",VLOOKUP($M350,Teams!$F$4:$H$51,2,FALSE)),IF($B350=2,IF(ISNA(VLOOKUP($M350,Teams!$O$4:$Q$51,2,FALSE)),"",VLOOKUP($M350,Teams!$O$4:$Q$51,2,FALSE)),IF(ISNA(VLOOKUP($M350,Teams!$X$4:$Z$51,2,FALSE)),"",VLOOKUP($M350,Teams!$X$4:$Z$51,2,FALSE))))</f>
        <v>212407</v>
      </c>
      <c r="O350" s="47">
        <v>6</v>
      </c>
      <c r="P350" s="6" t="str">
        <f t="shared" si="30"/>
        <v>&lt;D6&gt;</v>
      </c>
      <c r="Q350" s="6" t="str">
        <f>IF($B350=1,IF(ISNA(VLOOKUP($P350,Teams!$F$4:$H$51,2,FALSE)),"",VLOOKUP($P350,Teams!$F$4:$H$51,2,FALSE)),IF($B350=2,IF(ISNA(VLOOKUP($P350,Teams!$O$4:$Q$51,2,FALSE)),"",VLOOKUP($P350,Teams!$O$4:$Q$51,2,FALSE)),IF(ISNA(VLOOKUP($P350,Teams!$X$4:$Z$51,2,FALSE)),"",VLOOKUP($P350,Teams!$X$4:$Z$51,2,FALSE))))</f>
        <v>212406</v>
      </c>
      <c r="R350" t="str">
        <f t="shared" si="34"/>
        <v>01/00/1900,:00,01/00/1900,:00,Week 22 - Match ,,Gym 2 - Court 3,,0,Game,,212407,,1,212406,,,0,,,1,,,,,,</v>
      </c>
    </row>
    <row r="351" spans="2:18" x14ac:dyDescent="0.2">
      <c r="B351" s="37">
        <v>2</v>
      </c>
      <c r="C351" s="9"/>
      <c r="D351" s="10"/>
      <c r="E351" s="10" t="s">
        <v>36</v>
      </c>
      <c r="F351" s="11" t="str">
        <f t="shared" si="32"/>
        <v/>
      </c>
      <c r="G351" s="11" t="str">
        <f t="shared" si="33"/>
        <v>00</v>
      </c>
      <c r="H351" s="2">
        <v>30</v>
      </c>
      <c r="I351" s="11" t="str">
        <f t="shared" si="35"/>
        <v/>
      </c>
      <c r="J351" s="2">
        <v>1</v>
      </c>
      <c r="K351" s="2">
        <v>1</v>
      </c>
      <c r="L351" s="45">
        <v>8</v>
      </c>
      <c r="M351" s="6" t="str">
        <f t="shared" si="31"/>
        <v>&lt;D8&gt;</v>
      </c>
      <c r="N351" s="6" t="str">
        <f>IF($B351=1,IF(ISNA(VLOOKUP($M351,Teams!$F$4:$H$51,2,FALSE)),"",VLOOKUP($M351,Teams!$F$4:$H$51,2,FALSE)),IF($B351=2,IF(ISNA(VLOOKUP($M351,Teams!$O$4:$Q$51,2,FALSE)),"",VLOOKUP($M351,Teams!$O$4:$Q$51,2,FALSE)),IF(ISNA(VLOOKUP($M351,Teams!$X$4:$Z$51,2,FALSE)),"",VLOOKUP($M351,Teams!$X$4:$Z$51,2,FALSE))))</f>
        <v>212408</v>
      </c>
      <c r="O351" s="47">
        <v>10</v>
      </c>
      <c r="P351" s="6" t="str">
        <f t="shared" si="30"/>
        <v>&lt;D10&gt;</v>
      </c>
      <c r="Q351" s="6" t="str">
        <f>IF($B351=1,IF(ISNA(VLOOKUP($P351,Teams!$F$4:$H$51,2,FALSE)),"",VLOOKUP($P351,Teams!$F$4:$H$51,2,FALSE)),IF($B351=2,IF(ISNA(VLOOKUP($P351,Teams!$O$4:$Q$51,2,FALSE)),"",VLOOKUP($P351,Teams!$O$4:$Q$51,2,FALSE)),IF(ISNA(VLOOKUP($P351,Teams!$X$4:$Z$51,2,FALSE)),"",VLOOKUP($P351,Teams!$X$4:$Z$51,2,FALSE))))</f>
        <v>212410</v>
      </c>
      <c r="R351" t="str">
        <f t="shared" si="34"/>
        <v>01/00/1900,:00,01/00/1900,:00,Week 30 - Match ,,Gym 1 - Court 1,,0,Game,,212408,,1,212410,,,0,,,1,,,,,,</v>
      </c>
    </row>
    <row r="352" spans="2:18" x14ac:dyDescent="0.2">
      <c r="B352" s="37">
        <v>2</v>
      </c>
      <c r="C352" s="9"/>
      <c r="D352" s="10"/>
      <c r="E352" s="10" t="s">
        <v>36</v>
      </c>
      <c r="F352" s="11" t="str">
        <f t="shared" si="32"/>
        <v/>
      </c>
      <c r="G352" s="11" t="str">
        <f t="shared" si="33"/>
        <v>00</v>
      </c>
      <c r="H352" s="2">
        <v>30</v>
      </c>
      <c r="I352" s="11" t="str">
        <f t="shared" si="35"/>
        <v/>
      </c>
      <c r="J352" s="2">
        <v>1</v>
      </c>
      <c r="K352" s="2">
        <v>2</v>
      </c>
      <c r="L352" s="45">
        <v>9</v>
      </c>
      <c r="M352" s="6" t="str">
        <f t="shared" si="31"/>
        <v>&lt;D9&gt;</v>
      </c>
      <c r="N352" s="6" t="str">
        <f>IF($B352=1,IF(ISNA(VLOOKUP($M352,Teams!$F$4:$H$51,2,FALSE)),"",VLOOKUP($M352,Teams!$F$4:$H$51,2,FALSE)),IF($B352=2,IF(ISNA(VLOOKUP($M352,Teams!$O$4:$Q$51,2,FALSE)),"",VLOOKUP($M352,Teams!$O$4:$Q$51,2,FALSE)),IF(ISNA(VLOOKUP($M352,Teams!$X$4:$Z$51,2,FALSE)),"",VLOOKUP($M352,Teams!$X$4:$Z$51,2,FALSE))))</f>
        <v>212409</v>
      </c>
      <c r="O352" s="47">
        <v>12</v>
      </c>
      <c r="P352" s="6" t="str">
        <f t="shared" si="30"/>
        <v>&lt;D12&gt;</v>
      </c>
      <c r="Q352" s="6" t="str">
        <f>IF($B352=1,IF(ISNA(VLOOKUP($P352,Teams!$F$4:$H$51,2,FALSE)),"",VLOOKUP($P352,Teams!$F$4:$H$51,2,FALSE)),IF($B352=2,IF(ISNA(VLOOKUP($P352,Teams!$O$4:$Q$51,2,FALSE)),"",VLOOKUP($P352,Teams!$O$4:$Q$51,2,FALSE)),IF(ISNA(VLOOKUP($P352,Teams!$X$4:$Z$51,2,FALSE)),"",VLOOKUP($P352,Teams!$X$4:$Z$51,2,FALSE))))</f>
        <v>212412</v>
      </c>
      <c r="R352" t="str">
        <f t="shared" si="34"/>
        <v>01/00/1900,:00,01/00/1900,:00,Week 30 - Match ,,Gym 1 - Court 2,,0,Game,,212409,,1,212412,,,0,,,1,,,,,,</v>
      </c>
    </row>
    <row r="353" spans="2:18" x14ac:dyDescent="0.2">
      <c r="B353" s="37">
        <v>2</v>
      </c>
      <c r="C353" s="9"/>
      <c r="D353" s="10"/>
      <c r="E353" s="10" t="s">
        <v>36</v>
      </c>
      <c r="F353" s="11" t="str">
        <f t="shared" si="32"/>
        <v/>
      </c>
      <c r="G353" s="11" t="str">
        <f t="shared" si="33"/>
        <v>00</v>
      </c>
      <c r="H353" s="2">
        <v>30</v>
      </c>
      <c r="I353" s="11" t="str">
        <f t="shared" si="35"/>
        <v/>
      </c>
      <c r="J353" s="2">
        <v>1</v>
      </c>
      <c r="K353" s="2">
        <v>3</v>
      </c>
      <c r="L353" s="45">
        <v>1</v>
      </c>
      <c r="M353" s="6" t="str">
        <f t="shared" si="31"/>
        <v>&lt;D1&gt;</v>
      </c>
      <c r="N353" s="6" t="str">
        <f>IF($B353=1,IF(ISNA(VLOOKUP($M353,Teams!$F$4:$H$51,2,FALSE)),"",VLOOKUP($M353,Teams!$F$4:$H$51,2,FALSE)),IF($B353=2,IF(ISNA(VLOOKUP($M353,Teams!$O$4:$Q$51,2,FALSE)),"",VLOOKUP($M353,Teams!$O$4:$Q$51,2,FALSE)),IF(ISNA(VLOOKUP($M353,Teams!$X$4:$Z$51,2,FALSE)),"",VLOOKUP($M353,Teams!$X$4:$Z$51,2,FALSE))))</f>
        <v>212401</v>
      </c>
      <c r="O353" s="47">
        <v>6</v>
      </c>
      <c r="P353" s="6" t="str">
        <f t="shared" si="30"/>
        <v>&lt;D6&gt;</v>
      </c>
      <c r="Q353" s="6" t="str">
        <f>IF($B353=1,IF(ISNA(VLOOKUP($P353,Teams!$F$4:$H$51,2,FALSE)),"",VLOOKUP($P353,Teams!$F$4:$H$51,2,FALSE)),IF($B353=2,IF(ISNA(VLOOKUP($P353,Teams!$O$4:$Q$51,2,FALSE)),"",VLOOKUP($P353,Teams!$O$4:$Q$51,2,FALSE)),IF(ISNA(VLOOKUP($P353,Teams!$X$4:$Z$51,2,FALSE)),"",VLOOKUP($P353,Teams!$X$4:$Z$51,2,FALSE))))</f>
        <v>212406</v>
      </c>
      <c r="R353" t="str">
        <f t="shared" si="34"/>
        <v>01/00/1900,:00,01/00/1900,:00,Week 30 - Match ,,Gym 1 - Court 3,,0,Game,,212401,,1,212406,,,0,,,1,,,,,,</v>
      </c>
    </row>
    <row r="354" spans="2:18" x14ac:dyDescent="0.2">
      <c r="B354" s="37">
        <v>2</v>
      </c>
      <c r="C354" s="9"/>
      <c r="D354" s="10"/>
      <c r="E354" s="10" t="s">
        <v>36</v>
      </c>
      <c r="F354" s="11" t="str">
        <f t="shared" si="32"/>
        <v/>
      </c>
      <c r="G354" s="11" t="str">
        <f t="shared" si="33"/>
        <v>00</v>
      </c>
      <c r="H354" s="2">
        <v>30</v>
      </c>
      <c r="I354" s="11" t="str">
        <f t="shared" si="35"/>
        <v/>
      </c>
      <c r="J354" s="2">
        <v>2</v>
      </c>
      <c r="K354" s="2">
        <v>1</v>
      </c>
      <c r="L354" s="45">
        <v>2</v>
      </c>
      <c r="M354" s="6" t="str">
        <f t="shared" si="31"/>
        <v>&lt;D2&gt;</v>
      </c>
      <c r="N354" s="6" t="str">
        <f>IF($B354=1,IF(ISNA(VLOOKUP($M354,Teams!$F$4:$H$51,2,FALSE)),"",VLOOKUP($M354,Teams!$F$4:$H$51,2,FALSE)),IF($B354=2,IF(ISNA(VLOOKUP($M354,Teams!$O$4:$Q$51,2,FALSE)),"",VLOOKUP($M354,Teams!$O$4:$Q$51,2,FALSE)),IF(ISNA(VLOOKUP($M354,Teams!$X$4:$Z$51,2,FALSE)),"",VLOOKUP($M354,Teams!$X$4:$Z$51,2,FALSE))))</f>
        <v>212402</v>
      </c>
      <c r="O354" s="47">
        <v>5</v>
      </c>
      <c r="P354" s="6" t="str">
        <f t="shared" si="30"/>
        <v>&lt;D5&gt;</v>
      </c>
      <c r="Q354" s="6" t="str">
        <f>IF($B354=1,IF(ISNA(VLOOKUP($P354,Teams!$F$4:$H$51,2,FALSE)),"",VLOOKUP($P354,Teams!$F$4:$H$51,2,FALSE)),IF($B354=2,IF(ISNA(VLOOKUP($P354,Teams!$O$4:$Q$51,2,FALSE)),"",VLOOKUP($P354,Teams!$O$4:$Q$51,2,FALSE)),IF(ISNA(VLOOKUP($P354,Teams!$X$4:$Z$51,2,FALSE)),"",VLOOKUP($P354,Teams!$X$4:$Z$51,2,FALSE))))</f>
        <v>212405</v>
      </c>
      <c r="R354" t="str">
        <f t="shared" si="34"/>
        <v>01/00/1900,:00,01/00/1900,:00,Week 30 - Match ,,Gym 2 - Court 1,,0,Game,,212402,,1,212405,,,0,,,1,,,,,,</v>
      </c>
    </row>
    <row r="355" spans="2:18" x14ac:dyDescent="0.2">
      <c r="B355" s="37">
        <v>2</v>
      </c>
      <c r="C355" s="9"/>
      <c r="D355" s="10"/>
      <c r="E355" s="10" t="s">
        <v>36</v>
      </c>
      <c r="F355" s="11" t="str">
        <f t="shared" si="32"/>
        <v/>
      </c>
      <c r="G355" s="11" t="str">
        <f t="shared" si="33"/>
        <v>00</v>
      </c>
      <c r="H355" s="2">
        <v>30</v>
      </c>
      <c r="I355" s="11" t="str">
        <f t="shared" si="35"/>
        <v/>
      </c>
      <c r="J355" s="2">
        <v>2</v>
      </c>
      <c r="K355" s="2">
        <v>2</v>
      </c>
      <c r="L355" s="45">
        <v>3</v>
      </c>
      <c r="M355" s="6" t="str">
        <f t="shared" si="31"/>
        <v>&lt;D3&gt;</v>
      </c>
      <c r="N355" s="6" t="str">
        <f>IF($B355=1,IF(ISNA(VLOOKUP($M355,Teams!$F$4:$H$51,2,FALSE)),"",VLOOKUP($M355,Teams!$F$4:$H$51,2,FALSE)),IF($B355=2,IF(ISNA(VLOOKUP($M355,Teams!$O$4:$Q$51,2,FALSE)),"",VLOOKUP($M355,Teams!$O$4:$Q$51,2,FALSE)),IF(ISNA(VLOOKUP($M355,Teams!$X$4:$Z$51,2,FALSE)),"",VLOOKUP($M355,Teams!$X$4:$Z$51,2,FALSE))))</f>
        <v>212403</v>
      </c>
      <c r="O355" s="47">
        <v>4</v>
      </c>
      <c r="P355" s="6" t="str">
        <f t="shared" si="30"/>
        <v>&lt;D4&gt;</v>
      </c>
      <c r="Q355" s="6" t="str">
        <f>IF($B355=1,IF(ISNA(VLOOKUP($P355,Teams!$F$4:$H$51,2,FALSE)),"",VLOOKUP($P355,Teams!$F$4:$H$51,2,FALSE)),IF($B355=2,IF(ISNA(VLOOKUP($P355,Teams!$O$4:$Q$51,2,FALSE)),"",VLOOKUP($P355,Teams!$O$4:$Q$51,2,FALSE)),IF(ISNA(VLOOKUP($P355,Teams!$X$4:$Z$51,2,FALSE)),"",VLOOKUP($P355,Teams!$X$4:$Z$51,2,FALSE))))</f>
        <v>212404</v>
      </c>
      <c r="R355" t="str">
        <f t="shared" si="34"/>
        <v>01/00/1900,:00,01/00/1900,:00,Week 30 - Match ,,Gym 2 - Court 2,,0,Game,,212403,,1,212404,,,0,,,1,,,,,,</v>
      </c>
    </row>
    <row r="356" spans="2:18" x14ac:dyDescent="0.2">
      <c r="B356" s="37">
        <v>2</v>
      </c>
      <c r="C356" s="9"/>
      <c r="D356" s="10"/>
      <c r="E356" s="10" t="s">
        <v>36</v>
      </c>
      <c r="F356" s="11" t="str">
        <f t="shared" si="32"/>
        <v/>
      </c>
      <c r="G356" s="11" t="str">
        <f t="shared" si="33"/>
        <v>00</v>
      </c>
      <c r="H356" s="2">
        <v>30</v>
      </c>
      <c r="I356" s="11" t="str">
        <f t="shared" si="35"/>
        <v/>
      </c>
      <c r="J356" s="2">
        <v>2</v>
      </c>
      <c r="K356" s="2">
        <v>3</v>
      </c>
      <c r="L356" s="45">
        <v>7</v>
      </c>
      <c r="M356" s="6" t="str">
        <f t="shared" si="31"/>
        <v>&lt;D7&gt;</v>
      </c>
      <c r="N356" s="6" t="str">
        <f>IF($B356=1,IF(ISNA(VLOOKUP($M356,Teams!$F$4:$H$51,2,FALSE)),"",VLOOKUP($M356,Teams!$F$4:$H$51,2,FALSE)),IF($B356=2,IF(ISNA(VLOOKUP($M356,Teams!$O$4:$Q$51,2,FALSE)),"",VLOOKUP($M356,Teams!$O$4:$Q$51,2,FALSE)),IF(ISNA(VLOOKUP($M356,Teams!$X$4:$Z$51,2,FALSE)),"",VLOOKUP($M356,Teams!$X$4:$Z$51,2,FALSE))))</f>
        <v>212407</v>
      </c>
      <c r="O356" s="47">
        <v>11</v>
      </c>
      <c r="P356" s="6" t="str">
        <f t="shared" si="30"/>
        <v>&lt;D11&gt;</v>
      </c>
      <c r="Q356" s="6" t="str">
        <f>IF($B356=1,IF(ISNA(VLOOKUP($P356,Teams!$F$4:$H$51,2,FALSE)),"",VLOOKUP($P356,Teams!$F$4:$H$51,2,FALSE)),IF($B356=2,IF(ISNA(VLOOKUP($P356,Teams!$O$4:$Q$51,2,FALSE)),"",VLOOKUP($P356,Teams!$O$4:$Q$51,2,FALSE)),IF(ISNA(VLOOKUP($P356,Teams!$X$4:$Z$51,2,FALSE)),"",VLOOKUP($P356,Teams!$X$4:$Z$51,2,FALSE))))</f>
        <v>212411</v>
      </c>
      <c r="R356" t="str">
        <f t="shared" si="34"/>
        <v>01/00/1900,:00,01/00/1900,:00,Week 30 - Match ,,Gym 2 - Court 3,,0,Game,,212407,,1,212411,,,0,,,1,,,,,,</v>
      </c>
    </row>
    <row r="357" spans="2:18" x14ac:dyDescent="0.2">
      <c r="B357" s="37">
        <v>2</v>
      </c>
      <c r="C357" s="9"/>
      <c r="D357" s="10"/>
      <c r="E357" s="10" t="s">
        <v>36</v>
      </c>
      <c r="F357" s="11" t="str">
        <f t="shared" si="32"/>
        <v/>
      </c>
      <c r="G357" s="11" t="str">
        <f t="shared" si="33"/>
        <v>00</v>
      </c>
      <c r="H357" s="2">
        <v>30</v>
      </c>
      <c r="I357" s="11" t="str">
        <f t="shared" si="35"/>
        <v/>
      </c>
      <c r="J357" s="2">
        <v>1</v>
      </c>
      <c r="K357" s="2">
        <v>1</v>
      </c>
      <c r="L357" s="45">
        <v>10</v>
      </c>
      <c r="M357" s="6" t="str">
        <f t="shared" si="31"/>
        <v>&lt;D10&gt;</v>
      </c>
      <c r="N357" s="6" t="str">
        <f>IF($B357=1,IF(ISNA(VLOOKUP($M357,Teams!$F$4:$H$51,2,FALSE)),"",VLOOKUP($M357,Teams!$F$4:$H$51,2,FALSE)),IF($B357=2,IF(ISNA(VLOOKUP($M357,Teams!$O$4:$Q$51,2,FALSE)),"",VLOOKUP($M357,Teams!$O$4:$Q$51,2,FALSE)),IF(ISNA(VLOOKUP($M357,Teams!$X$4:$Z$51,2,FALSE)),"",VLOOKUP($M357,Teams!$X$4:$Z$51,2,FALSE))))</f>
        <v>212410</v>
      </c>
      <c r="O357" s="47">
        <v>12</v>
      </c>
      <c r="P357" s="6" t="str">
        <f t="shared" si="30"/>
        <v>&lt;D12&gt;</v>
      </c>
      <c r="Q357" s="6" t="str">
        <f>IF($B357=1,IF(ISNA(VLOOKUP($P357,Teams!$F$4:$H$51,2,FALSE)),"",VLOOKUP($P357,Teams!$F$4:$H$51,2,FALSE)),IF($B357=2,IF(ISNA(VLOOKUP($P357,Teams!$O$4:$Q$51,2,FALSE)),"",VLOOKUP($P357,Teams!$O$4:$Q$51,2,FALSE)),IF(ISNA(VLOOKUP($P357,Teams!$X$4:$Z$51,2,FALSE)),"",VLOOKUP($P357,Teams!$X$4:$Z$51,2,FALSE))))</f>
        <v>212412</v>
      </c>
      <c r="R357" t="str">
        <f t="shared" si="34"/>
        <v>01/00/1900,:00,01/00/1900,:00,Week 30 - Match ,,Gym 1 - Court 1,,0,Game,,212410,,1,212412,,,0,,,1,,,,,,</v>
      </c>
    </row>
    <row r="358" spans="2:18" x14ac:dyDescent="0.2">
      <c r="B358" s="37">
        <v>2</v>
      </c>
      <c r="C358" s="9"/>
      <c r="D358" s="10"/>
      <c r="E358" s="10" t="s">
        <v>36</v>
      </c>
      <c r="F358" s="11" t="str">
        <f t="shared" si="32"/>
        <v/>
      </c>
      <c r="G358" s="11" t="str">
        <f t="shared" si="33"/>
        <v>00</v>
      </c>
      <c r="H358" s="2">
        <v>30</v>
      </c>
      <c r="I358" s="11" t="str">
        <f t="shared" si="35"/>
        <v/>
      </c>
      <c r="J358" s="2">
        <v>1</v>
      </c>
      <c r="K358" s="2">
        <v>2</v>
      </c>
      <c r="L358" s="45">
        <v>2</v>
      </c>
      <c r="M358" s="6" t="str">
        <f t="shared" si="31"/>
        <v>&lt;D2&gt;</v>
      </c>
      <c r="N358" s="6" t="str">
        <f>IF($B358=1,IF(ISNA(VLOOKUP($M358,Teams!$F$4:$H$51,2,FALSE)),"",VLOOKUP($M358,Teams!$F$4:$H$51,2,FALSE)),IF($B358=2,IF(ISNA(VLOOKUP($M358,Teams!$O$4:$Q$51,2,FALSE)),"",VLOOKUP($M358,Teams!$O$4:$Q$51,2,FALSE)),IF(ISNA(VLOOKUP($M358,Teams!$X$4:$Z$51,2,FALSE)),"",VLOOKUP($M358,Teams!$X$4:$Z$51,2,FALSE))))</f>
        <v>212402</v>
      </c>
      <c r="O358" s="47">
        <v>7</v>
      </c>
      <c r="P358" s="6" t="str">
        <f t="shared" si="30"/>
        <v>&lt;D7&gt;</v>
      </c>
      <c r="Q358" s="6" t="str">
        <f>IF($B358=1,IF(ISNA(VLOOKUP($P358,Teams!$F$4:$H$51,2,FALSE)),"",VLOOKUP($P358,Teams!$F$4:$H$51,2,FALSE)),IF($B358=2,IF(ISNA(VLOOKUP($P358,Teams!$O$4:$Q$51,2,FALSE)),"",VLOOKUP($P358,Teams!$O$4:$Q$51,2,FALSE)),IF(ISNA(VLOOKUP($P358,Teams!$X$4:$Z$51,2,FALSE)),"",VLOOKUP($P358,Teams!$X$4:$Z$51,2,FALSE))))</f>
        <v>212407</v>
      </c>
      <c r="R358" t="str">
        <f t="shared" si="34"/>
        <v>01/00/1900,:00,01/00/1900,:00,Week 30 - Match ,,Gym 1 - Court 2,,0,Game,,212402,,1,212407,,,0,,,1,,,,,,</v>
      </c>
    </row>
    <row r="359" spans="2:18" x14ac:dyDescent="0.2">
      <c r="B359" s="37">
        <v>2</v>
      </c>
      <c r="C359" s="9"/>
      <c r="D359" s="10"/>
      <c r="E359" s="10" t="s">
        <v>36</v>
      </c>
      <c r="F359" s="11" t="str">
        <f t="shared" si="32"/>
        <v/>
      </c>
      <c r="G359" s="11" t="str">
        <f t="shared" si="33"/>
        <v>00</v>
      </c>
      <c r="H359" s="2">
        <v>30</v>
      </c>
      <c r="I359" s="11" t="str">
        <f t="shared" si="35"/>
        <v/>
      </c>
      <c r="J359" s="2">
        <v>1</v>
      </c>
      <c r="K359" s="2">
        <v>3</v>
      </c>
      <c r="L359" s="45">
        <v>1</v>
      </c>
      <c r="M359" s="6" t="str">
        <f t="shared" si="31"/>
        <v>&lt;D1&gt;</v>
      </c>
      <c r="N359" s="6" t="str">
        <f>IF($B359=1,IF(ISNA(VLOOKUP($M359,Teams!$F$4:$H$51,2,FALSE)),"",VLOOKUP($M359,Teams!$F$4:$H$51,2,FALSE)),IF($B359=2,IF(ISNA(VLOOKUP($M359,Teams!$O$4:$Q$51,2,FALSE)),"",VLOOKUP($M359,Teams!$O$4:$Q$51,2,FALSE)),IF(ISNA(VLOOKUP($M359,Teams!$X$4:$Z$51,2,FALSE)),"",VLOOKUP($M359,Teams!$X$4:$Z$51,2,FALSE))))</f>
        <v>212401</v>
      </c>
      <c r="O359" s="47">
        <v>8</v>
      </c>
      <c r="P359" s="6" t="str">
        <f t="shared" si="30"/>
        <v>&lt;D8&gt;</v>
      </c>
      <c r="Q359" s="6" t="str">
        <f>IF($B359=1,IF(ISNA(VLOOKUP($P359,Teams!$F$4:$H$51,2,FALSE)),"",VLOOKUP($P359,Teams!$F$4:$H$51,2,FALSE)),IF($B359=2,IF(ISNA(VLOOKUP($P359,Teams!$O$4:$Q$51,2,FALSE)),"",VLOOKUP($P359,Teams!$O$4:$Q$51,2,FALSE)),IF(ISNA(VLOOKUP($P359,Teams!$X$4:$Z$51,2,FALSE)),"",VLOOKUP($P359,Teams!$X$4:$Z$51,2,FALSE))))</f>
        <v>212408</v>
      </c>
      <c r="R359" t="str">
        <f t="shared" si="34"/>
        <v>01/00/1900,:00,01/00/1900,:00,Week 30 - Match ,,Gym 1 - Court 3,,0,Game,,212401,,1,212408,,,0,,,1,,,,,,</v>
      </c>
    </row>
    <row r="360" spans="2:18" x14ac:dyDescent="0.2">
      <c r="B360" s="37">
        <v>2</v>
      </c>
      <c r="C360" s="9"/>
      <c r="D360" s="10"/>
      <c r="E360" s="10" t="s">
        <v>36</v>
      </c>
      <c r="F360" s="11" t="str">
        <f t="shared" si="32"/>
        <v/>
      </c>
      <c r="G360" s="11" t="str">
        <f t="shared" si="33"/>
        <v>00</v>
      </c>
      <c r="H360" s="2">
        <v>30</v>
      </c>
      <c r="I360" s="11" t="str">
        <f t="shared" si="35"/>
        <v/>
      </c>
      <c r="J360" s="2">
        <v>2</v>
      </c>
      <c r="K360" s="2">
        <v>1</v>
      </c>
      <c r="L360" s="45">
        <v>3</v>
      </c>
      <c r="M360" s="6" t="str">
        <f t="shared" si="31"/>
        <v>&lt;D3&gt;</v>
      </c>
      <c r="N360" s="6" t="str">
        <f>IF($B360=1,IF(ISNA(VLOOKUP($M360,Teams!$F$4:$H$51,2,FALSE)),"",VLOOKUP($M360,Teams!$F$4:$H$51,2,FALSE)),IF($B360=2,IF(ISNA(VLOOKUP($M360,Teams!$O$4:$Q$51,2,FALSE)),"",VLOOKUP($M360,Teams!$O$4:$Q$51,2,FALSE)),IF(ISNA(VLOOKUP($M360,Teams!$X$4:$Z$51,2,FALSE)),"",VLOOKUP($M360,Teams!$X$4:$Z$51,2,FALSE))))</f>
        <v>212403</v>
      </c>
      <c r="O360" s="47">
        <v>6</v>
      </c>
      <c r="P360" s="6" t="str">
        <f t="shared" si="30"/>
        <v>&lt;D6&gt;</v>
      </c>
      <c r="Q360" s="6" t="str">
        <f>IF($B360=1,IF(ISNA(VLOOKUP($P360,Teams!$F$4:$H$51,2,FALSE)),"",VLOOKUP($P360,Teams!$F$4:$H$51,2,FALSE)),IF($B360=2,IF(ISNA(VLOOKUP($P360,Teams!$O$4:$Q$51,2,FALSE)),"",VLOOKUP($P360,Teams!$O$4:$Q$51,2,FALSE)),IF(ISNA(VLOOKUP($P360,Teams!$X$4:$Z$51,2,FALSE)),"",VLOOKUP($P360,Teams!$X$4:$Z$51,2,FALSE))))</f>
        <v>212406</v>
      </c>
      <c r="R360" t="str">
        <f t="shared" si="34"/>
        <v>01/00/1900,:00,01/00/1900,:00,Week 30 - Match ,,Gym 2 - Court 1,,0,Game,,212403,,1,212406,,,0,,,1,,,,,,</v>
      </c>
    </row>
    <row r="361" spans="2:18" x14ac:dyDescent="0.2">
      <c r="B361" s="37">
        <v>2</v>
      </c>
      <c r="C361" s="9"/>
      <c r="D361" s="10"/>
      <c r="E361" s="10" t="s">
        <v>36</v>
      </c>
      <c r="F361" s="11" t="str">
        <f t="shared" si="32"/>
        <v/>
      </c>
      <c r="G361" s="11" t="str">
        <f t="shared" si="33"/>
        <v>00</v>
      </c>
      <c r="H361" s="2">
        <v>30</v>
      </c>
      <c r="I361" s="11" t="str">
        <f t="shared" si="35"/>
        <v/>
      </c>
      <c r="J361" s="2">
        <v>2</v>
      </c>
      <c r="K361" s="2">
        <v>2</v>
      </c>
      <c r="L361" s="45">
        <v>4</v>
      </c>
      <c r="M361" s="6" t="str">
        <f t="shared" si="31"/>
        <v>&lt;D4&gt;</v>
      </c>
      <c r="N361" s="6" t="str">
        <f>IF($B361=1,IF(ISNA(VLOOKUP($M361,Teams!$F$4:$H$51,2,FALSE)),"",VLOOKUP($M361,Teams!$F$4:$H$51,2,FALSE)),IF($B361=2,IF(ISNA(VLOOKUP($M361,Teams!$O$4:$Q$51,2,FALSE)),"",VLOOKUP($M361,Teams!$O$4:$Q$51,2,FALSE)),IF(ISNA(VLOOKUP($M361,Teams!$X$4:$Z$51,2,FALSE)),"",VLOOKUP($M361,Teams!$X$4:$Z$51,2,FALSE))))</f>
        <v>212404</v>
      </c>
      <c r="O361" s="47">
        <v>5</v>
      </c>
      <c r="P361" s="6" t="str">
        <f t="shared" si="30"/>
        <v>&lt;D5&gt;</v>
      </c>
      <c r="Q361" s="6" t="str">
        <f>IF($B361=1,IF(ISNA(VLOOKUP($P361,Teams!$F$4:$H$51,2,FALSE)),"",VLOOKUP($P361,Teams!$F$4:$H$51,2,FALSE)),IF($B361=2,IF(ISNA(VLOOKUP($P361,Teams!$O$4:$Q$51,2,FALSE)),"",VLOOKUP($P361,Teams!$O$4:$Q$51,2,FALSE)),IF(ISNA(VLOOKUP($P361,Teams!$X$4:$Z$51,2,FALSE)),"",VLOOKUP($P361,Teams!$X$4:$Z$51,2,FALSE))))</f>
        <v>212405</v>
      </c>
      <c r="R361" t="str">
        <f t="shared" si="34"/>
        <v>01/00/1900,:00,01/00/1900,:00,Week 30 - Match ,,Gym 2 - Court 2,,0,Game,,212404,,1,212405,,,0,,,1,,,,,,</v>
      </c>
    </row>
    <row r="362" spans="2:18" x14ac:dyDescent="0.2">
      <c r="B362" s="37">
        <v>2</v>
      </c>
      <c r="C362" s="9"/>
      <c r="D362" s="10"/>
      <c r="E362" s="10" t="s">
        <v>36</v>
      </c>
      <c r="F362" s="11" t="str">
        <f t="shared" si="32"/>
        <v/>
      </c>
      <c r="G362" s="11" t="str">
        <f t="shared" si="33"/>
        <v>00</v>
      </c>
      <c r="H362" s="2">
        <v>30</v>
      </c>
      <c r="I362" s="11" t="str">
        <f t="shared" si="35"/>
        <v/>
      </c>
      <c r="J362" s="2">
        <v>2</v>
      </c>
      <c r="K362" s="2">
        <v>3</v>
      </c>
      <c r="L362" s="45">
        <v>9</v>
      </c>
      <c r="M362" s="6" t="str">
        <f t="shared" si="31"/>
        <v>&lt;D9&gt;</v>
      </c>
      <c r="N362" s="6" t="str">
        <f>IF($B362=1,IF(ISNA(VLOOKUP($M362,Teams!$F$4:$H$51,2,FALSE)),"",VLOOKUP($M362,Teams!$F$4:$H$51,2,FALSE)),IF($B362=2,IF(ISNA(VLOOKUP($M362,Teams!$O$4:$Q$51,2,FALSE)),"",VLOOKUP($M362,Teams!$O$4:$Q$51,2,FALSE)),IF(ISNA(VLOOKUP($M362,Teams!$X$4:$Z$51,2,FALSE)),"",VLOOKUP($M362,Teams!$X$4:$Z$51,2,FALSE))))</f>
        <v>212409</v>
      </c>
      <c r="O362" s="47">
        <v>11</v>
      </c>
      <c r="P362" s="6" t="str">
        <f t="shared" si="30"/>
        <v>&lt;D11&gt;</v>
      </c>
      <c r="Q362" s="6" t="str">
        <f>IF($B362=1,IF(ISNA(VLOOKUP($P362,Teams!$F$4:$H$51,2,FALSE)),"",VLOOKUP($P362,Teams!$F$4:$H$51,2,FALSE)),IF($B362=2,IF(ISNA(VLOOKUP($P362,Teams!$O$4:$Q$51,2,FALSE)),"",VLOOKUP($P362,Teams!$O$4:$Q$51,2,FALSE)),IF(ISNA(VLOOKUP($P362,Teams!$X$4:$Z$51,2,FALSE)),"",VLOOKUP($P362,Teams!$X$4:$Z$51,2,FALSE))))</f>
        <v>212411</v>
      </c>
      <c r="R362" t="str">
        <f t="shared" si="34"/>
        <v>01/00/1900,:00,01/00/1900,:00,Week 30 - Match ,,Gym 2 - Court 3,,0,Game,,212409,,1,212411,,,0,,,1,,,,,,</v>
      </c>
    </row>
    <row r="363" spans="2:18" x14ac:dyDescent="0.2">
      <c r="B363" s="37">
        <v>2</v>
      </c>
      <c r="C363" s="9"/>
      <c r="D363" s="10"/>
      <c r="E363" s="10" t="s">
        <v>36</v>
      </c>
      <c r="F363" s="11" t="str">
        <f t="shared" si="32"/>
        <v/>
      </c>
      <c r="G363" s="11" t="str">
        <f t="shared" si="33"/>
        <v>00</v>
      </c>
      <c r="H363" s="2">
        <v>31</v>
      </c>
      <c r="I363" s="11" t="str">
        <f t="shared" si="35"/>
        <v/>
      </c>
      <c r="J363" s="2">
        <v>1</v>
      </c>
      <c r="K363" s="2">
        <v>1</v>
      </c>
      <c r="L363" s="45">
        <v>1</v>
      </c>
      <c r="M363" s="6" t="str">
        <f t="shared" si="31"/>
        <v>&lt;D1&gt;</v>
      </c>
      <c r="N363" s="6" t="str">
        <f>IF($B363=1,IF(ISNA(VLOOKUP($M363,Teams!$F$4:$H$51,2,FALSE)),"",VLOOKUP($M363,Teams!$F$4:$H$51,2,FALSE)),IF($B363=2,IF(ISNA(VLOOKUP($M363,Teams!$O$4:$Q$51,2,FALSE)),"",VLOOKUP($M363,Teams!$O$4:$Q$51,2,FALSE)),IF(ISNA(VLOOKUP($M363,Teams!$X$4:$Z$51,2,FALSE)),"",VLOOKUP($M363,Teams!$X$4:$Z$51,2,FALSE))))</f>
        <v>212401</v>
      </c>
      <c r="O363" s="47">
        <v>5</v>
      </c>
      <c r="P363" s="6" t="str">
        <f t="shared" si="30"/>
        <v>&lt;D5&gt;</v>
      </c>
      <c r="Q363" s="6" t="str">
        <f>IF($B363=1,IF(ISNA(VLOOKUP($P363,Teams!$F$4:$H$51,2,FALSE)),"",VLOOKUP($P363,Teams!$F$4:$H$51,2,FALSE)),IF($B363=2,IF(ISNA(VLOOKUP($P363,Teams!$O$4:$Q$51,2,FALSE)),"",VLOOKUP($P363,Teams!$O$4:$Q$51,2,FALSE)),IF(ISNA(VLOOKUP($P363,Teams!$X$4:$Z$51,2,FALSE)),"",VLOOKUP($P363,Teams!$X$4:$Z$51,2,FALSE))))</f>
        <v>212405</v>
      </c>
      <c r="R363" t="str">
        <f t="shared" si="34"/>
        <v>01/00/1900,:00,01/00/1900,:00,Week 31 - Match ,,Gym 1 - Court 1,,0,Game,,212401,,1,212405,,,0,,,1,,,,,,</v>
      </c>
    </row>
    <row r="364" spans="2:18" x14ac:dyDescent="0.2">
      <c r="B364" s="37">
        <v>2</v>
      </c>
      <c r="C364" s="9"/>
      <c r="D364" s="10"/>
      <c r="E364" s="10" t="s">
        <v>36</v>
      </c>
      <c r="F364" s="11" t="str">
        <f t="shared" si="32"/>
        <v/>
      </c>
      <c r="G364" s="11" t="str">
        <f t="shared" si="33"/>
        <v>00</v>
      </c>
      <c r="H364" s="2">
        <v>31</v>
      </c>
      <c r="I364" s="11" t="str">
        <f t="shared" si="35"/>
        <v/>
      </c>
      <c r="J364" s="2">
        <v>1</v>
      </c>
      <c r="K364" s="2">
        <v>2</v>
      </c>
      <c r="L364" s="45">
        <v>2</v>
      </c>
      <c r="M364" s="6" t="str">
        <f t="shared" si="31"/>
        <v>&lt;D2&gt;</v>
      </c>
      <c r="N364" s="6" t="str">
        <f>IF($B364=1,IF(ISNA(VLOOKUP($M364,Teams!$F$4:$H$51,2,FALSE)),"",VLOOKUP($M364,Teams!$F$4:$H$51,2,FALSE)),IF($B364=2,IF(ISNA(VLOOKUP($M364,Teams!$O$4:$Q$51,2,FALSE)),"",VLOOKUP($M364,Teams!$O$4:$Q$51,2,FALSE)),IF(ISNA(VLOOKUP($M364,Teams!$X$4:$Z$51,2,FALSE)),"",VLOOKUP($M364,Teams!$X$4:$Z$51,2,FALSE))))</f>
        <v>212402</v>
      </c>
      <c r="O364" s="47">
        <v>4</v>
      </c>
      <c r="P364" s="6" t="str">
        <f t="shared" si="30"/>
        <v>&lt;D4&gt;</v>
      </c>
      <c r="Q364" s="6" t="str">
        <f>IF($B364=1,IF(ISNA(VLOOKUP($P364,Teams!$F$4:$H$51,2,FALSE)),"",VLOOKUP($P364,Teams!$F$4:$H$51,2,FALSE)),IF($B364=2,IF(ISNA(VLOOKUP($P364,Teams!$O$4:$Q$51,2,FALSE)),"",VLOOKUP($P364,Teams!$O$4:$Q$51,2,FALSE)),IF(ISNA(VLOOKUP($P364,Teams!$X$4:$Z$51,2,FALSE)),"",VLOOKUP($P364,Teams!$X$4:$Z$51,2,FALSE))))</f>
        <v>212404</v>
      </c>
      <c r="R364" t="str">
        <f t="shared" si="34"/>
        <v>01/00/1900,:00,01/00/1900,:00,Week 31 - Match ,,Gym 1 - Court 2,,0,Game,,212402,,1,212404,,,0,,,1,,,,,,</v>
      </c>
    </row>
    <row r="365" spans="2:18" x14ac:dyDescent="0.2">
      <c r="B365" s="37">
        <v>2</v>
      </c>
      <c r="C365" s="9"/>
      <c r="D365" s="10"/>
      <c r="E365" s="10" t="s">
        <v>36</v>
      </c>
      <c r="F365" s="11" t="str">
        <f t="shared" si="32"/>
        <v/>
      </c>
      <c r="G365" s="11" t="str">
        <f t="shared" si="33"/>
        <v>00</v>
      </c>
      <c r="H365" s="2">
        <v>31</v>
      </c>
      <c r="I365" s="11" t="str">
        <f t="shared" si="35"/>
        <v/>
      </c>
      <c r="J365" s="2">
        <v>1</v>
      </c>
      <c r="K365" s="2">
        <v>3</v>
      </c>
      <c r="L365" s="45">
        <v>3</v>
      </c>
      <c r="M365" s="6" t="str">
        <f t="shared" si="31"/>
        <v>&lt;D3&gt;</v>
      </c>
      <c r="N365" s="6" t="str">
        <f>IF($B365=1,IF(ISNA(VLOOKUP($M365,Teams!$F$4:$H$51,2,FALSE)),"",VLOOKUP($M365,Teams!$F$4:$H$51,2,FALSE)),IF($B365=2,IF(ISNA(VLOOKUP($M365,Teams!$O$4:$Q$51,2,FALSE)),"",VLOOKUP($M365,Teams!$O$4:$Q$51,2,FALSE)),IF(ISNA(VLOOKUP($M365,Teams!$X$4:$Z$51,2,FALSE)),"",VLOOKUP($M365,Teams!$X$4:$Z$51,2,FALSE))))</f>
        <v>212403</v>
      </c>
      <c r="O365" s="47">
        <v>12</v>
      </c>
      <c r="P365" s="6" t="str">
        <f t="shared" si="30"/>
        <v>&lt;D12&gt;</v>
      </c>
      <c r="Q365" s="6" t="str">
        <f>IF($B365=1,IF(ISNA(VLOOKUP($P365,Teams!$F$4:$H$51,2,FALSE)),"",VLOOKUP($P365,Teams!$F$4:$H$51,2,FALSE)),IF($B365=2,IF(ISNA(VLOOKUP($P365,Teams!$O$4:$Q$51,2,FALSE)),"",VLOOKUP($P365,Teams!$O$4:$Q$51,2,FALSE)),IF(ISNA(VLOOKUP($P365,Teams!$X$4:$Z$51,2,FALSE)),"",VLOOKUP($P365,Teams!$X$4:$Z$51,2,FALSE))))</f>
        <v>212412</v>
      </c>
      <c r="R365" t="str">
        <f t="shared" si="34"/>
        <v>01/00/1900,:00,01/00/1900,:00,Week 31 - Match ,,Gym 1 - Court 3,,0,Game,,212403,,1,212412,,,0,,,1,,,,,,</v>
      </c>
    </row>
    <row r="366" spans="2:18" x14ac:dyDescent="0.2">
      <c r="B366" s="37">
        <v>2</v>
      </c>
      <c r="C366" s="9"/>
      <c r="D366" s="10"/>
      <c r="E366" s="10" t="s">
        <v>36</v>
      </c>
      <c r="F366" s="11" t="str">
        <f t="shared" si="32"/>
        <v/>
      </c>
      <c r="G366" s="11" t="str">
        <f t="shared" si="33"/>
        <v>00</v>
      </c>
      <c r="H366" s="2">
        <v>31</v>
      </c>
      <c r="I366" s="11" t="str">
        <f t="shared" si="35"/>
        <v/>
      </c>
      <c r="J366" s="2">
        <v>2</v>
      </c>
      <c r="K366" s="2">
        <v>1</v>
      </c>
      <c r="L366" s="45">
        <v>6</v>
      </c>
      <c r="M366" s="6" t="str">
        <f t="shared" si="31"/>
        <v>&lt;D6&gt;</v>
      </c>
      <c r="N366" s="6" t="str">
        <f>IF($B366=1,IF(ISNA(VLOOKUP($M366,Teams!$F$4:$H$51,2,FALSE)),"",VLOOKUP($M366,Teams!$F$4:$H$51,2,FALSE)),IF($B366=2,IF(ISNA(VLOOKUP($M366,Teams!$O$4:$Q$51,2,FALSE)),"",VLOOKUP($M366,Teams!$O$4:$Q$51,2,FALSE)),IF(ISNA(VLOOKUP($M366,Teams!$X$4:$Z$51,2,FALSE)),"",VLOOKUP($M366,Teams!$X$4:$Z$51,2,FALSE))))</f>
        <v>212406</v>
      </c>
      <c r="O366" s="47">
        <v>11</v>
      </c>
      <c r="P366" s="6" t="str">
        <f t="shared" si="30"/>
        <v>&lt;D11&gt;</v>
      </c>
      <c r="Q366" s="6" t="str">
        <f>IF($B366=1,IF(ISNA(VLOOKUP($P366,Teams!$F$4:$H$51,2,FALSE)),"",VLOOKUP($P366,Teams!$F$4:$H$51,2,FALSE)),IF($B366=2,IF(ISNA(VLOOKUP($P366,Teams!$O$4:$Q$51,2,FALSE)),"",VLOOKUP($P366,Teams!$O$4:$Q$51,2,FALSE)),IF(ISNA(VLOOKUP($P366,Teams!$X$4:$Z$51,2,FALSE)),"",VLOOKUP($P366,Teams!$X$4:$Z$51,2,FALSE))))</f>
        <v>212411</v>
      </c>
      <c r="R366" t="str">
        <f t="shared" si="34"/>
        <v>01/00/1900,:00,01/00/1900,:00,Week 31 - Match ,,Gym 2 - Court 1,,0,Game,,212406,,1,212411,,,0,,,1,,,,,,</v>
      </c>
    </row>
    <row r="367" spans="2:18" x14ac:dyDescent="0.2">
      <c r="B367" s="37">
        <v>2</v>
      </c>
      <c r="C367" s="9"/>
      <c r="D367" s="10"/>
      <c r="E367" s="10" t="s">
        <v>36</v>
      </c>
      <c r="F367" s="11" t="str">
        <f t="shared" si="32"/>
        <v/>
      </c>
      <c r="G367" s="11" t="str">
        <f t="shared" si="33"/>
        <v>00</v>
      </c>
      <c r="H367" s="2">
        <v>31</v>
      </c>
      <c r="I367" s="11" t="str">
        <f t="shared" si="35"/>
        <v/>
      </c>
      <c r="J367" s="2">
        <v>2</v>
      </c>
      <c r="K367" s="2">
        <v>2</v>
      </c>
      <c r="L367" s="45">
        <v>7</v>
      </c>
      <c r="M367" s="6" t="str">
        <f t="shared" si="31"/>
        <v>&lt;D7&gt;</v>
      </c>
      <c r="N367" s="6" t="str">
        <f>IF($B367=1,IF(ISNA(VLOOKUP($M367,Teams!$F$4:$H$51,2,FALSE)),"",VLOOKUP($M367,Teams!$F$4:$H$51,2,FALSE)),IF($B367=2,IF(ISNA(VLOOKUP($M367,Teams!$O$4:$Q$51,2,FALSE)),"",VLOOKUP($M367,Teams!$O$4:$Q$51,2,FALSE)),IF(ISNA(VLOOKUP($M367,Teams!$X$4:$Z$51,2,FALSE)),"",VLOOKUP($M367,Teams!$X$4:$Z$51,2,FALSE))))</f>
        <v>212407</v>
      </c>
      <c r="O367" s="47">
        <v>10</v>
      </c>
      <c r="P367" s="6" t="str">
        <f t="shared" si="30"/>
        <v>&lt;D10&gt;</v>
      </c>
      <c r="Q367" s="6" t="str">
        <f>IF($B367=1,IF(ISNA(VLOOKUP($P367,Teams!$F$4:$H$51,2,FALSE)),"",VLOOKUP($P367,Teams!$F$4:$H$51,2,FALSE)),IF($B367=2,IF(ISNA(VLOOKUP($P367,Teams!$O$4:$Q$51,2,FALSE)),"",VLOOKUP($P367,Teams!$O$4:$Q$51,2,FALSE)),IF(ISNA(VLOOKUP($P367,Teams!$X$4:$Z$51,2,FALSE)),"",VLOOKUP($P367,Teams!$X$4:$Z$51,2,FALSE))))</f>
        <v>212410</v>
      </c>
      <c r="R367" t="str">
        <f t="shared" si="34"/>
        <v>01/00/1900,:00,01/00/1900,:00,Week 31 - Match ,,Gym 2 - Court 2,,0,Game,,212407,,1,212410,,,0,,,1,,,,,,</v>
      </c>
    </row>
    <row r="368" spans="2:18" x14ac:dyDescent="0.2">
      <c r="B368" s="37">
        <v>2</v>
      </c>
      <c r="C368" s="9"/>
      <c r="D368" s="10"/>
      <c r="E368" s="10" t="s">
        <v>36</v>
      </c>
      <c r="F368" s="11" t="str">
        <f t="shared" si="32"/>
        <v/>
      </c>
      <c r="G368" s="11" t="str">
        <f t="shared" si="33"/>
        <v>00</v>
      </c>
      <c r="H368" s="2">
        <v>31</v>
      </c>
      <c r="I368" s="11" t="str">
        <f t="shared" si="35"/>
        <v/>
      </c>
      <c r="J368" s="2">
        <v>2</v>
      </c>
      <c r="K368" s="2">
        <v>3</v>
      </c>
      <c r="L368" s="45">
        <v>8</v>
      </c>
      <c r="M368" s="6" t="str">
        <f t="shared" si="31"/>
        <v>&lt;D8&gt;</v>
      </c>
      <c r="N368" s="6" t="str">
        <f>IF($B368=1,IF(ISNA(VLOOKUP($M368,Teams!$F$4:$H$51,2,FALSE)),"",VLOOKUP($M368,Teams!$F$4:$H$51,2,FALSE)),IF($B368=2,IF(ISNA(VLOOKUP($M368,Teams!$O$4:$Q$51,2,FALSE)),"",VLOOKUP($M368,Teams!$O$4:$Q$51,2,FALSE)),IF(ISNA(VLOOKUP($M368,Teams!$X$4:$Z$51,2,FALSE)),"",VLOOKUP($M368,Teams!$X$4:$Z$51,2,FALSE))))</f>
        <v>212408</v>
      </c>
      <c r="O368" s="47">
        <v>9</v>
      </c>
      <c r="P368" s="6" t="str">
        <f t="shared" si="30"/>
        <v>&lt;D9&gt;</v>
      </c>
      <c r="Q368" s="6" t="str">
        <f>IF($B368=1,IF(ISNA(VLOOKUP($P368,Teams!$F$4:$H$51,2,FALSE)),"",VLOOKUP($P368,Teams!$F$4:$H$51,2,FALSE)),IF($B368=2,IF(ISNA(VLOOKUP($P368,Teams!$O$4:$Q$51,2,FALSE)),"",VLOOKUP($P368,Teams!$O$4:$Q$51,2,FALSE)),IF(ISNA(VLOOKUP($P368,Teams!$X$4:$Z$51,2,FALSE)),"",VLOOKUP($P368,Teams!$X$4:$Z$51,2,FALSE))))</f>
        <v>212409</v>
      </c>
      <c r="R368" t="str">
        <f t="shared" si="34"/>
        <v>01/00/1900,:00,01/00/1900,:00,Week 31 - Match ,,Gym 2 - Court 3,,0,Game,,212408,,1,212409,,,0,,,1,,,,,,</v>
      </c>
    </row>
    <row r="369" spans="2:18" x14ac:dyDescent="0.2">
      <c r="B369" s="37">
        <v>2</v>
      </c>
      <c r="C369" s="9"/>
      <c r="D369" s="10"/>
      <c r="E369" s="10" t="s">
        <v>36</v>
      </c>
      <c r="F369" s="11" t="str">
        <f t="shared" si="32"/>
        <v/>
      </c>
      <c r="G369" s="11" t="str">
        <f t="shared" si="33"/>
        <v>00</v>
      </c>
      <c r="H369" s="2">
        <v>31</v>
      </c>
      <c r="I369" s="11" t="str">
        <f t="shared" si="35"/>
        <v/>
      </c>
      <c r="J369" s="2">
        <v>1</v>
      </c>
      <c r="K369" s="2">
        <v>1</v>
      </c>
      <c r="L369" s="45">
        <v>3</v>
      </c>
      <c r="M369" s="6" t="str">
        <f t="shared" si="31"/>
        <v>&lt;D3&gt;</v>
      </c>
      <c r="N369" s="6" t="str">
        <f>IF($B369=1,IF(ISNA(VLOOKUP($M369,Teams!$F$4:$H$51,2,FALSE)),"",VLOOKUP($M369,Teams!$F$4:$H$51,2,FALSE)),IF($B369=2,IF(ISNA(VLOOKUP($M369,Teams!$O$4:$Q$51,2,FALSE)),"",VLOOKUP($M369,Teams!$O$4:$Q$51,2,FALSE)),IF(ISNA(VLOOKUP($M369,Teams!$X$4:$Z$51,2,FALSE)),"",VLOOKUP($M369,Teams!$X$4:$Z$51,2,FALSE))))</f>
        <v>212403</v>
      </c>
      <c r="O369" s="47">
        <v>5</v>
      </c>
      <c r="P369" s="6" t="str">
        <f t="shared" si="30"/>
        <v>&lt;D5&gt;</v>
      </c>
      <c r="Q369" s="6" t="str">
        <f>IF($B369=1,IF(ISNA(VLOOKUP($P369,Teams!$F$4:$H$51,2,FALSE)),"",VLOOKUP($P369,Teams!$F$4:$H$51,2,FALSE)),IF($B369=2,IF(ISNA(VLOOKUP($P369,Teams!$O$4:$Q$51,2,FALSE)),"",VLOOKUP($P369,Teams!$O$4:$Q$51,2,FALSE)),IF(ISNA(VLOOKUP($P369,Teams!$X$4:$Z$51,2,FALSE)),"",VLOOKUP($P369,Teams!$X$4:$Z$51,2,FALSE))))</f>
        <v>212405</v>
      </c>
      <c r="R369" t="str">
        <f t="shared" si="34"/>
        <v>01/00/1900,:00,01/00/1900,:00,Week 31 - Match ,,Gym 1 - Court 1,,0,Game,,212403,,1,212405,,,0,,,1,,,,,,</v>
      </c>
    </row>
    <row r="370" spans="2:18" x14ac:dyDescent="0.2">
      <c r="B370" s="37">
        <v>2</v>
      </c>
      <c r="C370" s="9"/>
      <c r="D370" s="10"/>
      <c r="E370" s="10" t="s">
        <v>36</v>
      </c>
      <c r="F370" s="11" t="str">
        <f t="shared" si="32"/>
        <v/>
      </c>
      <c r="G370" s="11" t="str">
        <f t="shared" si="33"/>
        <v>00</v>
      </c>
      <c r="H370" s="2">
        <v>31</v>
      </c>
      <c r="I370" s="11" t="str">
        <f t="shared" si="35"/>
        <v/>
      </c>
      <c r="J370" s="2">
        <v>1</v>
      </c>
      <c r="K370" s="2">
        <v>2</v>
      </c>
      <c r="L370" s="45">
        <v>2</v>
      </c>
      <c r="M370" s="6" t="str">
        <f t="shared" si="31"/>
        <v>&lt;D2&gt;</v>
      </c>
      <c r="N370" s="6" t="str">
        <f>IF($B370=1,IF(ISNA(VLOOKUP($M370,Teams!$F$4:$H$51,2,FALSE)),"",VLOOKUP($M370,Teams!$F$4:$H$51,2,FALSE)),IF($B370=2,IF(ISNA(VLOOKUP($M370,Teams!$O$4:$Q$51,2,FALSE)),"",VLOOKUP($M370,Teams!$O$4:$Q$51,2,FALSE)),IF(ISNA(VLOOKUP($M370,Teams!$X$4:$Z$51,2,FALSE)),"",VLOOKUP($M370,Teams!$X$4:$Z$51,2,FALSE))))</f>
        <v>212402</v>
      </c>
      <c r="O370" s="47">
        <v>6</v>
      </c>
      <c r="P370" s="6" t="str">
        <f t="shared" si="30"/>
        <v>&lt;D6&gt;</v>
      </c>
      <c r="Q370" s="6" t="str">
        <f>IF($B370=1,IF(ISNA(VLOOKUP($P370,Teams!$F$4:$H$51,2,FALSE)),"",VLOOKUP($P370,Teams!$F$4:$H$51,2,FALSE)),IF($B370=2,IF(ISNA(VLOOKUP($P370,Teams!$O$4:$Q$51,2,FALSE)),"",VLOOKUP($P370,Teams!$O$4:$Q$51,2,FALSE)),IF(ISNA(VLOOKUP($P370,Teams!$X$4:$Z$51,2,FALSE)),"",VLOOKUP($P370,Teams!$X$4:$Z$51,2,FALSE))))</f>
        <v>212406</v>
      </c>
      <c r="R370" t="str">
        <f t="shared" si="34"/>
        <v>01/00/1900,:00,01/00/1900,:00,Week 31 - Match ,,Gym 1 - Court 2,,0,Game,,212402,,1,212406,,,0,,,1,,,,,,</v>
      </c>
    </row>
    <row r="371" spans="2:18" x14ac:dyDescent="0.2">
      <c r="B371" s="37">
        <v>2</v>
      </c>
      <c r="C371" s="9"/>
      <c r="D371" s="10"/>
      <c r="E371" s="10" t="s">
        <v>36</v>
      </c>
      <c r="F371" s="11" t="str">
        <f t="shared" si="32"/>
        <v/>
      </c>
      <c r="G371" s="11" t="str">
        <f t="shared" si="33"/>
        <v>00</v>
      </c>
      <c r="H371" s="2">
        <v>31</v>
      </c>
      <c r="I371" s="11" t="str">
        <f t="shared" si="35"/>
        <v/>
      </c>
      <c r="J371" s="2">
        <v>1</v>
      </c>
      <c r="K371" s="2">
        <v>3</v>
      </c>
      <c r="L371" s="45">
        <v>4</v>
      </c>
      <c r="M371" s="6" t="str">
        <f t="shared" si="31"/>
        <v>&lt;D4&gt;</v>
      </c>
      <c r="N371" s="6" t="str">
        <f>IF($B371=1,IF(ISNA(VLOOKUP($M371,Teams!$F$4:$H$51,2,FALSE)),"",VLOOKUP($M371,Teams!$F$4:$H$51,2,FALSE)),IF($B371=2,IF(ISNA(VLOOKUP($M371,Teams!$O$4:$Q$51,2,FALSE)),"",VLOOKUP($M371,Teams!$O$4:$Q$51,2,FALSE)),IF(ISNA(VLOOKUP($M371,Teams!$X$4:$Z$51,2,FALSE)),"",VLOOKUP($M371,Teams!$X$4:$Z$51,2,FALSE))))</f>
        <v>212404</v>
      </c>
      <c r="O371" s="47">
        <v>12</v>
      </c>
      <c r="P371" s="6" t="str">
        <f t="shared" si="30"/>
        <v>&lt;D12&gt;</v>
      </c>
      <c r="Q371" s="6" t="str">
        <f>IF($B371=1,IF(ISNA(VLOOKUP($P371,Teams!$F$4:$H$51,2,FALSE)),"",VLOOKUP($P371,Teams!$F$4:$H$51,2,FALSE)),IF($B371=2,IF(ISNA(VLOOKUP($P371,Teams!$O$4:$Q$51,2,FALSE)),"",VLOOKUP($P371,Teams!$O$4:$Q$51,2,FALSE)),IF(ISNA(VLOOKUP($P371,Teams!$X$4:$Z$51,2,FALSE)),"",VLOOKUP($P371,Teams!$X$4:$Z$51,2,FALSE))))</f>
        <v>212412</v>
      </c>
      <c r="R371" t="str">
        <f t="shared" si="34"/>
        <v>01/00/1900,:00,01/00/1900,:00,Week 31 - Match ,,Gym 1 - Court 3,,0,Game,,212404,,1,212412,,,0,,,1,,,,,,</v>
      </c>
    </row>
    <row r="372" spans="2:18" x14ac:dyDescent="0.2">
      <c r="B372" s="37">
        <v>2</v>
      </c>
      <c r="C372" s="9"/>
      <c r="D372" s="10"/>
      <c r="E372" s="10" t="s">
        <v>36</v>
      </c>
      <c r="F372" s="11" t="str">
        <f t="shared" si="32"/>
        <v/>
      </c>
      <c r="G372" s="11" t="str">
        <f t="shared" si="33"/>
        <v>00</v>
      </c>
      <c r="H372" s="2">
        <v>31</v>
      </c>
      <c r="I372" s="11" t="str">
        <f t="shared" si="35"/>
        <v/>
      </c>
      <c r="J372" s="2">
        <v>2</v>
      </c>
      <c r="K372" s="2">
        <v>1</v>
      </c>
      <c r="L372" s="45">
        <v>8</v>
      </c>
      <c r="M372" s="6" t="str">
        <f t="shared" si="31"/>
        <v>&lt;D8&gt;</v>
      </c>
      <c r="N372" s="6" t="str">
        <f>IF($B372=1,IF(ISNA(VLOOKUP($M372,Teams!$F$4:$H$51,2,FALSE)),"",VLOOKUP($M372,Teams!$F$4:$H$51,2,FALSE)),IF($B372=2,IF(ISNA(VLOOKUP($M372,Teams!$O$4:$Q$51,2,FALSE)),"",VLOOKUP($M372,Teams!$O$4:$Q$51,2,FALSE)),IF(ISNA(VLOOKUP($M372,Teams!$X$4:$Z$51,2,FALSE)),"",VLOOKUP($M372,Teams!$X$4:$Z$51,2,FALSE))))</f>
        <v>212408</v>
      </c>
      <c r="O372" s="47">
        <v>11</v>
      </c>
      <c r="P372" s="6" t="str">
        <f t="shared" si="30"/>
        <v>&lt;D11&gt;</v>
      </c>
      <c r="Q372" s="6" t="str">
        <f>IF($B372=1,IF(ISNA(VLOOKUP($P372,Teams!$F$4:$H$51,2,FALSE)),"",VLOOKUP($P372,Teams!$F$4:$H$51,2,FALSE)),IF($B372=2,IF(ISNA(VLOOKUP($P372,Teams!$O$4:$Q$51,2,FALSE)),"",VLOOKUP($P372,Teams!$O$4:$Q$51,2,FALSE)),IF(ISNA(VLOOKUP($P372,Teams!$X$4:$Z$51,2,FALSE)),"",VLOOKUP($P372,Teams!$X$4:$Z$51,2,FALSE))))</f>
        <v>212411</v>
      </c>
      <c r="R372" t="str">
        <f t="shared" si="34"/>
        <v>01/00/1900,:00,01/00/1900,:00,Week 31 - Match ,,Gym 2 - Court 1,,0,Game,,212408,,1,212411,,,0,,,1,,,,,,</v>
      </c>
    </row>
    <row r="373" spans="2:18" x14ac:dyDescent="0.2">
      <c r="B373" s="37">
        <v>2</v>
      </c>
      <c r="C373" s="9"/>
      <c r="D373" s="10"/>
      <c r="E373" s="10" t="s">
        <v>36</v>
      </c>
      <c r="F373" s="11" t="str">
        <f t="shared" si="32"/>
        <v/>
      </c>
      <c r="G373" s="11" t="str">
        <f t="shared" si="33"/>
        <v>00</v>
      </c>
      <c r="H373" s="2">
        <v>31</v>
      </c>
      <c r="I373" s="11" t="str">
        <f t="shared" si="35"/>
        <v/>
      </c>
      <c r="J373" s="2">
        <v>2</v>
      </c>
      <c r="K373" s="2">
        <v>2</v>
      </c>
      <c r="L373" s="45">
        <v>9</v>
      </c>
      <c r="M373" s="6" t="str">
        <f t="shared" si="31"/>
        <v>&lt;D9&gt;</v>
      </c>
      <c r="N373" s="6" t="str">
        <f>IF($B373=1,IF(ISNA(VLOOKUP($M373,Teams!$F$4:$H$51,2,FALSE)),"",VLOOKUP($M373,Teams!$F$4:$H$51,2,FALSE)),IF($B373=2,IF(ISNA(VLOOKUP($M373,Teams!$O$4:$Q$51,2,FALSE)),"",VLOOKUP($M373,Teams!$O$4:$Q$51,2,FALSE)),IF(ISNA(VLOOKUP($M373,Teams!$X$4:$Z$51,2,FALSE)),"",VLOOKUP($M373,Teams!$X$4:$Z$51,2,FALSE))))</f>
        <v>212409</v>
      </c>
      <c r="O373" s="47">
        <v>10</v>
      </c>
      <c r="P373" s="6" t="str">
        <f t="shared" si="30"/>
        <v>&lt;D10&gt;</v>
      </c>
      <c r="Q373" s="6" t="str">
        <f>IF($B373=1,IF(ISNA(VLOOKUP($P373,Teams!$F$4:$H$51,2,FALSE)),"",VLOOKUP($P373,Teams!$F$4:$H$51,2,FALSE)),IF($B373=2,IF(ISNA(VLOOKUP($P373,Teams!$O$4:$Q$51,2,FALSE)),"",VLOOKUP($P373,Teams!$O$4:$Q$51,2,FALSE)),IF(ISNA(VLOOKUP($P373,Teams!$X$4:$Z$51,2,FALSE)),"",VLOOKUP($P373,Teams!$X$4:$Z$51,2,FALSE))))</f>
        <v>212410</v>
      </c>
      <c r="R373" t="str">
        <f t="shared" si="34"/>
        <v>01/00/1900,:00,01/00/1900,:00,Week 31 - Match ,,Gym 2 - Court 2,,0,Game,,212409,,1,212410,,,0,,,1,,,,,,</v>
      </c>
    </row>
    <row r="374" spans="2:18" x14ac:dyDescent="0.2">
      <c r="B374" s="37">
        <v>2</v>
      </c>
      <c r="C374" s="9"/>
      <c r="D374" s="10"/>
      <c r="E374" s="10" t="s">
        <v>36</v>
      </c>
      <c r="F374" s="11" t="str">
        <f t="shared" si="32"/>
        <v/>
      </c>
      <c r="G374" s="11" t="str">
        <f t="shared" si="33"/>
        <v>00</v>
      </c>
      <c r="H374" s="2">
        <v>31</v>
      </c>
      <c r="I374" s="11" t="str">
        <f t="shared" si="35"/>
        <v/>
      </c>
      <c r="J374" s="2">
        <v>2</v>
      </c>
      <c r="K374" s="2">
        <v>3</v>
      </c>
      <c r="L374" s="45">
        <v>1</v>
      </c>
      <c r="M374" s="6" t="str">
        <f t="shared" si="31"/>
        <v>&lt;D1&gt;</v>
      </c>
      <c r="N374" s="6" t="str">
        <f>IF($B374=1,IF(ISNA(VLOOKUP($M374,Teams!$F$4:$H$51,2,FALSE)),"",VLOOKUP($M374,Teams!$F$4:$H$51,2,FALSE)),IF($B374=2,IF(ISNA(VLOOKUP($M374,Teams!$O$4:$Q$51,2,FALSE)),"",VLOOKUP($M374,Teams!$O$4:$Q$51,2,FALSE)),IF(ISNA(VLOOKUP($M374,Teams!$X$4:$Z$51,2,FALSE)),"",VLOOKUP($M374,Teams!$X$4:$Z$51,2,FALSE))))</f>
        <v>212401</v>
      </c>
      <c r="O374" s="47">
        <v>7</v>
      </c>
      <c r="P374" s="6" t="str">
        <f t="shared" si="30"/>
        <v>&lt;D7&gt;</v>
      </c>
      <c r="Q374" s="6" t="str">
        <f>IF($B374=1,IF(ISNA(VLOOKUP($P374,Teams!$F$4:$H$51,2,FALSE)),"",VLOOKUP($P374,Teams!$F$4:$H$51,2,FALSE)),IF($B374=2,IF(ISNA(VLOOKUP($P374,Teams!$O$4:$Q$51,2,FALSE)),"",VLOOKUP($P374,Teams!$O$4:$Q$51,2,FALSE)),IF(ISNA(VLOOKUP($P374,Teams!$X$4:$Z$51,2,FALSE)),"",VLOOKUP($P374,Teams!$X$4:$Z$51,2,FALSE))))</f>
        <v>212407</v>
      </c>
      <c r="R374" t="str">
        <f t="shared" si="34"/>
        <v>01/00/1900,:00,01/00/1900,:00,Week 31 - Match ,,Gym 2 - Court 3,,0,Game,,212401,,1,212407,,,0,,,1,,,,,,</v>
      </c>
    </row>
    <row r="375" spans="2:18" x14ac:dyDescent="0.2">
      <c r="B375" s="37">
        <v>2</v>
      </c>
      <c r="C375" s="9"/>
      <c r="D375" s="10"/>
      <c r="E375" s="10" t="s">
        <v>36</v>
      </c>
      <c r="F375" s="11" t="str">
        <f t="shared" si="32"/>
        <v/>
      </c>
      <c r="G375" s="11" t="str">
        <f t="shared" si="33"/>
        <v>00</v>
      </c>
      <c r="H375" s="2">
        <v>32</v>
      </c>
      <c r="I375" s="11" t="str">
        <f t="shared" si="35"/>
        <v/>
      </c>
      <c r="J375" s="2">
        <v>1</v>
      </c>
      <c r="K375" s="2">
        <v>1</v>
      </c>
      <c r="L375" s="45">
        <v>6</v>
      </c>
      <c r="M375" s="6" t="str">
        <f t="shared" si="31"/>
        <v>&lt;D6&gt;</v>
      </c>
      <c r="N375" s="6" t="str">
        <f>IF($B375=1,IF(ISNA(VLOOKUP($M375,Teams!$F$4:$H$51,2,FALSE)),"",VLOOKUP($M375,Teams!$F$4:$H$51,2,FALSE)),IF($B375=2,IF(ISNA(VLOOKUP($M375,Teams!$O$4:$Q$51,2,FALSE)),"",VLOOKUP($M375,Teams!$O$4:$Q$51,2,FALSE)),IF(ISNA(VLOOKUP($M375,Teams!$X$4:$Z$51,2,FALSE)),"",VLOOKUP($M375,Teams!$X$4:$Z$51,2,FALSE))))</f>
        <v>212406</v>
      </c>
      <c r="O375" s="47">
        <v>10</v>
      </c>
      <c r="P375" s="6" t="str">
        <f t="shared" si="30"/>
        <v>&lt;D10&gt;</v>
      </c>
      <c r="Q375" s="6" t="str">
        <f>IF($B375=1,IF(ISNA(VLOOKUP($P375,Teams!$F$4:$H$51,2,FALSE)),"",VLOOKUP($P375,Teams!$F$4:$H$51,2,FALSE)),IF($B375=2,IF(ISNA(VLOOKUP($P375,Teams!$O$4:$Q$51,2,FALSE)),"",VLOOKUP($P375,Teams!$O$4:$Q$51,2,FALSE)),IF(ISNA(VLOOKUP($P375,Teams!$X$4:$Z$51,2,FALSE)),"",VLOOKUP($P375,Teams!$X$4:$Z$51,2,FALSE))))</f>
        <v>212410</v>
      </c>
      <c r="R375" t="str">
        <f t="shared" si="34"/>
        <v>01/00/1900,:00,01/00/1900,:00,Week 32 - Match ,,Gym 1 - Court 1,,0,Game,,212406,,1,212410,,,0,,,1,,,,,,</v>
      </c>
    </row>
    <row r="376" spans="2:18" x14ac:dyDescent="0.2">
      <c r="B376" s="37">
        <v>2</v>
      </c>
      <c r="C376" s="9"/>
      <c r="D376" s="10"/>
      <c r="E376" s="10" t="s">
        <v>36</v>
      </c>
      <c r="F376" s="11" t="str">
        <f t="shared" si="32"/>
        <v/>
      </c>
      <c r="G376" s="11" t="str">
        <f t="shared" si="33"/>
        <v>00</v>
      </c>
      <c r="H376" s="2">
        <v>32</v>
      </c>
      <c r="I376" s="11" t="str">
        <f t="shared" si="35"/>
        <v/>
      </c>
      <c r="J376" s="2">
        <v>1</v>
      </c>
      <c r="K376" s="2">
        <v>2</v>
      </c>
      <c r="L376" s="45">
        <v>7</v>
      </c>
      <c r="M376" s="6" t="str">
        <f t="shared" si="31"/>
        <v>&lt;D7&gt;</v>
      </c>
      <c r="N376" s="6" t="str">
        <f>IF($B376=1,IF(ISNA(VLOOKUP($M376,Teams!$F$4:$H$51,2,FALSE)),"",VLOOKUP($M376,Teams!$F$4:$H$51,2,FALSE)),IF($B376=2,IF(ISNA(VLOOKUP($M376,Teams!$O$4:$Q$51,2,FALSE)),"",VLOOKUP($M376,Teams!$O$4:$Q$51,2,FALSE)),IF(ISNA(VLOOKUP($M376,Teams!$X$4:$Z$51,2,FALSE)),"",VLOOKUP($M376,Teams!$X$4:$Z$51,2,FALSE))))</f>
        <v>212407</v>
      </c>
      <c r="O376" s="47">
        <v>9</v>
      </c>
      <c r="P376" s="6" t="str">
        <f t="shared" si="30"/>
        <v>&lt;D9&gt;</v>
      </c>
      <c r="Q376" s="6" t="str">
        <f>IF($B376=1,IF(ISNA(VLOOKUP($P376,Teams!$F$4:$H$51,2,FALSE)),"",VLOOKUP($P376,Teams!$F$4:$H$51,2,FALSE)),IF($B376=2,IF(ISNA(VLOOKUP($P376,Teams!$O$4:$Q$51,2,FALSE)),"",VLOOKUP($P376,Teams!$O$4:$Q$51,2,FALSE)),IF(ISNA(VLOOKUP($P376,Teams!$X$4:$Z$51,2,FALSE)),"",VLOOKUP($P376,Teams!$X$4:$Z$51,2,FALSE))))</f>
        <v>212409</v>
      </c>
      <c r="R376" t="str">
        <f t="shared" si="34"/>
        <v>01/00/1900,:00,01/00/1900,:00,Week 32 - Match ,,Gym 1 - Court 2,,0,Game,,212407,,1,212409,,,0,,,1,,,,,,</v>
      </c>
    </row>
    <row r="377" spans="2:18" x14ac:dyDescent="0.2">
      <c r="B377" s="37">
        <v>2</v>
      </c>
      <c r="C377" s="9"/>
      <c r="D377" s="10"/>
      <c r="E377" s="10" t="s">
        <v>36</v>
      </c>
      <c r="F377" s="11" t="str">
        <f t="shared" si="32"/>
        <v/>
      </c>
      <c r="G377" s="11" t="str">
        <f t="shared" si="33"/>
        <v>00</v>
      </c>
      <c r="H377" s="2">
        <v>32</v>
      </c>
      <c r="I377" s="11" t="str">
        <f t="shared" si="35"/>
        <v/>
      </c>
      <c r="J377" s="2">
        <v>1</v>
      </c>
      <c r="K377" s="2">
        <v>3</v>
      </c>
      <c r="L377" s="45">
        <v>8</v>
      </c>
      <c r="M377" s="6" t="str">
        <f t="shared" si="31"/>
        <v>&lt;D8&gt;</v>
      </c>
      <c r="N377" s="6" t="str">
        <f>IF($B377=1,IF(ISNA(VLOOKUP($M377,Teams!$F$4:$H$51,2,FALSE)),"",VLOOKUP($M377,Teams!$F$4:$H$51,2,FALSE)),IF($B377=2,IF(ISNA(VLOOKUP($M377,Teams!$O$4:$Q$51,2,FALSE)),"",VLOOKUP($M377,Teams!$O$4:$Q$51,2,FALSE)),IF(ISNA(VLOOKUP($M377,Teams!$X$4:$Z$51,2,FALSE)),"",VLOOKUP($M377,Teams!$X$4:$Z$51,2,FALSE))))</f>
        <v>212408</v>
      </c>
      <c r="O377" s="47">
        <v>12</v>
      </c>
      <c r="P377" s="6" t="str">
        <f t="shared" si="30"/>
        <v>&lt;D12&gt;</v>
      </c>
      <c r="Q377" s="6" t="str">
        <f>IF($B377=1,IF(ISNA(VLOOKUP($P377,Teams!$F$4:$H$51,2,FALSE)),"",VLOOKUP($P377,Teams!$F$4:$H$51,2,FALSE)),IF($B377=2,IF(ISNA(VLOOKUP($P377,Teams!$O$4:$Q$51,2,FALSE)),"",VLOOKUP($P377,Teams!$O$4:$Q$51,2,FALSE)),IF(ISNA(VLOOKUP($P377,Teams!$X$4:$Z$51,2,FALSE)),"",VLOOKUP($P377,Teams!$X$4:$Z$51,2,FALSE))))</f>
        <v>212412</v>
      </c>
      <c r="R377" t="str">
        <f t="shared" si="34"/>
        <v>01/00/1900,:00,01/00/1900,:00,Week 32 - Match ,,Gym 1 - Court 3,,0,Game,,212408,,1,212412,,,0,,,1,,,,,,</v>
      </c>
    </row>
    <row r="378" spans="2:18" x14ac:dyDescent="0.2">
      <c r="B378" s="37">
        <v>2</v>
      </c>
      <c r="C378" s="9"/>
      <c r="D378" s="10"/>
      <c r="E378" s="10" t="s">
        <v>36</v>
      </c>
      <c r="F378" s="11" t="str">
        <f t="shared" si="32"/>
        <v/>
      </c>
      <c r="G378" s="11" t="str">
        <f t="shared" si="33"/>
        <v>00</v>
      </c>
      <c r="H378" s="2">
        <v>32</v>
      </c>
      <c r="I378" s="11" t="str">
        <f t="shared" si="35"/>
        <v/>
      </c>
      <c r="J378" s="2">
        <v>2</v>
      </c>
      <c r="K378" s="2">
        <v>1</v>
      </c>
      <c r="L378" s="45">
        <v>1</v>
      </c>
      <c r="M378" s="6" t="str">
        <f t="shared" si="31"/>
        <v>&lt;D1&gt;</v>
      </c>
      <c r="N378" s="6" t="str">
        <f>IF($B378=1,IF(ISNA(VLOOKUP($M378,Teams!$F$4:$H$51,2,FALSE)),"",VLOOKUP($M378,Teams!$F$4:$H$51,2,FALSE)),IF($B378=2,IF(ISNA(VLOOKUP($M378,Teams!$O$4:$Q$51,2,FALSE)),"",VLOOKUP($M378,Teams!$O$4:$Q$51,2,FALSE)),IF(ISNA(VLOOKUP($M378,Teams!$X$4:$Z$51,2,FALSE)),"",VLOOKUP($M378,Teams!$X$4:$Z$51,2,FALSE))))</f>
        <v>212401</v>
      </c>
      <c r="O378" s="47">
        <v>4</v>
      </c>
      <c r="P378" s="6" t="str">
        <f t="shared" si="30"/>
        <v>&lt;D4&gt;</v>
      </c>
      <c r="Q378" s="6" t="str">
        <f>IF($B378=1,IF(ISNA(VLOOKUP($P378,Teams!$F$4:$H$51,2,FALSE)),"",VLOOKUP($P378,Teams!$F$4:$H$51,2,FALSE)),IF($B378=2,IF(ISNA(VLOOKUP($P378,Teams!$O$4:$Q$51,2,FALSE)),"",VLOOKUP($P378,Teams!$O$4:$Q$51,2,FALSE)),IF(ISNA(VLOOKUP($P378,Teams!$X$4:$Z$51,2,FALSE)),"",VLOOKUP($P378,Teams!$X$4:$Z$51,2,FALSE))))</f>
        <v>212404</v>
      </c>
      <c r="R378" t="str">
        <f t="shared" si="34"/>
        <v>01/00/1900,:00,01/00/1900,:00,Week 32 - Match ,,Gym 2 - Court 1,,0,Game,,212401,,1,212404,,,0,,,1,,,,,,</v>
      </c>
    </row>
    <row r="379" spans="2:18" x14ac:dyDescent="0.2">
      <c r="B379" s="37">
        <v>2</v>
      </c>
      <c r="C379" s="9"/>
      <c r="D379" s="10"/>
      <c r="E379" s="10" t="s">
        <v>36</v>
      </c>
      <c r="F379" s="11" t="str">
        <f t="shared" si="32"/>
        <v/>
      </c>
      <c r="G379" s="11" t="str">
        <f t="shared" si="33"/>
        <v>00</v>
      </c>
      <c r="H379" s="2">
        <v>32</v>
      </c>
      <c r="I379" s="11" t="str">
        <f t="shared" si="35"/>
        <v/>
      </c>
      <c r="J379" s="2">
        <v>2</v>
      </c>
      <c r="K379" s="2">
        <v>2</v>
      </c>
      <c r="L379" s="45">
        <v>2</v>
      </c>
      <c r="M379" s="6" t="str">
        <f t="shared" si="31"/>
        <v>&lt;D2&gt;</v>
      </c>
      <c r="N379" s="6" t="str">
        <f>IF($B379=1,IF(ISNA(VLOOKUP($M379,Teams!$F$4:$H$51,2,FALSE)),"",VLOOKUP($M379,Teams!$F$4:$H$51,2,FALSE)),IF($B379=2,IF(ISNA(VLOOKUP($M379,Teams!$O$4:$Q$51,2,FALSE)),"",VLOOKUP($M379,Teams!$O$4:$Q$51,2,FALSE)),IF(ISNA(VLOOKUP($M379,Teams!$X$4:$Z$51,2,FALSE)),"",VLOOKUP($M379,Teams!$X$4:$Z$51,2,FALSE))))</f>
        <v>212402</v>
      </c>
      <c r="O379" s="47">
        <v>3</v>
      </c>
      <c r="P379" s="6" t="str">
        <f t="shared" si="30"/>
        <v>&lt;D3&gt;</v>
      </c>
      <c r="Q379" s="6" t="str">
        <f>IF($B379=1,IF(ISNA(VLOOKUP($P379,Teams!$F$4:$H$51,2,FALSE)),"",VLOOKUP($P379,Teams!$F$4:$H$51,2,FALSE)),IF($B379=2,IF(ISNA(VLOOKUP($P379,Teams!$O$4:$Q$51,2,FALSE)),"",VLOOKUP($P379,Teams!$O$4:$Q$51,2,FALSE)),IF(ISNA(VLOOKUP($P379,Teams!$X$4:$Z$51,2,FALSE)),"",VLOOKUP($P379,Teams!$X$4:$Z$51,2,FALSE))))</f>
        <v>212403</v>
      </c>
      <c r="R379" t="str">
        <f t="shared" si="34"/>
        <v>01/00/1900,:00,01/00/1900,:00,Week 32 - Match ,,Gym 2 - Court 2,,0,Game,,212402,,1,212403,,,0,,,1,,,,,,</v>
      </c>
    </row>
    <row r="380" spans="2:18" x14ac:dyDescent="0.2">
      <c r="B380" s="37">
        <v>2</v>
      </c>
      <c r="C380" s="9"/>
      <c r="D380" s="10"/>
      <c r="E380" s="10" t="s">
        <v>36</v>
      </c>
      <c r="F380" s="11" t="str">
        <f t="shared" si="32"/>
        <v/>
      </c>
      <c r="G380" s="11" t="str">
        <f t="shared" si="33"/>
        <v>00</v>
      </c>
      <c r="H380" s="2">
        <v>32</v>
      </c>
      <c r="I380" s="11" t="str">
        <f t="shared" si="35"/>
        <v/>
      </c>
      <c r="J380" s="2">
        <v>2</v>
      </c>
      <c r="K380" s="2">
        <v>3</v>
      </c>
      <c r="L380" s="45">
        <v>5</v>
      </c>
      <c r="M380" s="6" t="str">
        <f t="shared" si="31"/>
        <v>&lt;D5&gt;</v>
      </c>
      <c r="N380" s="6" t="str">
        <f>IF($B380=1,IF(ISNA(VLOOKUP($M380,Teams!$F$4:$H$51,2,FALSE)),"",VLOOKUP($M380,Teams!$F$4:$H$51,2,FALSE)),IF($B380=2,IF(ISNA(VLOOKUP($M380,Teams!$O$4:$Q$51,2,FALSE)),"",VLOOKUP($M380,Teams!$O$4:$Q$51,2,FALSE)),IF(ISNA(VLOOKUP($M380,Teams!$X$4:$Z$51,2,FALSE)),"",VLOOKUP($M380,Teams!$X$4:$Z$51,2,FALSE))))</f>
        <v>212405</v>
      </c>
      <c r="O380" s="47">
        <v>11</v>
      </c>
      <c r="P380" s="6" t="str">
        <f t="shared" si="30"/>
        <v>&lt;D11&gt;</v>
      </c>
      <c r="Q380" s="6" t="str">
        <f>IF($B380=1,IF(ISNA(VLOOKUP($P380,Teams!$F$4:$H$51,2,FALSE)),"",VLOOKUP($P380,Teams!$F$4:$H$51,2,FALSE)),IF($B380=2,IF(ISNA(VLOOKUP($P380,Teams!$O$4:$Q$51,2,FALSE)),"",VLOOKUP($P380,Teams!$O$4:$Q$51,2,FALSE)),IF(ISNA(VLOOKUP($P380,Teams!$X$4:$Z$51,2,FALSE)),"",VLOOKUP($P380,Teams!$X$4:$Z$51,2,FALSE))))</f>
        <v>212411</v>
      </c>
      <c r="R380" t="str">
        <f t="shared" si="34"/>
        <v>01/00/1900,:00,01/00/1900,:00,Week 32 - Match ,,Gym 2 - Court 3,,0,Game,,212405,,1,212411,,,0,,,1,,,,,,</v>
      </c>
    </row>
    <row r="381" spans="2:18" x14ac:dyDescent="0.2">
      <c r="B381" s="37">
        <v>2</v>
      </c>
      <c r="C381" s="9"/>
      <c r="D381" s="10"/>
      <c r="E381" s="10" t="s">
        <v>36</v>
      </c>
      <c r="F381" s="11" t="str">
        <f t="shared" si="32"/>
        <v/>
      </c>
      <c r="G381" s="11" t="str">
        <f t="shared" si="33"/>
        <v>00</v>
      </c>
      <c r="H381" s="2">
        <v>32</v>
      </c>
      <c r="I381" s="11" t="str">
        <f t="shared" si="35"/>
        <v/>
      </c>
      <c r="J381" s="2">
        <v>1</v>
      </c>
      <c r="K381" s="2">
        <v>1</v>
      </c>
      <c r="L381" s="45">
        <v>4</v>
      </c>
      <c r="M381" s="6" t="str">
        <f t="shared" si="31"/>
        <v>&lt;D4&gt;</v>
      </c>
      <c r="N381" s="6" t="str">
        <f>IF($B381=1,IF(ISNA(VLOOKUP($M381,Teams!$F$4:$H$51,2,FALSE)),"",VLOOKUP($M381,Teams!$F$4:$H$51,2,FALSE)),IF($B381=2,IF(ISNA(VLOOKUP($M381,Teams!$O$4:$Q$51,2,FALSE)),"",VLOOKUP($M381,Teams!$O$4:$Q$51,2,FALSE)),IF(ISNA(VLOOKUP($M381,Teams!$X$4:$Z$51,2,FALSE)),"",VLOOKUP($M381,Teams!$X$4:$Z$51,2,FALSE))))</f>
        <v>212404</v>
      </c>
      <c r="O381" s="47">
        <v>10</v>
      </c>
      <c r="P381" s="6" t="str">
        <f t="shared" si="30"/>
        <v>&lt;D10&gt;</v>
      </c>
      <c r="Q381" s="6" t="str">
        <f>IF($B381=1,IF(ISNA(VLOOKUP($P381,Teams!$F$4:$H$51,2,FALSE)),"",VLOOKUP($P381,Teams!$F$4:$H$51,2,FALSE)),IF($B381=2,IF(ISNA(VLOOKUP($P381,Teams!$O$4:$Q$51,2,FALSE)),"",VLOOKUP($P381,Teams!$O$4:$Q$51,2,FALSE)),IF(ISNA(VLOOKUP($P381,Teams!$X$4:$Z$51,2,FALSE)),"",VLOOKUP($P381,Teams!$X$4:$Z$51,2,FALSE))))</f>
        <v>212410</v>
      </c>
      <c r="R381" t="str">
        <f t="shared" si="34"/>
        <v>01/00/1900,:00,01/00/1900,:00,Week 32 - Match ,,Gym 1 - Court 1,,0,Game,,212404,,1,212410,,,0,,,1,,,,,,</v>
      </c>
    </row>
    <row r="382" spans="2:18" x14ac:dyDescent="0.2">
      <c r="B382" s="37">
        <v>2</v>
      </c>
      <c r="C382" s="9"/>
      <c r="D382" s="10"/>
      <c r="E382" s="10" t="s">
        <v>36</v>
      </c>
      <c r="F382" s="11" t="str">
        <f t="shared" si="32"/>
        <v/>
      </c>
      <c r="G382" s="11" t="str">
        <f t="shared" si="33"/>
        <v>00</v>
      </c>
      <c r="H382" s="2">
        <v>32</v>
      </c>
      <c r="I382" s="11" t="str">
        <f t="shared" si="35"/>
        <v/>
      </c>
      <c r="J382" s="2">
        <v>1</v>
      </c>
      <c r="K382" s="2">
        <v>2</v>
      </c>
      <c r="L382" s="45">
        <v>5</v>
      </c>
      <c r="M382" s="6" t="str">
        <f t="shared" si="31"/>
        <v>&lt;D5&gt;</v>
      </c>
      <c r="N382" s="6" t="str">
        <f>IF($B382=1,IF(ISNA(VLOOKUP($M382,Teams!$F$4:$H$51,2,FALSE)),"",VLOOKUP($M382,Teams!$F$4:$H$51,2,FALSE)),IF($B382=2,IF(ISNA(VLOOKUP($M382,Teams!$O$4:$Q$51,2,FALSE)),"",VLOOKUP($M382,Teams!$O$4:$Q$51,2,FALSE)),IF(ISNA(VLOOKUP($M382,Teams!$X$4:$Z$51,2,FALSE)),"",VLOOKUP($M382,Teams!$X$4:$Z$51,2,FALSE))))</f>
        <v>212405</v>
      </c>
      <c r="O382" s="47">
        <v>9</v>
      </c>
      <c r="P382" s="6" t="str">
        <f t="shared" si="30"/>
        <v>&lt;D9&gt;</v>
      </c>
      <c r="Q382" s="6" t="str">
        <f>IF($B382=1,IF(ISNA(VLOOKUP($P382,Teams!$F$4:$H$51,2,FALSE)),"",VLOOKUP($P382,Teams!$F$4:$H$51,2,FALSE)),IF($B382=2,IF(ISNA(VLOOKUP($P382,Teams!$O$4:$Q$51,2,FALSE)),"",VLOOKUP($P382,Teams!$O$4:$Q$51,2,FALSE)),IF(ISNA(VLOOKUP($P382,Teams!$X$4:$Z$51,2,FALSE)),"",VLOOKUP($P382,Teams!$X$4:$Z$51,2,FALSE))))</f>
        <v>212409</v>
      </c>
      <c r="R382" t="str">
        <f t="shared" si="34"/>
        <v>01/00/1900,:00,01/00/1900,:00,Week 32 - Match ,,Gym 1 - Court 2,,0,Game,,212405,,1,212409,,,0,,,1,,,,,,</v>
      </c>
    </row>
    <row r="383" spans="2:18" x14ac:dyDescent="0.2">
      <c r="B383" s="37">
        <v>2</v>
      </c>
      <c r="C383" s="9"/>
      <c r="D383" s="10"/>
      <c r="E383" s="10" t="s">
        <v>36</v>
      </c>
      <c r="F383" s="11" t="str">
        <f t="shared" si="32"/>
        <v/>
      </c>
      <c r="G383" s="11" t="str">
        <f t="shared" si="33"/>
        <v>00</v>
      </c>
      <c r="H383" s="2">
        <v>32</v>
      </c>
      <c r="I383" s="11" t="str">
        <f t="shared" si="35"/>
        <v/>
      </c>
      <c r="J383" s="2">
        <v>1</v>
      </c>
      <c r="K383" s="2">
        <v>3</v>
      </c>
      <c r="L383" s="45">
        <v>6</v>
      </c>
      <c r="M383" s="6" t="str">
        <f t="shared" si="31"/>
        <v>&lt;D6&gt;</v>
      </c>
      <c r="N383" s="6" t="str">
        <f>IF($B383=1,IF(ISNA(VLOOKUP($M383,Teams!$F$4:$H$51,2,FALSE)),"",VLOOKUP($M383,Teams!$F$4:$H$51,2,FALSE)),IF($B383=2,IF(ISNA(VLOOKUP($M383,Teams!$O$4:$Q$51,2,FALSE)),"",VLOOKUP($M383,Teams!$O$4:$Q$51,2,FALSE)),IF(ISNA(VLOOKUP($M383,Teams!$X$4:$Z$51,2,FALSE)),"",VLOOKUP($M383,Teams!$X$4:$Z$51,2,FALSE))))</f>
        <v>212406</v>
      </c>
      <c r="O383" s="47">
        <v>8</v>
      </c>
      <c r="P383" s="6" t="str">
        <f t="shared" si="30"/>
        <v>&lt;D8&gt;</v>
      </c>
      <c r="Q383" s="6" t="str">
        <f>IF($B383=1,IF(ISNA(VLOOKUP($P383,Teams!$F$4:$H$51,2,FALSE)),"",VLOOKUP($P383,Teams!$F$4:$H$51,2,FALSE)),IF($B383=2,IF(ISNA(VLOOKUP($P383,Teams!$O$4:$Q$51,2,FALSE)),"",VLOOKUP($P383,Teams!$O$4:$Q$51,2,FALSE)),IF(ISNA(VLOOKUP($P383,Teams!$X$4:$Z$51,2,FALSE)),"",VLOOKUP($P383,Teams!$X$4:$Z$51,2,FALSE))))</f>
        <v>212408</v>
      </c>
      <c r="R383" t="str">
        <f t="shared" si="34"/>
        <v>01/00/1900,:00,01/00/1900,:00,Week 32 - Match ,,Gym 1 - Court 3,,0,Game,,212406,,1,212408,,,0,,,1,,,,,,</v>
      </c>
    </row>
    <row r="384" spans="2:18" x14ac:dyDescent="0.2">
      <c r="B384" s="37">
        <v>2</v>
      </c>
      <c r="C384" s="9"/>
      <c r="D384" s="10"/>
      <c r="E384" s="10" t="s">
        <v>36</v>
      </c>
      <c r="F384" s="11" t="str">
        <f t="shared" si="32"/>
        <v/>
      </c>
      <c r="G384" s="11" t="str">
        <f t="shared" si="33"/>
        <v>00</v>
      </c>
      <c r="H384" s="2">
        <v>32</v>
      </c>
      <c r="I384" s="11" t="str">
        <f t="shared" si="35"/>
        <v/>
      </c>
      <c r="J384" s="2">
        <v>2</v>
      </c>
      <c r="K384" s="2">
        <v>1</v>
      </c>
      <c r="L384" s="45">
        <v>1</v>
      </c>
      <c r="M384" s="6" t="str">
        <f t="shared" si="31"/>
        <v>&lt;D1&gt;</v>
      </c>
      <c r="N384" s="6" t="str">
        <f>IF($B384=1,IF(ISNA(VLOOKUP($M384,Teams!$F$4:$H$51,2,FALSE)),"",VLOOKUP($M384,Teams!$F$4:$H$51,2,FALSE)),IF($B384=2,IF(ISNA(VLOOKUP($M384,Teams!$O$4:$Q$51,2,FALSE)),"",VLOOKUP($M384,Teams!$O$4:$Q$51,2,FALSE)),IF(ISNA(VLOOKUP($M384,Teams!$X$4:$Z$51,2,FALSE)),"",VLOOKUP($M384,Teams!$X$4:$Z$51,2,FALSE))))</f>
        <v>212401</v>
      </c>
      <c r="O384" s="47">
        <v>2</v>
      </c>
      <c r="P384" s="6" t="str">
        <f t="shared" ref="P384:P447" si="36">"&lt;"&amp;$A$3&amp;O384&amp;"&gt;"</f>
        <v>&lt;D2&gt;</v>
      </c>
      <c r="Q384" s="6" t="str">
        <f>IF($B384=1,IF(ISNA(VLOOKUP($P384,Teams!$F$4:$H$51,2,FALSE)),"",VLOOKUP($P384,Teams!$F$4:$H$51,2,FALSE)),IF($B384=2,IF(ISNA(VLOOKUP($P384,Teams!$O$4:$Q$51,2,FALSE)),"",VLOOKUP($P384,Teams!$O$4:$Q$51,2,FALSE)),IF(ISNA(VLOOKUP($P384,Teams!$X$4:$Z$51,2,FALSE)),"",VLOOKUP($P384,Teams!$X$4:$Z$51,2,FALSE))))</f>
        <v>212402</v>
      </c>
      <c r="R384" t="str">
        <f t="shared" si="34"/>
        <v>01/00/1900,:00,01/00/1900,:00,Week 32 - Match ,,Gym 2 - Court 1,,0,Game,,212401,,1,212402,,,0,,,1,,,,,,</v>
      </c>
    </row>
    <row r="385" spans="2:18" x14ac:dyDescent="0.2">
      <c r="B385" s="37">
        <v>2</v>
      </c>
      <c r="C385" s="9"/>
      <c r="D385" s="10"/>
      <c r="E385" s="10" t="s">
        <v>36</v>
      </c>
      <c r="F385" s="11" t="str">
        <f t="shared" si="32"/>
        <v/>
      </c>
      <c r="G385" s="11" t="str">
        <f t="shared" si="33"/>
        <v>00</v>
      </c>
      <c r="H385" s="2">
        <v>32</v>
      </c>
      <c r="I385" s="11" t="str">
        <f t="shared" si="35"/>
        <v/>
      </c>
      <c r="J385" s="2">
        <v>2</v>
      </c>
      <c r="K385" s="2">
        <v>2</v>
      </c>
      <c r="L385" s="45">
        <v>7</v>
      </c>
      <c r="M385" s="6" t="str">
        <f t="shared" si="31"/>
        <v>&lt;D7&gt;</v>
      </c>
      <c r="N385" s="6" t="str">
        <f>IF($B385=1,IF(ISNA(VLOOKUP($M385,Teams!$F$4:$H$51,2,FALSE)),"",VLOOKUP($M385,Teams!$F$4:$H$51,2,FALSE)),IF($B385=2,IF(ISNA(VLOOKUP($M385,Teams!$O$4:$Q$51,2,FALSE)),"",VLOOKUP($M385,Teams!$O$4:$Q$51,2,FALSE)),IF(ISNA(VLOOKUP($M385,Teams!$X$4:$Z$51,2,FALSE)),"",VLOOKUP($M385,Teams!$X$4:$Z$51,2,FALSE))))</f>
        <v>212407</v>
      </c>
      <c r="O385" s="47">
        <v>12</v>
      </c>
      <c r="P385" s="6" t="str">
        <f t="shared" si="36"/>
        <v>&lt;D12&gt;</v>
      </c>
      <c r="Q385" s="6" t="str">
        <f>IF($B385=1,IF(ISNA(VLOOKUP($P385,Teams!$F$4:$H$51,2,FALSE)),"",VLOOKUP($P385,Teams!$F$4:$H$51,2,FALSE)),IF($B385=2,IF(ISNA(VLOOKUP($P385,Teams!$O$4:$Q$51,2,FALSE)),"",VLOOKUP($P385,Teams!$O$4:$Q$51,2,FALSE)),IF(ISNA(VLOOKUP($P385,Teams!$X$4:$Z$51,2,FALSE)),"",VLOOKUP($P385,Teams!$X$4:$Z$51,2,FALSE))))</f>
        <v>212412</v>
      </c>
      <c r="R385" t="str">
        <f t="shared" si="34"/>
        <v>01/00/1900,:00,01/00/1900,:00,Week 32 - Match ,,Gym 2 - Court 2,,0,Game,,212407,,1,212412,,,0,,,1,,,,,,</v>
      </c>
    </row>
    <row r="386" spans="2:18" x14ac:dyDescent="0.2">
      <c r="B386" s="37">
        <v>2</v>
      </c>
      <c r="C386" s="9"/>
      <c r="D386" s="10"/>
      <c r="E386" s="10" t="s">
        <v>36</v>
      </c>
      <c r="F386" s="11" t="str">
        <f t="shared" si="32"/>
        <v/>
      </c>
      <c r="G386" s="11" t="str">
        <f t="shared" si="33"/>
        <v>00</v>
      </c>
      <c r="H386" s="2">
        <v>32</v>
      </c>
      <c r="I386" s="11" t="str">
        <f t="shared" si="35"/>
        <v/>
      </c>
      <c r="J386" s="2">
        <v>2</v>
      </c>
      <c r="K386" s="2">
        <v>3</v>
      </c>
      <c r="L386" s="45">
        <v>3</v>
      </c>
      <c r="M386" s="6" t="str">
        <f t="shared" si="31"/>
        <v>&lt;D3&gt;</v>
      </c>
      <c r="N386" s="6" t="str">
        <f>IF($B386=1,IF(ISNA(VLOOKUP($M386,Teams!$F$4:$H$51,2,FALSE)),"",VLOOKUP($M386,Teams!$F$4:$H$51,2,FALSE)),IF($B386=2,IF(ISNA(VLOOKUP($M386,Teams!$O$4:$Q$51,2,FALSE)),"",VLOOKUP($M386,Teams!$O$4:$Q$51,2,FALSE)),IF(ISNA(VLOOKUP($M386,Teams!$X$4:$Z$51,2,FALSE)),"",VLOOKUP($M386,Teams!$X$4:$Z$51,2,FALSE))))</f>
        <v>212403</v>
      </c>
      <c r="O386" s="47">
        <v>11</v>
      </c>
      <c r="P386" s="6" t="str">
        <f t="shared" si="36"/>
        <v>&lt;D11&gt;</v>
      </c>
      <c r="Q386" s="6" t="str">
        <f>IF($B386=1,IF(ISNA(VLOOKUP($P386,Teams!$F$4:$H$51,2,FALSE)),"",VLOOKUP($P386,Teams!$F$4:$H$51,2,FALSE)),IF($B386=2,IF(ISNA(VLOOKUP($P386,Teams!$O$4:$Q$51,2,FALSE)),"",VLOOKUP($P386,Teams!$O$4:$Q$51,2,FALSE)),IF(ISNA(VLOOKUP($P386,Teams!$X$4:$Z$51,2,FALSE)),"",VLOOKUP($P386,Teams!$X$4:$Z$51,2,FALSE))))</f>
        <v>212411</v>
      </c>
      <c r="R386" t="str">
        <f t="shared" si="34"/>
        <v>01/00/1900,:00,01/00/1900,:00,Week 32 - Match ,,Gym 2 - Court 3,,0,Game,,212403,,1,212411,,,0,,,1,,,,,,</v>
      </c>
    </row>
    <row r="387" spans="2:18" x14ac:dyDescent="0.2">
      <c r="B387" s="37">
        <v>2</v>
      </c>
      <c r="C387" s="9"/>
      <c r="D387" s="10"/>
      <c r="E387" s="10" t="s">
        <v>36</v>
      </c>
      <c r="F387" s="11" t="str">
        <f t="shared" si="32"/>
        <v/>
      </c>
      <c r="G387" s="11" t="str">
        <f t="shared" si="33"/>
        <v>00</v>
      </c>
      <c r="H387" s="2">
        <v>33</v>
      </c>
      <c r="I387" s="11" t="str">
        <f t="shared" si="35"/>
        <v/>
      </c>
      <c r="J387" s="2">
        <v>1</v>
      </c>
      <c r="K387" s="2">
        <v>1</v>
      </c>
      <c r="L387" s="45">
        <v>5</v>
      </c>
      <c r="M387" s="6" t="str">
        <f t="shared" si="31"/>
        <v>&lt;D5&gt;</v>
      </c>
      <c r="N387" s="6" t="str">
        <f>IF($B387=1,IF(ISNA(VLOOKUP($M387,Teams!$F$4:$H$51,2,FALSE)),"",VLOOKUP($M387,Teams!$F$4:$H$51,2,FALSE)),IF($B387=2,IF(ISNA(VLOOKUP($M387,Teams!$O$4:$Q$51,2,FALSE)),"",VLOOKUP($M387,Teams!$O$4:$Q$51,2,FALSE)),IF(ISNA(VLOOKUP($M387,Teams!$X$4:$Z$51,2,FALSE)),"",VLOOKUP($M387,Teams!$X$4:$Z$51,2,FALSE))))</f>
        <v>212405</v>
      </c>
      <c r="O387" s="47">
        <v>6</v>
      </c>
      <c r="P387" s="6" t="str">
        <f t="shared" si="36"/>
        <v>&lt;D6&gt;</v>
      </c>
      <c r="Q387" s="6" t="str">
        <f>IF($B387=1,IF(ISNA(VLOOKUP($P387,Teams!$F$4:$H$51,2,FALSE)),"",VLOOKUP($P387,Teams!$F$4:$H$51,2,FALSE)),IF($B387=2,IF(ISNA(VLOOKUP($P387,Teams!$O$4:$Q$51,2,FALSE)),"",VLOOKUP($P387,Teams!$O$4:$Q$51,2,FALSE)),IF(ISNA(VLOOKUP($P387,Teams!$X$4:$Z$51,2,FALSE)),"",VLOOKUP($P387,Teams!$X$4:$Z$51,2,FALSE))))</f>
        <v>212406</v>
      </c>
      <c r="R387" t="str">
        <f t="shared" si="34"/>
        <v>01/00/1900,:00,01/00/1900,:00,Week 33 - Match ,,Gym 1 - Court 1,,0,Game,,212405,,1,212406,,,0,,,1,,,,,,</v>
      </c>
    </row>
    <row r="388" spans="2:18" x14ac:dyDescent="0.2">
      <c r="B388" s="37">
        <v>2</v>
      </c>
      <c r="C388" s="9"/>
      <c r="D388" s="10"/>
      <c r="E388" s="10" t="s">
        <v>36</v>
      </c>
      <c r="F388" s="11" t="str">
        <f t="shared" ref="F388:F451" si="37">IF(NOT(ISBLANK(D388)),D388+1,"")</f>
        <v/>
      </c>
      <c r="G388" s="11" t="str">
        <f t="shared" ref="G388:G434" si="38">IF(ISBLANK(E388),"",E388)</f>
        <v>00</v>
      </c>
      <c r="H388" s="2">
        <v>33</v>
      </c>
      <c r="I388" s="11" t="str">
        <f t="shared" si="35"/>
        <v/>
      </c>
      <c r="J388" s="2">
        <v>1</v>
      </c>
      <c r="K388" s="2">
        <v>2</v>
      </c>
      <c r="L388" s="45">
        <v>11</v>
      </c>
      <c r="M388" s="6" t="str">
        <f t="shared" ref="M388:M451" si="39">"&lt;"&amp;$A$3&amp;L388&amp;"&gt;"</f>
        <v>&lt;D11&gt;</v>
      </c>
      <c r="N388" s="6" t="str">
        <f>IF($B388=1,IF(ISNA(VLOOKUP($M388,Teams!$F$4:$H$51,2,FALSE)),"",VLOOKUP($M388,Teams!$F$4:$H$51,2,FALSE)),IF($B388=2,IF(ISNA(VLOOKUP($M388,Teams!$O$4:$Q$51,2,FALSE)),"",VLOOKUP($M388,Teams!$O$4:$Q$51,2,FALSE)),IF(ISNA(VLOOKUP($M388,Teams!$X$4:$Z$51,2,FALSE)),"",VLOOKUP($M388,Teams!$X$4:$Z$51,2,FALSE))))</f>
        <v>212411</v>
      </c>
      <c r="O388" s="47">
        <v>12</v>
      </c>
      <c r="P388" s="6" t="str">
        <f t="shared" si="36"/>
        <v>&lt;D12&gt;</v>
      </c>
      <c r="Q388" s="6" t="str">
        <f>IF($B388=1,IF(ISNA(VLOOKUP($P388,Teams!$F$4:$H$51,2,FALSE)),"",VLOOKUP($P388,Teams!$F$4:$H$51,2,FALSE)),IF($B388=2,IF(ISNA(VLOOKUP($P388,Teams!$O$4:$Q$51,2,FALSE)),"",VLOOKUP($P388,Teams!$O$4:$Q$51,2,FALSE)),IF(ISNA(VLOOKUP($P388,Teams!$X$4:$Z$51,2,FALSE)),"",VLOOKUP($P388,Teams!$X$4:$Z$51,2,FALSE))))</f>
        <v>212412</v>
      </c>
      <c r="R388" t="str">
        <f t="shared" ref="R388:R451" si="40">TEXT(C388,"mm/dd/yyyy")&amp;","&amp;D388&amp;":"&amp;E388&amp;","&amp;TEXT(C388,"mm/dd/yyyy")&amp;","&amp;F388&amp;":"&amp;G388&amp;",Week "&amp;H388&amp;" - Match "&amp;I388&amp;",,Gym "&amp;J388&amp;" - Court "&amp;K388&amp;",,0,Game,,"&amp;N388&amp;",,1,"&amp;Q388&amp;",,,0,,"&amp;I388&amp;",1,,,,,,"</f>
        <v>01/00/1900,:00,01/00/1900,:00,Week 33 - Match ,,Gym 1 - Court 2,,0,Game,,212411,,1,212412,,,0,,,1,,,,,,</v>
      </c>
    </row>
    <row r="389" spans="2:18" x14ac:dyDescent="0.2">
      <c r="B389" s="37">
        <v>2</v>
      </c>
      <c r="C389" s="9"/>
      <c r="D389" s="10"/>
      <c r="E389" s="10" t="s">
        <v>36</v>
      </c>
      <c r="F389" s="11" t="str">
        <f t="shared" si="37"/>
        <v/>
      </c>
      <c r="G389" s="11" t="str">
        <f t="shared" si="38"/>
        <v>00</v>
      </c>
      <c r="H389" s="2">
        <v>33</v>
      </c>
      <c r="I389" s="11" t="str">
        <f t="shared" si="35"/>
        <v/>
      </c>
      <c r="J389" s="2">
        <v>1</v>
      </c>
      <c r="K389" s="2">
        <v>3</v>
      </c>
      <c r="L389" s="45">
        <v>1</v>
      </c>
      <c r="M389" s="6" t="str">
        <f t="shared" si="39"/>
        <v>&lt;D1&gt;</v>
      </c>
      <c r="N389" s="6" t="str">
        <f>IF($B389=1,IF(ISNA(VLOOKUP($M389,Teams!$F$4:$H$51,2,FALSE)),"",VLOOKUP($M389,Teams!$F$4:$H$51,2,FALSE)),IF($B389=2,IF(ISNA(VLOOKUP($M389,Teams!$O$4:$Q$51,2,FALSE)),"",VLOOKUP($M389,Teams!$O$4:$Q$51,2,FALSE)),IF(ISNA(VLOOKUP($M389,Teams!$X$4:$Z$51,2,FALSE)),"",VLOOKUP($M389,Teams!$X$4:$Z$51,2,FALSE))))</f>
        <v>212401</v>
      </c>
      <c r="O389" s="47">
        <v>10</v>
      </c>
      <c r="P389" s="6" t="str">
        <f t="shared" si="36"/>
        <v>&lt;D10&gt;</v>
      </c>
      <c r="Q389" s="6" t="str">
        <f>IF($B389=1,IF(ISNA(VLOOKUP($P389,Teams!$F$4:$H$51,2,FALSE)),"",VLOOKUP($P389,Teams!$F$4:$H$51,2,FALSE)),IF($B389=2,IF(ISNA(VLOOKUP($P389,Teams!$O$4:$Q$51,2,FALSE)),"",VLOOKUP($P389,Teams!$O$4:$Q$51,2,FALSE)),IF(ISNA(VLOOKUP($P389,Teams!$X$4:$Z$51,2,FALSE)),"",VLOOKUP($P389,Teams!$X$4:$Z$51,2,FALSE))))</f>
        <v>212410</v>
      </c>
      <c r="R389" t="str">
        <f t="shared" si="40"/>
        <v>01/00/1900,:00,01/00/1900,:00,Week 33 - Match ,,Gym 1 - Court 3,,0,Game,,212401,,1,212410,,,0,,,1,,,,,,</v>
      </c>
    </row>
    <row r="390" spans="2:18" x14ac:dyDescent="0.2">
      <c r="B390" s="37">
        <v>2</v>
      </c>
      <c r="C390" s="9"/>
      <c r="D390" s="10"/>
      <c r="E390" s="10" t="s">
        <v>36</v>
      </c>
      <c r="F390" s="11" t="str">
        <f t="shared" si="37"/>
        <v/>
      </c>
      <c r="G390" s="11" t="str">
        <f t="shared" si="38"/>
        <v>00</v>
      </c>
      <c r="H390" s="2">
        <v>33</v>
      </c>
      <c r="I390" s="11" t="str">
        <f t="shared" si="35"/>
        <v/>
      </c>
      <c r="J390" s="2">
        <v>2</v>
      </c>
      <c r="K390" s="2">
        <v>1</v>
      </c>
      <c r="L390" s="45">
        <v>2</v>
      </c>
      <c r="M390" s="6" t="str">
        <f t="shared" si="39"/>
        <v>&lt;D2&gt;</v>
      </c>
      <c r="N390" s="6" t="str">
        <f>IF($B390=1,IF(ISNA(VLOOKUP($M390,Teams!$F$4:$H$51,2,FALSE)),"",VLOOKUP($M390,Teams!$F$4:$H$51,2,FALSE)),IF($B390=2,IF(ISNA(VLOOKUP($M390,Teams!$O$4:$Q$51,2,FALSE)),"",VLOOKUP($M390,Teams!$O$4:$Q$51,2,FALSE)),IF(ISNA(VLOOKUP($M390,Teams!$X$4:$Z$51,2,FALSE)),"",VLOOKUP($M390,Teams!$X$4:$Z$51,2,FALSE))))</f>
        <v>212402</v>
      </c>
      <c r="O390" s="47">
        <v>9</v>
      </c>
      <c r="P390" s="6" t="str">
        <f t="shared" si="36"/>
        <v>&lt;D9&gt;</v>
      </c>
      <c r="Q390" s="6" t="str">
        <f>IF($B390=1,IF(ISNA(VLOOKUP($P390,Teams!$F$4:$H$51,2,FALSE)),"",VLOOKUP($P390,Teams!$F$4:$H$51,2,FALSE)),IF($B390=2,IF(ISNA(VLOOKUP($P390,Teams!$O$4:$Q$51,2,FALSE)),"",VLOOKUP($P390,Teams!$O$4:$Q$51,2,FALSE)),IF(ISNA(VLOOKUP($P390,Teams!$X$4:$Z$51,2,FALSE)),"",VLOOKUP($P390,Teams!$X$4:$Z$51,2,FALSE))))</f>
        <v>212409</v>
      </c>
      <c r="R390" t="str">
        <f t="shared" si="40"/>
        <v>01/00/1900,:00,01/00/1900,:00,Week 33 - Match ,,Gym 2 - Court 1,,0,Game,,212402,,1,212409,,,0,,,1,,,,,,</v>
      </c>
    </row>
    <row r="391" spans="2:18" x14ac:dyDescent="0.2">
      <c r="B391" s="37">
        <v>2</v>
      </c>
      <c r="C391" s="9"/>
      <c r="D391" s="10"/>
      <c r="E391" s="10" t="s">
        <v>36</v>
      </c>
      <c r="F391" s="11" t="str">
        <f t="shared" si="37"/>
        <v/>
      </c>
      <c r="G391" s="11" t="str">
        <f t="shared" si="38"/>
        <v>00</v>
      </c>
      <c r="H391" s="2">
        <v>33</v>
      </c>
      <c r="I391" s="11" t="str">
        <f t="shared" ref="I391:I434" si="41">IF(ISBLANK(D391),"",H391&amp;D391&amp;J391&amp;K391)</f>
        <v/>
      </c>
      <c r="J391" s="2">
        <v>2</v>
      </c>
      <c r="K391" s="2">
        <v>2</v>
      </c>
      <c r="L391" s="45">
        <v>3</v>
      </c>
      <c r="M391" s="6" t="str">
        <f t="shared" si="39"/>
        <v>&lt;D3&gt;</v>
      </c>
      <c r="N391" s="6" t="str">
        <f>IF($B391=1,IF(ISNA(VLOOKUP($M391,Teams!$F$4:$H$51,2,FALSE)),"",VLOOKUP($M391,Teams!$F$4:$H$51,2,FALSE)),IF($B391=2,IF(ISNA(VLOOKUP($M391,Teams!$O$4:$Q$51,2,FALSE)),"",VLOOKUP($M391,Teams!$O$4:$Q$51,2,FALSE)),IF(ISNA(VLOOKUP($M391,Teams!$X$4:$Z$51,2,FALSE)),"",VLOOKUP($M391,Teams!$X$4:$Z$51,2,FALSE))))</f>
        <v>212403</v>
      </c>
      <c r="O391" s="47">
        <v>8</v>
      </c>
      <c r="P391" s="6" t="str">
        <f t="shared" si="36"/>
        <v>&lt;D8&gt;</v>
      </c>
      <c r="Q391" s="6" t="str">
        <f>IF($B391=1,IF(ISNA(VLOOKUP($P391,Teams!$F$4:$H$51,2,FALSE)),"",VLOOKUP($P391,Teams!$F$4:$H$51,2,FALSE)),IF($B391=2,IF(ISNA(VLOOKUP($P391,Teams!$O$4:$Q$51,2,FALSE)),"",VLOOKUP($P391,Teams!$O$4:$Q$51,2,FALSE)),IF(ISNA(VLOOKUP($P391,Teams!$X$4:$Z$51,2,FALSE)),"",VLOOKUP($P391,Teams!$X$4:$Z$51,2,FALSE))))</f>
        <v>212408</v>
      </c>
      <c r="R391" t="str">
        <f t="shared" si="40"/>
        <v>01/00/1900,:00,01/00/1900,:00,Week 33 - Match ,,Gym 2 - Court 2,,0,Game,,212403,,1,212408,,,0,,,1,,,,,,</v>
      </c>
    </row>
    <row r="392" spans="2:18" x14ac:dyDescent="0.2">
      <c r="B392" s="37">
        <v>2</v>
      </c>
      <c r="C392" s="9"/>
      <c r="D392" s="10"/>
      <c r="E392" s="10" t="s">
        <v>36</v>
      </c>
      <c r="F392" s="11" t="str">
        <f t="shared" si="37"/>
        <v/>
      </c>
      <c r="G392" s="11" t="str">
        <f t="shared" si="38"/>
        <v>00</v>
      </c>
      <c r="H392" s="2">
        <v>33</v>
      </c>
      <c r="I392" s="11" t="str">
        <f t="shared" si="41"/>
        <v/>
      </c>
      <c r="J392" s="2">
        <v>2</v>
      </c>
      <c r="K392" s="2">
        <v>3</v>
      </c>
      <c r="L392" s="45">
        <v>4</v>
      </c>
      <c r="M392" s="6" t="str">
        <f t="shared" si="39"/>
        <v>&lt;D4&gt;</v>
      </c>
      <c r="N392" s="6" t="str">
        <f>IF($B392=1,IF(ISNA(VLOOKUP($M392,Teams!$F$4:$H$51,2,FALSE)),"",VLOOKUP($M392,Teams!$F$4:$H$51,2,FALSE)),IF($B392=2,IF(ISNA(VLOOKUP($M392,Teams!$O$4:$Q$51,2,FALSE)),"",VLOOKUP($M392,Teams!$O$4:$Q$51,2,FALSE)),IF(ISNA(VLOOKUP($M392,Teams!$X$4:$Z$51,2,FALSE)),"",VLOOKUP($M392,Teams!$X$4:$Z$51,2,FALSE))))</f>
        <v>212404</v>
      </c>
      <c r="O392" s="47">
        <v>7</v>
      </c>
      <c r="P392" s="6" t="str">
        <f t="shared" si="36"/>
        <v>&lt;D7&gt;</v>
      </c>
      <c r="Q392" s="6" t="str">
        <f>IF($B392=1,IF(ISNA(VLOOKUP($P392,Teams!$F$4:$H$51,2,FALSE)),"",VLOOKUP($P392,Teams!$F$4:$H$51,2,FALSE)),IF($B392=2,IF(ISNA(VLOOKUP($P392,Teams!$O$4:$Q$51,2,FALSE)),"",VLOOKUP($P392,Teams!$O$4:$Q$51,2,FALSE)),IF(ISNA(VLOOKUP($P392,Teams!$X$4:$Z$51,2,FALSE)),"",VLOOKUP($P392,Teams!$X$4:$Z$51,2,FALSE))))</f>
        <v>212407</v>
      </c>
      <c r="R392" t="str">
        <f t="shared" si="40"/>
        <v>01/00/1900,:00,01/00/1900,:00,Week 33 - Match ,,Gym 2 - Court 3,,0,Game,,212404,,1,212407,,,0,,,1,,,,,,</v>
      </c>
    </row>
    <row r="393" spans="2:18" x14ac:dyDescent="0.2">
      <c r="B393" s="37">
        <v>2</v>
      </c>
      <c r="C393" s="9"/>
      <c r="D393" s="10"/>
      <c r="E393" s="10" t="s">
        <v>36</v>
      </c>
      <c r="F393" s="11" t="str">
        <f t="shared" si="37"/>
        <v/>
      </c>
      <c r="G393" s="11" t="str">
        <f t="shared" si="38"/>
        <v>00</v>
      </c>
      <c r="H393" s="2">
        <v>33</v>
      </c>
      <c r="I393" s="11" t="str">
        <f t="shared" si="41"/>
        <v/>
      </c>
      <c r="J393" s="2">
        <v>1</v>
      </c>
      <c r="K393" s="2">
        <v>1</v>
      </c>
      <c r="L393" s="45">
        <v>4</v>
      </c>
      <c r="M393" s="6" t="str">
        <f t="shared" si="39"/>
        <v>&lt;D4&gt;</v>
      </c>
      <c r="N393" s="6" t="str">
        <f>IF($B393=1,IF(ISNA(VLOOKUP($M393,Teams!$F$4:$H$51,2,FALSE)),"",VLOOKUP($M393,Teams!$F$4:$H$51,2,FALSE)),IF($B393=2,IF(ISNA(VLOOKUP($M393,Teams!$O$4:$Q$51,2,FALSE)),"",VLOOKUP($M393,Teams!$O$4:$Q$51,2,FALSE)),IF(ISNA(VLOOKUP($M393,Teams!$X$4:$Z$51,2,FALSE)),"",VLOOKUP($M393,Teams!$X$4:$Z$51,2,FALSE))))</f>
        <v>212404</v>
      </c>
      <c r="O393" s="47">
        <v>6</v>
      </c>
      <c r="P393" s="6" t="str">
        <f t="shared" si="36"/>
        <v>&lt;D6&gt;</v>
      </c>
      <c r="Q393" s="6" t="str">
        <f>IF($B393=1,IF(ISNA(VLOOKUP($P393,Teams!$F$4:$H$51,2,FALSE)),"",VLOOKUP($P393,Teams!$F$4:$H$51,2,FALSE)),IF($B393=2,IF(ISNA(VLOOKUP($P393,Teams!$O$4:$Q$51,2,FALSE)),"",VLOOKUP($P393,Teams!$O$4:$Q$51,2,FALSE)),IF(ISNA(VLOOKUP($P393,Teams!$X$4:$Z$51,2,FALSE)),"",VLOOKUP($P393,Teams!$X$4:$Z$51,2,FALSE))))</f>
        <v>212406</v>
      </c>
      <c r="R393" t="str">
        <f t="shared" si="40"/>
        <v>01/00/1900,:00,01/00/1900,:00,Week 33 - Match ,,Gym 1 - Court 1,,0,Game,,212404,,1,212406,,,0,,,1,,,,,,</v>
      </c>
    </row>
    <row r="394" spans="2:18" x14ac:dyDescent="0.2">
      <c r="B394" s="37">
        <v>2</v>
      </c>
      <c r="C394" s="9"/>
      <c r="D394" s="10"/>
      <c r="E394" s="10" t="s">
        <v>36</v>
      </c>
      <c r="F394" s="11" t="str">
        <f t="shared" si="37"/>
        <v/>
      </c>
      <c r="G394" s="11" t="str">
        <f t="shared" si="38"/>
        <v>00</v>
      </c>
      <c r="H394" s="2">
        <v>33</v>
      </c>
      <c r="I394" s="11" t="str">
        <f t="shared" si="41"/>
        <v/>
      </c>
      <c r="J394" s="2">
        <v>1</v>
      </c>
      <c r="K394" s="2">
        <v>2</v>
      </c>
      <c r="L394" s="45">
        <v>5</v>
      </c>
      <c r="M394" s="6" t="str">
        <f t="shared" si="39"/>
        <v>&lt;D5&gt;</v>
      </c>
      <c r="N394" s="6" t="str">
        <f>IF($B394=1,IF(ISNA(VLOOKUP($M394,Teams!$F$4:$H$51,2,FALSE)),"",VLOOKUP($M394,Teams!$F$4:$H$51,2,FALSE)),IF($B394=2,IF(ISNA(VLOOKUP($M394,Teams!$O$4:$Q$51,2,FALSE)),"",VLOOKUP($M394,Teams!$O$4:$Q$51,2,FALSE)),IF(ISNA(VLOOKUP($M394,Teams!$X$4:$Z$51,2,FALSE)),"",VLOOKUP($M394,Teams!$X$4:$Z$51,2,FALSE))))</f>
        <v>212405</v>
      </c>
      <c r="O394" s="47">
        <v>12</v>
      </c>
      <c r="P394" s="6" t="str">
        <f t="shared" si="36"/>
        <v>&lt;D12&gt;</v>
      </c>
      <c r="Q394" s="6" t="str">
        <f>IF($B394=1,IF(ISNA(VLOOKUP($P394,Teams!$F$4:$H$51,2,FALSE)),"",VLOOKUP($P394,Teams!$F$4:$H$51,2,FALSE)),IF($B394=2,IF(ISNA(VLOOKUP($P394,Teams!$O$4:$Q$51,2,FALSE)),"",VLOOKUP($P394,Teams!$O$4:$Q$51,2,FALSE)),IF(ISNA(VLOOKUP($P394,Teams!$X$4:$Z$51,2,FALSE)),"",VLOOKUP($P394,Teams!$X$4:$Z$51,2,FALSE))))</f>
        <v>212412</v>
      </c>
      <c r="R394" t="str">
        <f t="shared" si="40"/>
        <v>01/00/1900,:00,01/00/1900,:00,Week 33 - Match ,,Gym 1 - Court 2,,0,Game,,212405,,1,212412,,,0,,,1,,,,,,</v>
      </c>
    </row>
    <row r="395" spans="2:18" x14ac:dyDescent="0.2">
      <c r="B395" s="37">
        <v>2</v>
      </c>
      <c r="C395" s="9"/>
      <c r="D395" s="10"/>
      <c r="E395" s="10" t="s">
        <v>36</v>
      </c>
      <c r="F395" s="11" t="str">
        <f t="shared" si="37"/>
        <v/>
      </c>
      <c r="G395" s="11" t="str">
        <f t="shared" si="38"/>
        <v>00</v>
      </c>
      <c r="H395" s="2">
        <v>33</v>
      </c>
      <c r="I395" s="11" t="str">
        <f t="shared" si="41"/>
        <v/>
      </c>
      <c r="J395" s="2">
        <v>1</v>
      </c>
      <c r="K395" s="2">
        <v>3</v>
      </c>
      <c r="L395" s="45">
        <v>10</v>
      </c>
      <c r="M395" s="6" t="str">
        <f t="shared" si="39"/>
        <v>&lt;D10&gt;</v>
      </c>
      <c r="N395" s="6" t="str">
        <f>IF($B395=1,IF(ISNA(VLOOKUP($M395,Teams!$F$4:$H$51,2,FALSE)),"",VLOOKUP($M395,Teams!$F$4:$H$51,2,FALSE)),IF($B395=2,IF(ISNA(VLOOKUP($M395,Teams!$O$4:$Q$51,2,FALSE)),"",VLOOKUP($M395,Teams!$O$4:$Q$51,2,FALSE)),IF(ISNA(VLOOKUP($M395,Teams!$X$4:$Z$51,2,FALSE)),"",VLOOKUP($M395,Teams!$X$4:$Z$51,2,FALSE))))</f>
        <v>212410</v>
      </c>
      <c r="O395" s="47">
        <v>11</v>
      </c>
      <c r="P395" s="6" t="str">
        <f t="shared" si="36"/>
        <v>&lt;D11&gt;</v>
      </c>
      <c r="Q395" s="6" t="str">
        <f>IF($B395=1,IF(ISNA(VLOOKUP($P395,Teams!$F$4:$H$51,2,FALSE)),"",VLOOKUP($P395,Teams!$F$4:$H$51,2,FALSE)),IF($B395=2,IF(ISNA(VLOOKUP($P395,Teams!$O$4:$Q$51,2,FALSE)),"",VLOOKUP($P395,Teams!$O$4:$Q$51,2,FALSE)),IF(ISNA(VLOOKUP($P395,Teams!$X$4:$Z$51,2,FALSE)),"",VLOOKUP($P395,Teams!$X$4:$Z$51,2,FALSE))))</f>
        <v>212411</v>
      </c>
      <c r="R395" t="str">
        <f t="shared" si="40"/>
        <v>01/00/1900,:00,01/00/1900,:00,Week 33 - Match ,,Gym 1 - Court 3,,0,Game,,212410,,1,212411,,,0,,,1,,,,,,</v>
      </c>
    </row>
    <row r="396" spans="2:18" x14ac:dyDescent="0.2">
      <c r="B396" s="37">
        <v>2</v>
      </c>
      <c r="C396" s="9"/>
      <c r="D396" s="10"/>
      <c r="E396" s="10" t="s">
        <v>36</v>
      </c>
      <c r="F396" s="11" t="str">
        <f t="shared" si="37"/>
        <v/>
      </c>
      <c r="G396" s="11" t="str">
        <f t="shared" si="38"/>
        <v>00</v>
      </c>
      <c r="H396" s="2">
        <v>33</v>
      </c>
      <c r="I396" s="11" t="str">
        <f t="shared" si="41"/>
        <v/>
      </c>
      <c r="J396" s="2">
        <v>2</v>
      </c>
      <c r="K396" s="2">
        <v>1</v>
      </c>
      <c r="L396" s="45">
        <v>1</v>
      </c>
      <c r="M396" s="6" t="str">
        <f t="shared" si="39"/>
        <v>&lt;D1&gt;</v>
      </c>
      <c r="N396" s="6" t="str">
        <f>IF($B396=1,IF(ISNA(VLOOKUP($M396,Teams!$F$4:$H$51,2,FALSE)),"",VLOOKUP($M396,Teams!$F$4:$H$51,2,FALSE)),IF($B396=2,IF(ISNA(VLOOKUP($M396,Teams!$O$4:$Q$51,2,FALSE)),"",VLOOKUP($M396,Teams!$O$4:$Q$51,2,FALSE)),IF(ISNA(VLOOKUP($M396,Teams!$X$4:$Z$51,2,FALSE)),"",VLOOKUP($M396,Teams!$X$4:$Z$51,2,FALSE))))</f>
        <v>212401</v>
      </c>
      <c r="O396" s="47">
        <v>9</v>
      </c>
      <c r="P396" s="6" t="str">
        <f t="shared" si="36"/>
        <v>&lt;D9&gt;</v>
      </c>
      <c r="Q396" s="6" t="str">
        <f>IF($B396=1,IF(ISNA(VLOOKUP($P396,Teams!$F$4:$H$51,2,FALSE)),"",VLOOKUP($P396,Teams!$F$4:$H$51,2,FALSE)),IF($B396=2,IF(ISNA(VLOOKUP($P396,Teams!$O$4:$Q$51,2,FALSE)),"",VLOOKUP($P396,Teams!$O$4:$Q$51,2,FALSE)),IF(ISNA(VLOOKUP($P396,Teams!$X$4:$Z$51,2,FALSE)),"",VLOOKUP($P396,Teams!$X$4:$Z$51,2,FALSE))))</f>
        <v>212409</v>
      </c>
      <c r="R396" t="str">
        <f t="shared" si="40"/>
        <v>01/00/1900,:00,01/00/1900,:00,Week 33 - Match ,,Gym 2 - Court 1,,0,Game,,212401,,1,212409,,,0,,,1,,,,,,</v>
      </c>
    </row>
    <row r="397" spans="2:18" x14ac:dyDescent="0.2">
      <c r="B397" s="37">
        <v>2</v>
      </c>
      <c r="C397" s="9"/>
      <c r="D397" s="10"/>
      <c r="E397" s="10" t="s">
        <v>36</v>
      </c>
      <c r="F397" s="11" t="str">
        <f t="shared" si="37"/>
        <v/>
      </c>
      <c r="G397" s="11" t="str">
        <f t="shared" si="38"/>
        <v>00</v>
      </c>
      <c r="H397" s="2">
        <v>33</v>
      </c>
      <c r="I397" s="11" t="str">
        <f t="shared" si="41"/>
        <v/>
      </c>
      <c r="J397" s="2">
        <v>2</v>
      </c>
      <c r="K397" s="2">
        <v>2</v>
      </c>
      <c r="L397" s="45">
        <v>2</v>
      </c>
      <c r="M397" s="6" t="str">
        <f t="shared" si="39"/>
        <v>&lt;D2&gt;</v>
      </c>
      <c r="N397" s="6" t="str">
        <f>IF($B397=1,IF(ISNA(VLOOKUP($M397,Teams!$F$4:$H$51,2,FALSE)),"",VLOOKUP($M397,Teams!$F$4:$H$51,2,FALSE)),IF($B397=2,IF(ISNA(VLOOKUP($M397,Teams!$O$4:$Q$51,2,FALSE)),"",VLOOKUP($M397,Teams!$O$4:$Q$51,2,FALSE)),IF(ISNA(VLOOKUP($M397,Teams!$X$4:$Z$51,2,FALSE)),"",VLOOKUP($M397,Teams!$X$4:$Z$51,2,FALSE))))</f>
        <v>212402</v>
      </c>
      <c r="O397" s="47">
        <v>8</v>
      </c>
      <c r="P397" s="6" t="str">
        <f t="shared" si="36"/>
        <v>&lt;D8&gt;</v>
      </c>
      <c r="Q397" s="6" t="str">
        <f>IF($B397=1,IF(ISNA(VLOOKUP($P397,Teams!$F$4:$H$51,2,FALSE)),"",VLOOKUP($P397,Teams!$F$4:$H$51,2,FALSE)),IF($B397=2,IF(ISNA(VLOOKUP($P397,Teams!$O$4:$Q$51,2,FALSE)),"",VLOOKUP($P397,Teams!$O$4:$Q$51,2,FALSE)),IF(ISNA(VLOOKUP($P397,Teams!$X$4:$Z$51,2,FALSE)),"",VLOOKUP($P397,Teams!$X$4:$Z$51,2,FALSE))))</f>
        <v>212408</v>
      </c>
      <c r="R397" t="str">
        <f t="shared" si="40"/>
        <v>01/00/1900,:00,01/00/1900,:00,Week 33 - Match ,,Gym 2 - Court 2,,0,Game,,212402,,1,212408,,,0,,,1,,,,,,</v>
      </c>
    </row>
    <row r="398" spans="2:18" x14ac:dyDescent="0.2">
      <c r="B398" s="37">
        <v>2</v>
      </c>
      <c r="C398" s="9"/>
      <c r="D398" s="10"/>
      <c r="E398" s="10" t="s">
        <v>36</v>
      </c>
      <c r="F398" s="11" t="str">
        <f t="shared" si="37"/>
        <v/>
      </c>
      <c r="G398" s="11" t="str">
        <f t="shared" si="38"/>
        <v>00</v>
      </c>
      <c r="H398" s="2">
        <v>33</v>
      </c>
      <c r="I398" s="11" t="str">
        <f t="shared" si="41"/>
        <v/>
      </c>
      <c r="J398" s="2">
        <v>2</v>
      </c>
      <c r="K398" s="2">
        <v>3</v>
      </c>
      <c r="L398" s="45">
        <v>3</v>
      </c>
      <c r="M398" s="6" t="str">
        <f t="shared" si="39"/>
        <v>&lt;D3&gt;</v>
      </c>
      <c r="N398" s="6" t="str">
        <f>IF($B398=1,IF(ISNA(VLOOKUP($M398,Teams!$F$4:$H$51,2,FALSE)),"",VLOOKUP($M398,Teams!$F$4:$H$51,2,FALSE)),IF($B398=2,IF(ISNA(VLOOKUP($M398,Teams!$O$4:$Q$51,2,FALSE)),"",VLOOKUP($M398,Teams!$O$4:$Q$51,2,FALSE)),IF(ISNA(VLOOKUP($M398,Teams!$X$4:$Z$51,2,FALSE)),"",VLOOKUP($M398,Teams!$X$4:$Z$51,2,FALSE))))</f>
        <v>212403</v>
      </c>
      <c r="O398" s="47">
        <v>7</v>
      </c>
      <c r="P398" s="6" t="str">
        <f t="shared" si="36"/>
        <v>&lt;D7&gt;</v>
      </c>
      <c r="Q398" s="6" t="str">
        <f>IF($B398=1,IF(ISNA(VLOOKUP($P398,Teams!$F$4:$H$51,2,FALSE)),"",VLOOKUP($P398,Teams!$F$4:$H$51,2,FALSE)),IF($B398=2,IF(ISNA(VLOOKUP($P398,Teams!$O$4:$Q$51,2,FALSE)),"",VLOOKUP($P398,Teams!$O$4:$Q$51,2,FALSE)),IF(ISNA(VLOOKUP($P398,Teams!$X$4:$Z$51,2,FALSE)),"",VLOOKUP($P398,Teams!$X$4:$Z$51,2,FALSE))))</f>
        <v>212407</v>
      </c>
      <c r="R398" t="str">
        <f t="shared" si="40"/>
        <v>01/00/1900,:00,01/00/1900,:00,Week 33 - Match ,,Gym 2 - Court 3,,0,Game,,212403,,1,212407,,,0,,,1,,,,,,</v>
      </c>
    </row>
    <row r="399" spans="2:18" x14ac:dyDescent="0.2">
      <c r="B399" s="37">
        <v>2</v>
      </c>
      <c r="C399" s="9"/>
      <c r="D399" s="10"/>
      <c r="E399" s="10" t="s">
        <v>36</v>
      </c>
      <c r="F399" s="11" t="str">
        <f t="shared" si="37"/>
        <v/>
      </c>
      <c r="G399" s="11" t="str">
        <f t="shared" si="38"/>
        <v>00</v>
      </c>
      <c r="H399" s="2">
        <v>34</v>
      </c>
      <c r="I399" s="11" t="str">
        <f t="shared" si="41"/>
        <v/>
      </c>
      <c r="J399" s="2">
        <v>1</v>
      </c>
      <c r="K399" s="2">
        <v>1</v>
      </c>
      <c r="L399" s="45">
        <v>2</v>
      </c>
      <c r="M399" s="6" t="str">
        <f t="shared" si="39"/>
        <v>&lt;D2&gt;</v>
      </c>
      <c r="N399" s="6" t="str">
        <f>IF($B399=1,IF(ISNA(VLOOKUP($M399,Teams!$F$4:$H$51,2,FALSE)),"",VLOOKUP($M399,Teams!$F$4:$H$51,2,FALSE)),IF($B399=2,IF(ISNA(VLOOKUP($M399,Teams!$O$4:$Q$51,2,FALSE)),"",VLOOKUP($M399,Teams!$O$4:$Q$51,2,FALSE)),IF(ISNA(VLOOKUP($M399,Teams!$X$4:$Z$51,2,FALSE)),"",VLOOKUP($M399,Teams!$X$4:$Z$51,2,FALSE))))</f>
        <v>212402</v>
      </c>
      <c r="O399" s="47">
        <v>12</v>
      </c>
      <c r="P399" s="6" t="str">
        <f t="shared" si="36"/>
        <v>&lt;D12&gt;</v>
      </c>
      <c r="Q399" s="6" t="str">
        <f>IF($B399=1,IF(ISNA(VLOOKUP($P399,Teams!$F$4:$H$51,2,FALSE)),"",VLOOKUP($P399,Teams!$F$4:$H$51,2,FALSE)),IF($B399=2,IF(ISNA(VLOOKUP($P399,Teams!$O$4:$Q$51,2,FALSE)),"",VLOOKUP($P399,Teams!$O$4:$Q$51,2,FALSE)),IF(ISNA(VLOOKUP($P399,Teams!$X$4:$Z$51,2,FALSE)),"",VLOOKUP($P399,Teams!$X$4:$Z$51,2,FALSE))))</f>
        <v>212412</v>
      </c>
      <c r="R399" t="str">
        <f t="shared" si="40"/>
        <v>01/00/1900,:00,01/00/1900,:00,Week 34 - Match ,,Gym 1 - Court 1,,0,Game,,212402,,1,212412,,,0,,,1,,,,,,</v>
      </c>
    </row>
    <row r="400" spans="2:18" x14ac:dyDescent="0.2">
      <c r="B400" s="37">
        <v>2</v>
      </c>
      <c r="C400" s="9"/>
      <c r="D400" s="10"/>
      <c r="E400" s="10" t="s">
        <v>36</v>
      </c>
      <c r="F400" s="11" t="str">
        <f t="shared" si="37"/>
        <v/>
      </c>
      <c r="G400" s="11" t="str">
        <f t="shared" si="38"/>
        <v>00</v>
      </c>
      <c r="H400" s="2">
        <v>34</v>
      </c>
      <c r="I400" s="11" t="str">
        <f t="shared" si="41"/>
        <v/>
      </c>
      <c r="J400" s="2">
        <v>1</v>
      </c>
      <c r="K400" s="2">
        <v>2</v>
      </c>
      <c r="L400" s="45">
        <v>4</v>
      </c>
      <c r="M400" s="6" t="str">
        <f t="shared" si="39"/>
        <v>&lt;D4&gt;</v>
      </c>
      <c r="N400" s="6" t="str">
        <f>IF($B400=1,IF(ISNA(VLOOKUP($M400,Teams!$F$4:$H$51,2,FALSE)),"",VLOOKUP($M400,Teams!$F$4:$H$51,2,FALSE)),IF($B400=2,IF(ISNA(VLOOKUP($M400,Teams!$O$4:$Q$51,2,FALSE)),"",VLOOKUP($M400,Teams!$O$4:$Q$51,2,FALSE)),IF(ISNA(VLOOKUP($M400,Teams!$X$4:$Z$51,2,FALSE)),"",VLOOKUP($M400,Teams!$X$4:$Z$51,2,FALSE))))</f>
        <v>212404</v>
      </c>
      <c r="O400" s="47">
        <v>11</v>
      </c>
      <c r="P400" s="6" t="str">
        <f t="shared" si="36"/>
        <v>&lt;D11&gt;</v>
      </c>
      <c r="Q400" s="6" t="str">
        <f>IF($B400=1,IF(ISNA(VLOOKUP($P400,Teams!$F$4:$H$51,2,FALSE)),"",VLOOKUP($P400,Teams!$F$4:$H$51,2,FALSE)),IF($B400=2,IF(ISNA(VLOOKUP($P400,Teams!$O$4:$Q$51,2,FALSE)),"",VLOOKUP($P400,Teams!$O$4:$Q$51,2,FALSE)),IF(ISNA(VLOOKUP($P400,Teams!$X$4:$Z$51,2,FALSE)),"",VLOOKUP($P400,Teams!$X$4:$Z$51,2,FALSE))))</f>
        <v>212411</v>
      </c>
      <c r="R400" t="str">
        <f t="shared" si="40"/>
        <v>01/00/1900,:00,01/00/1900,:00,Week 34 - Match ,,Gym 1 - Court 2,,0,Game,,212404,,1,212411,,,0,,,1,,,,,,</v>
      </c>
    </row>
    <row r="401" spans="2:18" x14ac:dyDescent="0.2">
      <c r="B401" s="37">
        <v>2</v>
      </c>
      <c r="C401" s="9"/>
      <c r="D401" s="10"/>
      <c r="E401" s="10" t="s">
        <v>36</v>
      </c>
      <c r="F401" s="11" t="str">
        <f t="shared" si="37"/>
        <v/>
      </c>
      <c r="G401" s="11" t="str">
        <f t="shared" si="38"/>
        <v>00</v>
      </c>
      <c r="H401" s="2">
        <v>34</v>
      </c>
      <c r="I401" s="11" t="str">
        <f t="shared" si="41"/>
        <v/>
      </c>
      <c r="J401" s="2">
        <v>1</v>
      </c>
      <c r="K401" s="2">
        <v>3</v>
      </c>
      <c r="L401" s="45">
        <v>5</v>
      </c>
      <c r="M401" s="6" t="str">
        <f t="shared" si="39"/>
        <v>&lt;D5&gt;</v>
      </c>
      <c r="N401" s="6" t="str">
        <f>IF($B401=1,IF(ISNA(VLOOKUP($M401,Teams!$F$4:$H$51,2,FALSE)),"",VLOOKUP($M401,Teams!$F$4:$H$51,2,FALSE)),IF($B401=2,IF(ISNA(VLOOKUP($M401,Teams!$O$4:$Q$51,2,FALSE)),"",VLOOKUP($M401,Teams!$O$4:$Q$51,2,FALSE)),IF(ISNA(VLOOKUP($M401,Teams!$X$4:$Z$51,2,FALSE)),"",VLOOKUP($M401,Teams!$X$4:$Z$51,2,FALSE))))</f>
        <v>212405</v>
      </c>
      <c r="O401" s="47">
        <v>10</v>
      </c>
      <c r="P401" s="6" t="str">
        <f t="shared" si="36"/>
        <v>&lt;D10&gt;</v>
      </c>
      <c r="Q401" s="6" t="str">
        <f>IF($B401=1,IF(ISNA(VLOOKUP($P401,Teams!$F$4:$H$51,2,FALSE)),"",VLOOKUP($P401,Teams!$F$4:$H$51,2,FALSE)),IF($B401=2,IF(ISNA(VLOOKUP($P401,Teams!$O$4:$Q$51,2,FALSE)),"",VLOOKUP($P401,Teams!$O$4:$Q$51,2,FALSE)),IF(ISNA(VLOOKUP($P401,Teams!$X$4:$Z$51,2,FALSE)),"",VLOOKUP($P401,Teams!$X$4:$Z$51,2,FALSE))))</f>
        <v>212410</v>
      </c>
      <c r="R401" t="str">
        <f t="shared" si="40"/>
        <v>01/00/1900,:00,01/00/1900,:00,Week 34 - Match ,,Gym 1 - Court 3,,0,Game,,212405,,1,212410,,,0,,,1,,,,,,</v>
      </c>
    </row>
    <row r="402" spans="2:18" x14ac:dyDescent="0.2">
      <c r="B402" s="37">
        <v>2</v>
      </c>
      <c r="C402" s="9"/>
      <c r="D402" s="10"/>
      <c r="E402" s="10" t="s">
        <v>36</v>
      </c>
      <c r="F402" s="11" t="str">
        <f t="shared" si="37"/>
        <v/>
      </c>
      <c r="G402" s="11" t="str">
        <f t="shared" si="38"/>
        <v>00</v>
      </c>
      <c r="H402" s="2">
        <v>34</v>
      </c>
      <c r="I402" s="11" t="str">
        <f t="shared" si="41"/>
        <v/>
      </c>
      <c r="J402" s="2">
        <v>2</v>
      </c>
      <c r="K402" s="2">
        <v>1</v>
      </c>
      <c r="L402" s="45">
        <v>6</v>
      </c>
      <c r="M402" s="6" t="str">
        <f t="shared" si="39"/>
        <v>&lt;D6&gt;</v>
      </c>
      <c r="N402" s="6" t="str">
        <f>IF($B402=1,IF(ISNA(VLOOKUP($M402,Teams!$F$4:$H$51,2,FALSE)),"",VLOOKUP($M402,Teams!$F$4:$H$51,2,FALSE)),IF($B402=2,IF(ISNA(VLOOKUP($M402,Teams!$O$4:$Q$51,2,FALSE)),"",VLOOKUP($M402,Teams!$O$4:$Q$51,2,FALSE)),IF(ISNA(VLOOKUP($M402,Teams!$X$4:$Z$51,2,FALSE)),"",VLOOKUP($M402,Teams!$X$4:$Z$51,2,FALSE))))</f>
        <v>212406</v>
      </c>
      <c r="O402" s="47">
        <v>9</v>
      </c>
      <c r="P402" s="6" t="str">
        <f t="shared" si="36"/>
        <v>&lt;D9&gt;</v>
      </c>
      <c r="Q402" s="6" t="str">
        <f>IF($B402=1,IF(ISNA(VLOOKUP($P402,Teams!$F$4:$H$51,2,FALSE)),"",VLOOKUP($P402,Teams!$F$4:$H$51,2,FALSE)),IF($B402=2,IF(ISNA(VLOOKUP($P402,Teams!$O$4:$Q$51,2,FALSE)),"",VLOOKUP($P402,Teams!$O$4:$Q$51,2,FALSE)),IF(ISNA(VLOOKUP($P402,Teams!$X$4:$Z$51,2,FALSE)),"",VLOOKUP($P402,Teams!$X$4:$Z$51,2,FALSE))))</f>
        <v>212409</v>
      </c>
      <c r="R402" t="str">
        <f t="shared" si="40"/>
        <v>01/00/1900,:00,01/00/1900,:00,Week 34 - Match ,,Gym 2 - Court 1,,0,Game,,212406,,1,212409,,,0,,,1,,,,,,</v>
      </c>
    </row>
    <row r="403" spans="2:18" x14ac:dyDescent="0.2">
      <c r="B403" s="37">
        <v>2</v>
      </c>
      <c r="C403" s="9"/>
      <c r="D403" s="10"/>
      <c r="E403" s="10" t="s">
        <v>36</v>
      </c>
      <c r="F403" s="11" t="str">
        <f t="shared" si="37"/>
        <v/>
      </c>
      <c r="G403" s="11" t="str">
        <f t="shared" si="38"/>
        <v>00</v>
      </c>
      <c r="H403" s="2">
        <v>34</v>
      </c>
      <c r="I403" s="11" t="str">
        <f t="shared" si="41"/>
        <v/>
      </c>
      <c r="J403" s="2">
        <v>2</v>
      </c>
      <c r="K403" s="2">
        <v>2</v>
      </c>
      <c r="L403" s="45">
        <v>7</v>
      </c>
      <c r="M403" s="6" t="str">
        <f t="shared" si="39"/>
        <v>&lt;D7&gt;</v>
      </c>
      <c r="N403" s="6" t="str">
        <f>IF($B403=1,IF(ISNA(VLOOKUP($M403,Teams!$F$4:$H$51,2,FALSE)),"",VLOOKUP($M403,Teams!$F$4:$H$51,2,FALSE)),IF($B403=2,IF(ISNA(VLOOKUP($M403,Teams!$O$4:$Q$51,2,FALSE)),"",VLOOKUP($M403,Teams!$O$4:$Q$51,2,FALSE)),IF(ISNA(VLOOKUP($M403,Teams!$X$4:$Z$51,2,FALSE)),"",VLOOKUP($M403,Teams!$X$4:$Z$51,2,FALSE))))</f>
        <v>212407</v>
      </c>
      <c r="O403" s="47">
        <v>8</v>
      </c>
      <c r="P403" s="6" t="str">
        <f t="shared" si="36"/>
        <v>&lt;D8&gt;</v>
      </c>
      <c r="Q403" s="6" t="str">
        <f>IF($B403=1,IF(ISNA(VLOOKUP($P403,Teams!$F$4:$H$51,2,FALSE)),"",VLOOKUP($P403,Teams!$F$4:$H$51,2,FALSE)),IF($B403=2,IF(ISNA(VLOOKUP($P403,Teams!$O$4:$Q$51,2,FALSE)),"",VLOOKUP($P403,Teams!$O$4:$Q$51,2,FALSE)),IF(ISNA(VLOOKUP($P403,Teams!$X$4:$Z$51,2,FALSE)),"",VLOOKUP($P403,Teams!$X$4:$Z$51,2,FALSE))))</f>
        <v>212408</v>
      </c>
      <c r="R403" t="str">
        <f t="shared" si="40"/>
        <v>01/00/1900,:00,01/00/1900,:00,Week 34 - Match ,,Gym 2 - Court 2,,0,Game,,212407,,1,212408,,,0,,,1,,,,,,</v>
      </c>
    </row>
    <row r="404" spans="2:18" x14ac:dyDescent="0.2">
      <c r="B404" s="37">
        <v>2</v>
      </c>
      <c r="C404" s="9"/>
      <c r="D404" s="10"/>
      <c r="E404" s="10" t="s">
        <v>36</v>
      </c>
      <c r="F404" s="11" t="str">
        <f t="shared" si="37"/>
        <v/>
      </c>
      <c r="G404" s="11" t="str">
        <f t="shared" si="38"/>
        <v>00</v>
      </c>
      <c r="H404" s="2">
        <v>34</v>
      </c>
      <c r="I404" s="11" t="str">
        <f t="shared" si="41"/>
        <v/>
      </c>
      <c r="J404" s="2">
        <v>2</v>
      </c>
      <c r="K404" s="2">
        <v>3</v>
      </c>
      <c r="L404" s="45">
        <v>1</v>
      </c>
      <c r="M404" s="6" t="str">
        <f t="shared" si="39"/>
        <v>&lt;D1&gt;</v>
      </c>
      <c r="N404" s="6" t="str">
        <f>IF($B404=1,IF(ISNA(VLOOKUP($M404,Teams!$F$4:$H$51,2,FALSE)),"",VLOOKUP($M404,Teams!$F$4:$H$51,2,FALSE)),IF($B404=2,IF(ISNA(VLOOKUP($M404,Teams!$O$4:$Q$51,2,FALSE)),"",VLOOKUP($M404,Teams!$O$4:$Q$51,2,FALSE)),IF(ISNA(VLOOKUP($M404,Teams!$X$4:$Z$51,2,FALSE)),"",VLOOKUP($M404,Teams!$X$4:$Z$51,2,FALSE))))</f>
        <v>212401</v>
      </c>
      <c r="O404" s="47">
        <v>3</v>
      </c>
      <c r="P404" s="6" t="str">
        <f t="shared" si="36"/>
        <v>&lt;D3&gt;</v>
      </c>
      <c r="Q404" s="6" t="str">
        <f>IF($B404=1,IF(ISNA(VLOOKUP($P404,Teams!$F$4:$H$51,2,FALSE)),"",VLOOKUP($P404,Teams!$F$4:$H$51,2,FALSE)),IF($B404=2,IF(ISNA(VLOOKUP($P404,Teams!$O$4:$Q$51,2,FALSE)),"",VLOOKUP($P404,Teams!$O$4:$Q$51,2,FALSE)),IF(ISNA(VLOOKUP($P404,Teams!$X$4:$Z$51,2,FALSE)),"",VLOOKUP($P404,Teams!$X$4:$Z$51,2,FALSE))))</f>
        <v>212403</v>
      </c>
      <c r="R404" t="str">
        <f t="shared" si="40"/>
        <v>01/00/1900,:00,01/00/1900,:00,Week 34 - Match ,,Gym 2 - Court 3,,0,Game,,212401,,1,212403,,,0,,,1,,,,,,</v>
      </c>
    </row>
    <row r="405" spans="2:18" x14ac:dyDescent="0.2">
      <c r="B405" s="37">
        <v>2</v>
      </c>
      <c r="C405" s="9"/>
      <c r="D405" s="10"/>
      <c r="E405" s="10" t="s">
        <v>36</v>
      </c>
      <c r="F405" s="11" t="str">
        <f t="shared" si="37"/>
        <v/>
      </c>
      <c r="G405" s="11" t="str">
        <f t="shared" si="38"/>
        <v>00</v>
      </c>
      <c r="H405" s="2">
        <v>34</v>
      </c>
      <c r="I405" s="11" t="str">
        <f t="shared" si="41"/>
        <v/>
      </c>
      <c r="J405" s="2">
        <v>1</v>
      </c>
      <c r="K405" s="2">
        <v>1</v>
      </c>
      <c r="L405" s="45">
        <v>2</v>
      </c>
      <c r="M405" s="6" t="str">
        <f t="shared" si="39"/>
        <v>&lt;D2&gt;</v>
      </c>
      <c r="N405" s="6" t="str">
        <f>IF($B405=1,IF(ISNA(VLOOKUP($M405,Teams!$F$4:$H$51,2,FALSE)),"",VLOOKUP($M405,Teams!$F$4:$H$51,2,FALSE)),IF($B405=2,IF(ISNA(VLOOKUP($M405,Teams!$O$4:$Q$51,2,FALSE)),"",VLOOKUP($M405,Teams!$O$4:$Q$51,2,FALSE)),IF(ISNA(VLOOKUP($M405,Teams!$X$4:$Z$51,2,FALSE)),"",VLOOKUP($M405,Teams!$X$4:$Z$51,2,FALSE))))</f>
        <v>212402</v>
      </c>
      <c r="O405" s="47">
        <v>10</v>
      </c>
      <c r="P405" s="6" t="str">
        <f t="shared" si="36"/>
        <v>&lt;D10&gt;</v>
      </c>
      <c r="Q405" s="6" t="str">
        <f>IF($B405=1,IF(ISNA(VLOOKUP($P405,Teams!$F$4:$H$51,2,FALSE)),"",VLOOKUP($P405,Teams!$F$4:$H$51,2,FALSE)),IF($B405=2,IF(ISNA(VLOOKUP($P405,Teams!$O$4:$Q$51,2,FALSE)),"",VLOOKUP($P405,Teams!$O$4:$Q$51,2,FALSE)),IF(ISNA(VLOOKUP($P405,Teams!$X$4:$Z$51,2,FALSE)),"",VLOOKUP($P405,Teams!$X$4:$Z$51,2,FALSE))))</f>
        <v>212410</v>
      </c>
      <c r="R405" t="str">
        <f t="shared" si="40"/>
        <v>01/00/1900,:00,01/00/1900,:00,Week 34 - Match ,,Gym 1 - Court 1,,0,Game,,212402,,1,212410,,,0,,,1,,,,,,</v>
      </c>
    </row>
    <row r="406" spans="2:18" x14ac:dyDescent="0.2">
      <c r="B406" s="37">
        <v>2</v>
      </c>
      <c r="C406" s="9"/>
      <c r="D406" s="10"/>
      <c r="E406" s="10" t="s">
        <v>36</v>
      </c>
      <c r="F406" s="11" t="str">
        <f t="shared" si="37"/>
        <v/>
      </c>
      <c r="G406" s="11" t="str">
        <f t="shared" si="38"/>
        <v>00</v>
      </c>
      <c r="H406" s="2">
        <v>34</v>
      </c>
      <c r="I406" s="11" t="str">
        <f t="shared" si="41"/>
        <v/>
      </c>
      <c r="J406" s="2">
        <v>1</v>
      </c>
      <c r="K406" s="2">
        <v>2</v>
      </c>
      <c r="L406" s="45">
        <v>1</v>
      </c>
      <c r="M406" s="6" t="str">
        <f t="shared" si="39"/>
        <v>&lt;D1&gt;</v>
      </c>
      <c r="N406" s="6" t="str">
        <f>IF($B406=1,IF(ISNA(VLOOKUP($M406,Teams!$F$4:$H$51,2,FALSE)),"",VLOOKUP($M406,Teams!$F$4:$H$51,2,FALSE)),IF($B406=2,IF(ISNA(VLOOKUP($M406,Teams!$O$4:$Q$51,2,FALSE)),"",VLOOKUP($M406,Teams!$O$4:$Q$51,2,FALSE)),IF(ISNA(VLOOKUP($M406,Teams!$X$4:$Z$51,2,FALSE)),"",VLOOKUP($M406,Teams!$X$4:$Z$51,2,FALSE))))</f>
        <v>212401</v>
      </c>
      <c r="O406" s="47">
        <v>11</v>
      </c>
      <c r="P406" s="6" t="str">
        <f t="shared" si="36"/>
        <v>&lt;D11&gt;</v>
      </c>
      <c r="Q406" s="6" t="str">
        <f>IF($B406=1,IF(ISNA(VLOOKUP($P406,Teams!$F$4:$H$51,2,FALSE)),"",VLOOKUP($P406,Teams!$F$4:$H$51,2,FALSE)),IF($B406=2,IF(ISNA(VLOOKUP($P406,Teams!$O$4:$Q$51,2,FALSE)),"",VLOOKUP($P406,Teams!$O$4:$Q$51,2,FALSE)),IF(ISNA(VLOOKUP($P406,Teams!$X$4:$Z$51,2,FALSE)),"",VLOOKUP($P406,Teams!$X$4:$Z$51,2,FALSE))))</f>
        <v>212411</v>
      </c>
      <c r="R406" t="str">
        <f t="shared" si="40"/>
        <v>01/00/1900,:00,01/00/1900,:00,Week 34 - Match ,,Gym 1 - Court 2,,0,Game,,212401,,1,212411,,,0,,,1,,,,,,</v>
      </c>
    </row>
    <row r="407" spans="2:18" x14ac:dyDescent="0.2">
      <c r="B407" s="37">
        <v>2</v>
      </c>
      <c r="C407" s="9"/>
      <c r="D407" s="10"/>
      <c r="E407" s="10" t="s">
        <v>36</v>
      </c>
      <c r="F407" s="11" t="str">
        <f t="shared" si="37"/>
        <v/>
      </c>
      <c r="G407" s="11" t="str">
        <f t="shared" si="38"/>
        <v>00</v>
      </c>
      <c r="H407" s="2">
        <v>34</v>
      </c>
      <c r="I407" s="11" t="str">
        <f t="shared" si="41"/>
        <v/>
      </c>
      <c r="J407" s="2">
        <v>1</v>
      </c>
      <c r="K407" s="2">
        <v>3</v>
      </c>
      <c r="L407" s="45">
        <v>5</v>
      </c>
      <c r="M407" s="6" t="str">
        <f t="shared" si="39"/>
        <v>&lt;D5&gt;</v>
      </c>
      <c r="N407" s="6" t="str">
        <f>IF($B407=1,IF(ISNA(VLOOKUP($M407,Teams!$F$4:$H$51,2,FALSE)),"",VLOOKUP($M407,Teams!$F$4:$H$51,2,FALSE)),IF($B407=2,IF(ISNA(VLOOKUP($M407,Teams!$O$4:$Q$51,2,FALSE)),"",VLOOKUP($M407,Teams!$O$4:$Q$51,2,FALSE)),IF(ISNA(VLOOKUP($M407,Teams!$X$4:$Z$51,2,FALSE)),"",VLOOKUP($M407,Teams!$X$4:$Z$51,2,FALSE))))</f>
        <v>212405</v>
      </c>
      <c r="O407" s="47">
        <v>7</v>
      </c>
      <c r="P407" s="6" t="str">
        <f t="shared" si="36"/>
        <v>&lt;D7&gt;</v>
      </c>
      <c r="Q407" s="6" t="str">
        <f>IF($B407=1,IF(ISNA(VLOOKUP($P407,Teams!$F$4:$H$51,2,FALSE)),"",VLOOKUP($P407,Teams!$F$4:$H$51,2,FALSE)),IF($B407=2,IF(ISNA(VLOOKUP($P407,Teams!$O$4:$Q$51,2,FALSE)),"",VLOOKUP($P407,Teams!$O$4:$Q$51,2,FALSE)),IF(ISNA(VLOOKUP($P407,Teams!$X$4:$Z$51,2,FALSE)),"",VLOOKUP($P407,Teams!$X$4:$Z$51,2,FALSE))))</f>
        <v>212407</v>
      </c>
      <c r="R407" t="str">
        <f t="shared" si="40"/>
        <v>01/00/1900,:00,01/00/1900,:00,Week 34 - Match ,,Gym 1 - Court 3,,0,Game,,212405,,1,212407,,,0,,,1,,,,,,</v>
      </c>
    </row>
    <row r="408" spans="2:18" x14ac:dyDescent="0.2">
      <c r="B408" s="37">
        <v>2</v>
      </c>
      <c r="C408" s="9"/>
      <c r="D408" s="10"/>
      <c r="E408" s="10" t="s">
        <v>36</v>
      </c>
      <c r="F408" s="11" t="str">
        <f t="shared" si="37"/>
        <v/>
      </c>
      <c r="G408" s="11" t="str">
        <f t="shared" si="38"/>
        <v>00</v>
      </c>
      <c r="H408" s="2">
        <v>34</v>
      </c>
      <c r="I408" s="11" t="str">
        <f t="shared" si="41"/>
        <v/>
      </c>
      <c r="J408" s="2">
        <v>2</v>
      </c>
      <c r="K408" s="2">
        <v>1</v>
      </c>
      <c r="L408" s="45">
        <v>6</v>
      </c>
      <c r="M408" s="6" t="str">
        <f t="shared" si="39"/>
        <v>&lt;D6&gt;</v>
      </c>
      <c r="N408" s="6" t="str">
        <f>IF($B408=1,IF(ISNA(VLOOKUP($M408,Teams!$F$4:$H$51,2,FALSE)),"",VLOOKUP($M408,Teams!$F$4:$H$51,2,FALSE)),IF($B408=2,IF(ISNA(VLOOKUP($M408,Teams!$O$4:$Q$51,2,FALSE)),"",VLOOKUP($M408,Teams!$O$4:$Q$51,2,FALSE)),IF(ISNA(VLOOKUP($M408,Teams!$X$4:$Z$51,2,FALSE)),"",VLOOKUP($M408,Teams!$X$4:$Z$51,2,FALSE))))</f>
        <v>212406</v>
      </c>
      <c r="O408" s="47">
        <v>12</v>
      </c>
      <c r="P408" s="6" t="str">
        <f t="shared" si="36"/>
        <v>&lt;D12&gt;</v>
      </c>
      <c r="Q408" s="6" t="str">
        <f>IF($B408=1,IF(ISNA(VLOOKUP($P408,Teams!$F$4:$H$51,2,FALSE)),"",VLOOKUP($P408,Teams!$F$4:$H$51,2,FALSE)),IF($B408=2,IF(ISNA(VLOOKUP($P408,Teams!$O$4:$Q$51,2,FALSE)),"",VLOOKUP($P408,Teams!$O$4:$Q$51,2,FALSE)),IF(ISNA(VLOOKUP($P408,Teams!$X$4:$Z$51,2,FALSE)),"",VLOOKUP($P408,Teams!$X$4:$Z$51,2,FALSE))))</f>
        <v>212412</v>
      </c>
      <c r="R408" t="str">
        <f t="shared" si="40"/>
        <v>01/00/1900,:00,01/00/1900,:00,Week 34 - Match ,,Gym 2 - Court 1,,0,Game,,212406,,1,212412,,,0,,,1,,,,,,</v>
      </c>
    </row>
    <row r="409" spans="2:18" x14ac:dyDescent="0.2">
      <c r="B409" s="37">
        <v>2</v>
      </c>
      <c r="C409" s="9"/>
      <c r="D409" s="10"/>
      <c r="E409" s="10" t="s">
        <v>36</v>
      </c>
      <c r="F409" s="11" t="str">
        <f t="shared" si="37"/>
        <v/>
      </c>
      <c r="G409" s="11" t="str">
        <f t="shared" si="38"/>
        <v>00</v>
      </c>
      <c r="H409" s="2">
        <v>34</v>
      </c>
      <c r="I409" s="11" t="str">
        <f t="shared" si="41"/>
        <v/>
      </c>
      <c r="J409" s="2">
        <v>2</v>
      </c>
      <c r="K409" s="2">
        <v>2</v>
      </c>
      <c r="L409" s="45">
        <v>4</v>
      </c>
      <c r="M409" s="6" t="str">
        <f t="shared" si="39"/>
        <v>&lt;D4&gt;</v>
      </c>
      <c r="N409" s="6" t="str">
        <f>IF($B409=1,IF(ISNA(VLOOKUP($M409,Teams!$F$4:$H$51,2,FALSE)),"",VLOOKUP($M409,Teams!$F$4:$H$51,2,FALSE)),IF($B409=2,IF(ISNA(VLOOKUP($M409,Teams!$O$4:$Q$51,2,FALSE)),"",VLOOKUP($M409,Teams!$O$4:$Q$51,2,FALSE)),IF(ISNA(VLOOKUP($M409,Teams!$X$4:$Z$51,2,FALSE)),"",VLOOKUP($M409,Teams!$X$4:$Z$51,2,FALSE))))</f>
        <v>212404</v>
      </c>
      <c r="O409" s="47">
        <v>8</v>
      </c>
      <c r="P409" s="6" t="str">
        <f t="shared" si="36"/>
        <v>&lt;D8&gt;</v>
      </c>
      <c r="Q409" s="6" t="str">
        <f>IF($B409=1,IF(ISNA(VLOOKUP($P409,Teams!$F$4:$H$51,2,FALSE)),"",VLOOKUP($P409,Teams!$F$4:$H$51,2,FALSE)),IF($B409=2,IF(ISNA(VLOOKUP($P409,Teams!$O$4:$Q$51,2,FALSE)),"",VLOOKUP($P409,Teams!$O$4:$Q$51,2,FALSE)),IF(ISNA(VLOOKUP($P409,Teams!$X$4:$Z$51,2,FALSE)),"",VLOOKUP($P409,Teams!$X$4:$Z$51,2,FALSE))))</f>
        <v>212408</v>
      </c>
      <c r="R409" t="str">
        <f t="shared" si="40"/>
        <v>01/00/1900,:00,01/00/1900,:00,Week 34 - Match ,,Gym 2 - Court 2,,0,Game,,212404,,1,212408,,,0,,,1,,,,,,</v>
      </c>
    </row>
    <row r="410" spans="2:18" x14ac:dyDescent="0.2">
      <c r="B410" s="37">
        <v>2</v>
      </c>
      <c r="C410" s="9"/>
      <c r="D410" s="10"/>
      <c r="E410" s="10" t="s">
        <v>36</v>
      </c>
      <c r="F410" s="11" t="str">
        <f t="shared" si="37"/>
        <v/>
      </c>
      <c r="G410" s="11" t="str">
        <f t="shared" si="38"/>
        <v>00</v>
      </c>
      <c r="H410" s="2">
        <v>34</v>
      </c>
      <c r="I410" s="11" t="str">
        <f t="shared" si="41"/>
        <v/>
      </c>
      <c r="J410" s="2">
        <v>2</v>
      </c>
      <c r="K410" s="2">
        <v>3</v>
      </c>
      <c r="L410" s="45">
        <v>3</v>
      </c>
      <c r="M410" s="6" t="str">
        <f t="shared" si="39"/>
        <v>&lt;D3&gt;</v>
      </c>
      <c r="N410" s="6" t="str">
        <f>IF($B410=1,IF(ISNA(VLOOKUP($M410,Teams!$F$4:$H$51,2,FALSE)),"",VLOOKUP($M410,Teams!$F$4:$H$51,2,FALSE)),IF($B410=2,IF(ISNA(VLOOKUP($M410,Teams!$O$4:$Q$51,2,FALSE)),"",VLOOKUP($M410,Teams!$O$4:$Q$51,2,FALSE)),IF(ISNA(VLOOKUP($M410,Teams!$X$4:$Z$51,2,FALSE)),"",VLOOKUP($M410,Teams!$X$4:$Z$51,2,FALSE))))</f>
        <v>212403</v>
      </c>
      <c r="O410" s="47">
        <v>9</v>
      </c>
      <c r="P410" s="6" t="str">
        <f t="shared" si="36"/>
        <v>&lt;D9&gt;</v>
      </c>
      <c r="Q410" s="6" t="str">
        <f>IF($B410=1,IF(ISNA(VLOOKUP($P410,Teams!$F$4:$H$51,2,FALSE)),"",VLOOKUP($P410,Teams!$F$4:$H$51,2,FALSE)),IF($B410=2,IF(ISNA(VLOOKUP($P410,Teams!$O$4:$Q$51,2,FALSE)),"",VLOOKUP($P410,Teams!$O$4:$Q$51,2,FALSE)),IF(ISNA(VLOOKUP($P410,Teams!$X$4:$Z$51,2,FALSE)),"",VLOOKUP($P410,Teams!$X$4:$Z$51,2,FALSE))))</f>
        <v>212409</v>
      </c>
      <c r="R410" t="str">
        <f t="shared" si="40"/>
        <v>01/00/1900,:00,01/00/1900,:00,Week 34 - Match ,,Gym 2 - Court 3,,0,Game,,212403,,1,212409,,,0,,,1,,,,,,</v>
      </c>
    </row>
    <row r="411" spans="2:18" x14ac:dyDescent="0.2">
      <c r="B411" s="37">
        <v>2</v>
      </c>
      <c r="C411" s="9"/>
      <c r="D411" s="10"/>
      <c r="E411" s="10" t="s">
        <v>36</v>
      </c>
      <c r="F411" s="11" t="str">
        <f t="shared" si="37"/>
        <v/>
      </c>
      <c r="G411" s="11" t="str">
        <f t="shared" si="38"/>
        <v>00</v>
      </c>
      <c r="H411" s="2">
        <v>35</v>
      </c>
      <c r="I411" s="11" t="str">
        <f t="shared" si="41"/>
        <v/>
      </c>
      <c r="J411" s="2">
        <v>1</v>
      </c>
      <c r="K411" s="2">
        <v>1</v>
      </c>
      <c r="L411" s="45">
        <v>1</v>
      </c>
      <c r="M411" s="6" t="str">
        <f t="shared" si="39"/>
        <v>&lt;D1&gt;</v>
      </c>
      <c r="N411" s="6" t="str">
        <f>IF($B411=1,IF(ISNA(VLOOKUP($M411,Teams!$F$4:$H$51,2,FALSE)),"",VLOOKUP($M411,Teams!$F$4:$H$51,2,FALSE)),IF($B411=2,IF(ISNA(VLOOKUP($M411,Teams!$O$4:$Q$51,2,FALSE)),"",VLOOKUP($M411,Teams!$O$4:$Q$51,2,FALSE)),IF(ISNA(VLOOKUP($M411,Teams!$X$4:$Z$51,2,FALSE)),"",VLOOKUP($M411,Teams!$X$4:$Z$51,2,FALSE))))</f>
        <v>212401</v>
      </c>
      <c r="O411" s="47">
        <v>12</v>
      </c>
      <c r="P411" s="6" t="str">
        <f t="shared" si="36"/>
        <v>&lt;D12&gt;</v>
      </c>
      <c r="Q411" s="6" t="str">
        <f>IF($B411=1,IF(ISNA(VLOOKUP($P411,Teams!$F$4:$H$51,2,FALSE)),"",VLOOKUP($P411,Teams!$F$4:$H$51,2,FALSE)),IF($B411=2,IF(ISNA(VLOOKUP($P411,Teams!$O$4:$Q$51,2,FALSE)),"",VLOOKUP($P411,Teams!$O$4:$Q$51,2,FALSE)),IF(ISNA(VLOOKUP($P411,Teams!$X$4:$Z$51,2,FALSE)),"",VLOOKUP($P411,Teams!$X$4:$Z$51,2,FALSE))))</f>
        <v>212412</v>
      </c>
      <c r="R411" t="str">
        <f t="shared" si="40"/>
        <v>01/00/1900,:00,01/00/1900,:00,Week 35 - Match ,,Gym 1 - Court 1,,0,Game,,212401,,1,212412,,,0,,,1,,,,,,</v>
      </c>
    </row>
    <row r="412" spans="2:18" x14ac:dyDescent="0.2">
      <c r="B412" s="37">
        <v>2</v>
      </c>
      <c r="C412" s="9"/>
      <c r="D412" s="10"/>
      <c r="E412" s="10" t="s">
        <v>36</v>
      </c>
      <c r="F412" s="11" t="str">
        <f t="shared" si="37"/>
        <v/>
      </c>
      <c r="G412" s="11" t="str">
        <f t="shared" si="38"/>
        <v>00</v>
      </c>
      <c r="H412" s="2">
        <v>35</v>
      </c>
      <c r="I412" s="11" t="str">
        <f t="shared" si="41"/>
        <v/>
      </c>
      <c r="J412" s="2">
        <v>1</v>
      </c>
      <c r="K412" s="2">
        <v>2</v>
      </c>
      <c r="L412" s="45">
        <v>2</v>
      </c>
      <c r="M412" s="6" t="str">
        <f t="shared" si="39"/>
        <v>&lt;D2&gt;</v>
      </c>
      <c r="N412" s="6" t="str">
        <f>IF($B412=1,IF(ISNA(VLOOKUP($M412,Teams!$F$4:$H$51,2,FALSE)),"",VLOOKUP($M412,Teams!$F$4:$H$51,2,FALSE)),IF($B412=2,IF(ISNA(VLOOKUP($M412,Teams!$O$4:$Q$51,2,FALSE)),"",VLOOKUP($M412,Teams!$O$4:$Q$51,2,FALSE)),IF(ISNA(VLOOKUP($M412,Teams!$X$4:$Z$51,2,FALSE)),"",VLOOKUP($M412,Teams!$X$4:$Z$51,2,FALSE))))</f>
        <v>212402</v>
      </c>
      <c r="O412" s="47">
        <v>11</v>
      </c>
      <c r="P412" s="6" t="str">
        <f t="shared" si="36"/>
        <v>&lt;D11&gt;</v>
      </c>
      <c r="Q412" s="6" t="str">
        <f>IF($B412=1,IF(ISNA(VLOOKUP($P412,Teams!$F$4:$H$51,2,FALSE)),"",VLOOKUP($P412,Teams!$F$4:$H$51,2,FALSE)),IF($B412=2,IF(ISNA(VLOOKUP($P412,Teams!$O$4:$Q$51,2,FALSE)),"",VLOOKUP($P412,Teams!$O$4:$Q$51,2,FALSE)),IF(ISNA(VLOOKUP($P412,Teams!$X$4:$Z$51,2,FALSE)),"",VLOOKUP($P412,Teams!$X$4:$Z$51,2,FALSE))))</f>
        <v>212411</v>
      </c>
      <c r="R412" t="str">
        <f t="shared" si="40"/>
        <v>01/00/1900,:00,01/00/1900,:00,Week 35 - Match ,,Gym 1 - Court 2,,0,Game,,212402,,1,212411,,,0,,,1,,,,,,</v>
      </c>
    </row>
    <row r="413" spans="2:18" x14ac:dyDescent="0.2">
      <c r="B413" s="37">
        <v>2</v>
      </c>
      <c r="C413" s="9"/>
      <c r="D413" s="10"/>
      <c r="E413" s="10" t="s">
        <v>36</v>
      </c>
      <c r="F413" s="11" t="str">
        <f t="shared" si="37"/>
        <v/>
      </c>
      <c r="G413" s="11" t="str">
        <f t="shared" si="38"/>
        <v>00</v>
      </c>
      <c r="H413" s="2">
        <v>35</v>
      </c>
      <c r="I413" s="11" t="str">
        <f t="shared" si="41"/>
        <v/>
      </c>
      <c r="J413" s="2">
        <v>1</v>
      </c>
      <c r="K413" s="2">
        <v>3</v>
      </c>
      <c r="L413" s="45">
        <v>3</v>
      </c>
      <c r="M413" s="6" t="str">
        <f t="shared" si="39"/>
        <v>&lt;D3&gt;</v>
      </c>
      <c r="N413" s="6" t="str">
        <f>IF($B413=1,IF(ISNA(VLOOKUP($M413,Teams!$F$4:$H$51,2,FALSE)),"",VLOOKUP($M413,Teams!$F$4:$H$51,2,FALSE)),IF($B413=2,IF(ISNA(VLOOKUP($M413,Teams!$O$4:$Q$51,2,FALSE)),"",VLOOKUP($M413,Teams!$O$4:$Q$51,2,FALSE)),IF(ISNA(VLOOKUP($M413,Teams!$X$4:$Z$51,2,FALSE)),"",VLOOKUP($M413,Teams!$X$4:$Z$51,2,FALSE))))</f>
        <v>212403</v>
      </c>
      <c r="O413" s="47">
        <v>10</v>
      </c>
      <c r="P413" s="6" t="str">
        <f t="shared" si="36"/>
        <v>&lt;D10&gt;</v>
      </c>
      <c r="Q413" s="6" t="str">
        <f>IF($B413=1,IF(ISNA(VLOOKUP($P413,Teams!$F$4:$H$51,2,FALSE)),"",VLOOKUP($P413,Teams!$F$4:$H$51,2,FALSE)),IF($B413=2,IF(ISNA(VLOOKUP($P413,Teams!$O$4:$Q$51,2,FALSE)),"",VLOOKUP($P413,Teams!$O$4:$Q$51,2,FALSE)),IF(ISNA(VLOOKUP($P413,Teams!$X$4:$Z$51,2,FALSE)),"",VLOOKUP($P413,Teams!$X$4:$Z$51,2,FALSE))))</f>
        <v>212410</v>
      </c>
      <c r="R413" t="str">
        <f t="shared" si="40"/>
        <v>01/00/1900,:00,01/00/1900,:00,Week 35 - Match ,,Gym 1 - Court 3,,0,Game,,212403,,1,212410,,,0,,,1,,,,,,</v>
      </c>
    </row>
    <row r="414" spans="2:18" x14ac:dyDescent="0.2">
      <c r="B414" s="37">
        <v>2</v>
      </c>
      <c r="C414" s="9"/>
      <c r="D414" s="10"/>
      <c r="E414" s="10" t="s">
        <v>36</v>
      </c>
      <c r="F414" s="11" t="str">
        <f t="shared" si="37"/>
        <v/>
      </c>
      <c r="G414" s="11" t="str">
        <f t="shared" si="38"/>
        <v>00</v>
      </c>
      <c r="H414" s="2">
        <v>35</v>
      </c>
      <c r="I414" s="11" t="str">
        <f t="shared" si="41"/>
        <v/>
      </c>
      <c r="J414" s="2">
        <v>2</v>
      </c>
      <c r="K414" s="2">
        <v>1</v>
      </c>
      <c r="L414" s="45">
        <v>4</v>
      </c>
      <c r="M414" s="6" t="str">
        <f t="shared" si="39"/>
        <v>&lt;D4&gt;</v>
      </c>
      <c r="N414" s="6" t="str">
        <f>IF($B414=1,IF(ISNA(VLOOKUP($M414,Teams!$F$4:$H$51,2,FALSE)),"",VLOOKUP($M414,Teams!$F$4:$H$51,2,FALSE)),IF($B414=2,IF(ISNA(VLOOKUP($M414,Teams!$O$4:$Q$51,2,FALSE)),"",VLOOKUP($M414,Teams!$O$4:$Q$51,2,FALSE)),IF(ISNA(VLOOKUP($M414,Teams!$X$4:$Z$51,2,FALSE)),"",VLOOKUP($M414,Teams!$X$4:$Z$51,2,FALSE))))</f>
        <v>212404</v>
      </c>
      <c r="O414" s="47">
        <v>9</v>
      </c>
      <c r="P414" s="6" t="str">
        <f t="shared" si="36"/>
        <v>&lt;D9&gt;</v>
      </c>
      <c r="Q414" s="6" t="str">
        <f>IF($B414=1,IF(ISNA(VLOOKUP($P414,Teams!$F$4:$H$51,2,FALSE)),"",VLOOKUP($P414,Teams!$F$4:$H$51,2,FALSE)),IF($B414=2,IF(ISNA(VLOOKUP($P414,Teams!$O$4:$Q$51,2,FALSE)),"",VLOOKUP($P414,Teams!$O$4:$Q$51,2,FALSE)),IF(ISNA(VLOOKUP($P414,Teams!$X$4:$Z$51,2,FALSE)),"",VLOOKUP($P414,Teams!$X$4:$Z$51,2,FALSE))))</f>
        <v>212409</v>
      </c>
      <c r="R414" t="str">
        <f t="shared" si="40"/>
        <v>01/00/1900,:00,01/00/1900,:00,Week 35 - Match ,,Gym 2 - Court 1,,0,Game,,212404,,1,212409,,,0,,,1,,,,,,</v>
      </c>
    </row>
    <row r="415" spans="2:18" x14ac:dyDescent="0.2">
      <c r="B415" s="37">
        <v>2</v>
      </c>
      <c r="C415" s="9"/>
      <c r="D415" s="10"/>
      <c r="E415" s="10" t="s">
        <v>36</v>
      </c>
      <c r="F415" s="11" t="str">
        <f t="shared" si="37"/>
        <v/>
      </c>
      <c r="G415" s="11" t="str">
        <f t="shared" si="38"/>
        <v>00</v>
      </c>
      <c r="H415" s="2">
        <v>35</v>
      </c>
      <c r="I415" s="11" t="str">
        <f t="shared" si="41"/>
        <v/>
      </c>
      <c r="J415" s="2">
        <v>2</v>
      </c>
      <c r="K415" s="2">
        <v>2</v>
      </c>
      <c r="L415" s="45">
        <v>5</v>
      </c>
      <c r="M415" s="6" t="str">
        <f t="shared" si="39"/>
        <v>&lt;D5&gt;</v>
      </c>
      <c r="N415" s="6" t="str">
        <f>IF($B415=1,IF(ISNA(VLOOKUP($M415,Teams!$F$4:$H$51,2,FALSE)),"",VLOOKUP($M415,Teams!$F$4:$H$51,2,FALSE)),IF($B415=2,IF(ISNA(VLOOKUP($M415,Teams!$O$4:$Q$51,2,FALSE)),"",VLOOKUP($M415,Teams!$O$4:$Q$51,2,FALSE)),IF(ISNA(VLOOKUP($M415,Teams!$X$4:$Z$51,2,FALSE)),"",VLOOKUP($M415,Teams!$X$4:$Z$51,2,FALSE))))</f>
        <v>212405</v>
      </c>
      <c r="O415" s="47">
        <v>8</v>
      </c>
      <c r="P415" s="6" t="str">
        <f t="shared" si="36"/>
        <v>&lt;D8&gt;</v>
      </c>
      <c r="Q415" s="6" t="str">
        <f>IF($B415=1,IF(ISNA(VLOOKUP($P415,Teams!$F$4:$H$51,2,FALSE)),"",VLOOKUP($P415,Teams!$F$4:$H$51,2,FALSE)),IF($B415=2,IF(ISNA(VLOOKUP($P415,Teams!$O$4:$Q$51,2,FALSE)),"",VLOOKUP($P415,Teams!$O$4:$Q$51,2,FALSE)),IF(ISNA(VLOOKUP($P415,Teams!$X$4:$Z$51,2,FALSE)),"",VLOOKUP($P415,Teams!$X$4:$Z$51,2,FALSE))))</f>
        <v>212408</v>
      </c>
      <c r="R415" t="str">
        <f t="shared" si="40"/>
        <v>01/00/1900,:00,01/00/1900,:00,Week 35 - Match ,,Gym 2 - Court 2,,0,Game,,212405,,1,212408,,,0,,,1,,,,,,</v>
      </c>
    </row>
    <row r="416" spans="2:18" x14ac:dyDescent="0.2">
      <c r="B416" s="37">
        <v>2</v>
      </c>
      <c r="C416" s="9"/>
      <c r="D416" s="10"/>
      <c r="E416" s="10" t="s">
        <v>36</v>
      </c>
      <c r="F416" s="11" t="str">
        <f t="shared" si="37"/>
        <v/>
      </c>
      <c r="G416" s="11" t="str">
        <f t="shared" si="38"/>
        <v>00</v>
      </c>
      <c r="H416" s="2">
        <v>35</v>
      </c>
      <c r="I416" s="11" t="str">
        <f t="shared" si="41"/>
        <v/>
      </c>
      <c r="J416" s="2">
        <v>2</v>
      </c>
      <c r="K416" s="2">
        <v>3</v>
      </c>
      <c r="L416" s="45">
        <v>6</v>
      </c>
      <c r="M416" s="6" t="str">
        <f t="shared" si="39"/>
        <v>&lt;D6&gt;</v>
      </c>
      <c r="N416" s="6" t="str">
        <f>IF($B416=1,IF(ISNA(VLOOKUP($M416,Teams!$F$4:$H$51,2,FALSE)),"",VLOOKUP($M416,Teams!$F$4:$H$51,2,FALSE)),IF($B416=2,IF(ISNA(VLOOKUP($M416,Teams!$O$4:$Q$51,2,FALSE)),"",VLOOKUP($M416,Teams!$O$4:$Q$51,2,FALSE)),IF(ISNA(VLOOKUP($M416,Teams!$X$4:$Z$51,2,FALSE)),"",VLOOKUP($M416,Teams!$X$4:$Z$51,2,FALSE))))</f>
        <v>212406</v>
      </c>
      <c r="O416" s="47">
        <v>7</v>
      </c>
      <c r="P416" s="6" t="str">
        <f t="shared" si="36"/>
        <v>&lt;D7&gt;</v>
      </c>
      <c r="Q416" s="6" t="str">
        <f>IF($B416=1,IF(ISNA(VLOOKUP($P416,Teams!$F$4:$H$51,2,FALSE)),"",VLOOKUP($P416,Teams!$F$4:$H$51,2,FALSE)),IF($B416=2,IF(ISNA(VLOOKUP($P416,Teams!$O$4:$Q$51,2,FALSE)),"",VLOOKUP($P416,Teams!$O$4:$Q$51,2,FALSE)),IF(ISNA(VLOOKUP($P416,Teams!$X$4:$Z$51,2,FALSE)),"",VLOOKUP($P416,Teams!$X$4:$Z$51,2,FALSE))))</f>
        <v>212407</v>
      </c>
      <c r="R416" t="str">
        <f t="shared" si="40"/>
        <v>01/00/1900,:00,01/00/1900,:00,Week 35 - Match ,,Gym 2 - Court 3,,0,Game,,212406,,1,212407,,,0,,,1,,,,,,</v>
      </c>
    </row>
    <row r="417" spans="2:18" x14ac:dyDescent="0.2">
      <c r="B417" s="37">
        <v>2</v>
      </c>
      <c r="C417" s="9"/>
      <c r="D417" s="10"/>
      <c r="E417" s="10" t="s">
        <v>36</v>
      </c>
      <c r="F417" s="11" t="str">
        <f t="shared" si="37"/>
        <v/>
      </c>
      <c r="G417" s="11" t="str">
        <f t="shared" si="38"/>
        <v>00</v>
      </c>
      <c r="H417" s="2">
        <v>35</v>
      </c>
      <c r="I417" s="11" t="str">
        <f t="shared" si="41"/>
        <v/>
      </c>
      <c r="J417" s="2">
        <v>1</v>
      </c>
      <c r="K417" s="2">
        <v>1</v>
      </c>
      <c r="L417" s="45">
        <v>10</v>
      </c>
      <c r="M417" s="6" t="str">
        <f t="shared" si="39"/>
        <v>&lt;D10&gt;</v>
      </c>
      <c r="N417" s="6" t="str">
        <f>IF($B417=1,IF(ISNA(VLOOKUP($M417,Teams!$F$4:$H$51,2,FALSE)),"",VLOOKUP($M417,Teams!$F$4:$H$51,2,FALSE)),IF($B417=2,IF(ISNA(VLOOKUP($M417,Teams!$O$4:$Q$51,2,FALSE)),"",VLOOKUP($M417,Teams!$O$4:$Q$51,2,FALSE)),IF(ISNA(VLOOKUP($M417,Teams!$X$4:$Z$51,2,FALSE)),"",VLOOKUP($M417,Teams!$X$4:$Z$51,2,FALSE))))</f>
        <v>212410</v>
      </c>
      <c r="O417" s="47">
        <v>8</v>
      </c>
      <c r="P417" s="6" t="str">
        <f t="shared" si="36"/>
        <v>&lt;D8&gt;</v>
      </c>
      <c r="Q417" s="6" t="str">
        <f>IF($B417=1,IF(ISNA(VLOOKUP($P417,Teams!$F$4:$H$51,2,FALSE)),"",VLOOKUP($P417,Teams!$F$4:$H$51,2,FALSE)),IF($B417=2,IF(ISNA(VLOOKUP($P417,Teams!$O$4:$Q$51,2,FALSE)),"",VLOOKUP($P417,Teams!$O$4:$Q$51,2,FALSE)),IF(ISNA(VLOOKUP($P417,Teams!$X$4:$Z$51,2,FALSE)),"",VLOOKUP($P417,Teams!$X$4:$Z$51,2,FALSE))))</f>
        <v>212408</v>
      </c>
      <c r="R417" t="str">
        <f t="shared" si="40"/>
        <v>01/00/1900,:00,01/00/1900,:00,Week 35 - Match ,,Gym 1 - Court 1,,0,Game,,212410,,1,212408,,,0,,,1,,,,,,</v>
      </c>
    </row>
    <row r="418" spans="2:18" x14ac:dyDescent="0.2">
      <c r="B418" s="37">
        <v>2</v>
      </c>
      <c r="C418" s="9"/>
      <c r="D418" s="10"/>
      <c r="E418" s="10" t="s">
        <v>36</v>
      </c>
      <c r="F418" s="11" t="str">
        <f t="shared" si="37"/>
        <v/>
      </c>
      <c r="G418" s="11" t="str">
        <f t="shared" si="38"/>
        <v>00</v>
      </c>
      <c r="H418" s="2">
        <v>35</v>
      </c>
      <c r="I418" s="11" t="str">
        <f t="shared" si="41"/>
        <v/>
      </c>
      <c r="J418" s="2">
        <v>1</v>
      </c>
      <c r="K418" s="2">
        <v>2</v>
      </c>
      <c r="L418" s="45">
        <v>12</v>
      </c>
      <c r="M418" s="6" t="str">
        <f t="shared" si="39"/>
        <v>&lt;D12&gt;</v>
      </c>
      <c r="N418" s="6" t="str">
        <f>IF($B418=1,IF(ISNA(VLOOKUP($M418,Teams!$F$4:$H$51,2,FALSE)),"",VLOOKUP($M418,Teams!$F$4:$H$51,2,FALSE)),IF($B418=2,IF(ISNA(VLOOKUP($M418,Teams!$O$4:$Q$51,2,FALSE)),"",VLOOKUP($M418,Teams!$O$4:$Q$51,2,FALSE)),IF(ISNA(VLOOKUP($M418,Teams!$X$4:$Z$51,2,FALSE)),"",VLOOKUP($M418,Teams!$X$4:$Z$51,2,FALSE))))</f>
        <v>212412</v>
      </c>
      <c r="O418" s="47">
        <v>9</v>
      </c>
      <c r="P418" s="6" t="str">
        <f t="shared" si="36"/>
        <v>&lt;D9&gt;</v>
      </c>
      <c r="Q418" s="6" t="str">
        <f>IF($B418=1,IF(ISNA(VLOOKUP($P418,Teams!$F$4:$H$51,2,FALSE)),"",VLOOKUP($P418,Teams!$F$4:$H$51,2,FALSE)),IF($B418=2,IF(ISNA(VLOOKUP($P418,Teams!$O$4:$Q$51,2,FALSE)),"",VLOOKUP($P418,Teams!$O$4:$Q$51,2,FALSE)),IF(ISNA(VLOOKUP($P418,Teams!$X$4:$Z$51,2,FALSE)),"",VLOOKUP($P418,Teams!$X$4:$Z$51,2,FALSE))))</f>
        <v>212409</v>
      </c>
      <c r="R418" t="str">
        <f t="shared" si="40"/>
        <v>01/00/1900,:00,01/00/1900,:00,Week 35 - Match ,,Gym 1 - Court 2,,0,Game,,212412,,1,212409,,,0,,,1,,,,,,</v>
      </c>
    </row>
    <row r="419" spans="2:18" x14ac:dyDescent="0.2">
      <c r="B419" s="37">
        <v>2</v>
      </c>
      <c r="C419" s="9"/>
      <c r="D419" s="10"/>
      <c r="E419" s="10" t="s">
        <v>36</v>
      </c>
      <c r="F419" s="11" t="str">
        <f t="shared" si="37"/>
        <v/>
      </c>
      <c r="G419" s="11" t="str">
        <f t="shared" si="38"/>
        <v>00</v>
      </c>
      <c r="H419" s="2">
        <v>35</v>
      </c>
      <c r="I419" s="11" t="str">
        <f t="shared" si="41"/>
        <v/>
      </c>
      <c r="J419" s="2">
        <v>1</v>
      </c>
      <c r="K419" s="2">
        <v>3</v>
      </c>
      <c r="L419" s="45">
        <v>6</v>
      </c>
      <c r="M419" s="6" t="str">
        <f t="shared" si="39"/>
        <v>&lt;D6&gt;</v>
      </c>
      <c r="N419" s="6" t="str">
        <f>IF($B419=1,IF(ISNA(VLOOKUP($M419,Teams!$F$4:$H$51,2,FALSE)),"",VLOOKUP($M419,Teams!$F$4:$H$51,2,FALSE)),IF($B419=2,IF(ISNA(VLOOKUP($M419,Teams!$O$4:$Q$51,2,FALSE)),"",VLOOKUP($M419,Teams!$O$4:$Q$51,2,FALSE)),IF(ISNA(VLOOKUP($M419,Teams!$X$4:$Z$51,2,FALSE)),"",VLOOKUP($M419,Teams!$X$4:$Z$51,2,FALSE))))</f>
        <v>212406</v>
      </c>
      <c r="O419" s="47">
        <v>1</v>
      </c>
      <c r="P419" s="6" t="str">
        <f t="shared" si="36"/>
        <v>&lt;D1&gt;</v>
      </c>
      <c r="Q419" s="6" t="str">
        <f>IF($B419=1,IF(ISNA(VLOOKUP($P419,Teams!$F$4:$H$51,2,FALSE)),"",VLOOKUP($P419,Teams!$F$4:$H$51,2,FALSE)),IF($B419=2,IF(ISNA(VLOOKUP($P419,Teams!$O$4:$Q$51,2,FALSE)),"",VLOOKUP($P419,Teams!$O$4:$Q$51,2,FALSE)),IF(ISNA(VLOOKUP($P419,Teams!$X$4:$Z$51,2,FALSE)),"",VLOOKUP($P419,Teams!$X$4:$Z$51,2,FALSE))))</f>
        <v>212401</v>
      </c>
      <c r="R419" t="str">
        <f t="shared" si="40"/>
        <v>01/00/1900,:00,01/00/1900,:00,Week 35 - Match ,,Gym 1 - Court 3,,0,Game,,212406,,1,212401,,,0,,,1,,,,,,</v>
      </c>
    </row>
    <row r="420" spans="2:18" x14ac:dyDescent="0.2">
      <c r="B420" s="37">
        <v>2</v>
      </c>
      <c r="C420" s="9"/>
      <c r="D420" s="10"/>
      <c r="E420" s="10" t="s">
        <v>36</v>
      </c>
      <c r="F420" s="11" t="str">
        <f t="shared" si="37"/>
        <v/>
      </c>
      <c r="G420" s="11" t="str">
        <f t="shared" si="38"/>
        <v>00</v>
      </c>
      <c r="H420" s="2">
        <v>35</v>
      </c>
      <c r="I420" s="11" t="str">
        <f t="shared" si="41"/>
        <v/>
      </c>
      <c r="J420" s="2">
        <v>2</v>
      </c>
      <c r="K420" s="2">
        <v>1</v>
      </c>
      <c r="L420" s="45">
        <v>5</v>
      </c>
      <c r="M420" s="6" t="str">
        <f t="shared" si="39"/>
        <v>&lt;D5&gt;</v>
      </c>
      <c r="N420" s="6" t="str">
        <f>IF($B420=1,IF(ISNA(VLOOKUP($M420,Teams!$F$4:$H$51,2,FALSE)),"",VLOOKUP($M420,Teams!$F$4:$H$51,2,FALSE)),IF($B420=2,IF(ISNA(VLOOKUP($M420,Teams!$O$4:$Q$51,2,FALSE)),"",VLOOKUP($M420,Teams!$O$4:$Q$51,2,FALSE)),IF(ISNA(VLOOKUP($M420,Teams!$X$4:$Z$51,2,FALSE)),"",VLOOKUP($M420,Teams!$X$4:$Z$51,2,FALSE))))</f>
        <v>212405</v>
      </c>
      <c r="O420" s="47">
        <v>2</v>
      </c>
      <c r="P420" s="6" t="str">
        <f t="shared" si="36"/>
        <v>&lt;D2&gt;</v>
      </c>
      <c r="Q420" s="6" t="str">
        <f>IF($B420=1,IF(ISNA(VLOOKUP($P420,Teams!$F$4:$H$51,2,FALSE)),"",VLOOKUP($P420,Teams!$F$4:$H$51,2,FALSE)),IF($B420=2,IF(ISNA(VLOOKUP($P420,Teams!$O$4:$Q$51,2,FALSE)),"",VLOOKUP($P420,Teams!$O$4:$Q$51,2,FALSE)),IF(ISNA(VLOOKUP($P420,Teams!$X$4:$Z$51,2,FALSE)),"",VLOOKUP($P420,Teams!$X$4:$Z$51,2,FALSE))))</f>
        <v>212402</v>
      </c>
      <c r="R420" t="str">
        <f t="shared" si="40"/>
        <v>01/00/1900,:00,01/00/1900,:00,Week 35 - Match ,,Gym 2 - Court 1,,0,Game,,212405,,1,212402,,,0,,,1,,,,,,</v>
      </c>
    </row>
    <row r="421" spans="2:18" x14ac:dyDescent="0.2">
      <c r="B421" s="37">
        <v>2</v>
      </c>
      <c r="C421" s="9"/>
      <c r="D421" s="10"/>
      <c r="E421" s="10" t="s">
        <v>36</v>
      </c>
      <c r="F421" s="11" t="str">
        <f t="shared" si="37"/>
        <v/>
      </c>
      <c r="G421" s="11" t="str">
        <f t="shared" si="38"/>
        <v>00</v>
      </c>
      <c r="H421" s="2">
        <v>35</v>
      </c>
      <c r="I421" s="11" t="str">
        <f t="shared" si="41"/>
        <v/>
      </c>
      <c r="J421" s="2">
        <v>2</v>
      </c>
      <c r="K421" s="2">
        <v>2</v>
      </c>
      <c r="L421" s="45">
        <v>4</v>
      </c>
      <c r="M421" s="6" t="str">
        <f t="shared" si="39"/>
        <v>&lt;D4&gt;</v>
      </c>
      <c r="N421" s="6" t="str">
        <f>IF($B421=1,IF(ISNA(VLOOKUP($M421,Teams!$F$4:$H$51,2,FALSE)),"",VLOOKUP($M421,Teams!$F$4:$H$51,2,FALSE)),IF($B421=2,IF(ISNA(VLOOKUP($M421,Teams!$O$4:$Q$51,2,FALSE)),"",VLOOKUP($M421,Teams!$O$4:$Q$51,2,FALSE)),IF(ISNA(VLOOKUP($M421,Teams!$X$4:$Z$51,2,FALSE)),"",VLOOKUP($M421,Teams!$X$4:$Z$51,2,FALSE))))</f>
        <v>212404</v>
      </c>
      <c r="O421" s="47">
        <v>3</v>
      </c>
      <c r="P421" s="6" t="str">
        <f t="shared" si="36"/>
        <v>&lt;D3&gt;</v>
      </c>
      <c r="Q421" s="6" t="str">
        <f>IF($B421=1,IF(ISNA(VLOOKUP($P421,Teams!$F$4:$H$51,2,FALSE)),"",VLOOKUP($P421,Teams!$F$4:$H$51,2,FALSE)),IF($B421=2,IF(ISNA(VLOOKUP($P421,Teams!$O$4:$Q$51,2,FALSE)),"",VLOOKUP($P421,Teams!$O$4:$Q$51,2,FALSE)),IF(ISNA(VLOOKUP($P421,Teams!$X$4:$Z$51,2,FALSE)),"",VLOOKUP($P421,Teams!$X$4:$Z$51,2,FALSE))))</f>
        <v>212403</v>
      </c>
      <c r="R421" t="str">
        <f t="shared" si="40"/>
        <v>01/00/1900,:00,01/00/1900,:00,Week 35 - Match ,,Gym 2 - Court 2,,0,Game,,212404,,1,212403,,,0,,,1,,,,,,</v>
      </c>
    </row>
    <row r="422" spans="2:18" x14ac:dyDescent="0.2">
      <c r="B422" s="37">
        <v>2</v>
      </c>
      <c r="C422" s="9"/>
      <c r="D422" s="10"/>
      <c r="E422" s="10" t="s">
        <v>36</v>
      </c>
      <c r="F422" s="11" t="str">
        <f t="shared" si="37"/>
        <v/>
      </c>
      <c r="G422" s="11" t="str">
        <f t="shared" si="38"/>
        <v>00</v>
      </c>
      <c r="H422" s="2">
        <v>35</v>
      </c>
      <c r="I422" s="11" t="str">
        <f t="shared" si="41"/>
        <v/>
      </c>
      <c r="J422" s="2">
        <v>2</v>
      </c>
      <c r="K422" s="2">
        <v>3</v>
      </c>
      <c r="L422" s="45">
        <v>11</v>
      </c>
      <c r="M422" s="6" t="str">
        <f t="shared" si="39"/>
        <v>&lt;D11&gt;</v>
      </c>
      <c r="N422" s="6" t="str">
        <f>IF($B422=1,IF(ISNA(VLOOKUP($M422,Teams!$F$4:$H$51,2,FALSE)),"",VLOOKUP($M422,Teams!$F$4:$H$51,2,FALSE)),IF($B422=2,IF(ISNA(VLOOKUP($M422,Teams!$O$4:$Q$51,2,FALSE)),"",VLOOKUP($M422,Teams!$O$4:$Q$51,2,FALSE)),IF(ISNA(VLOOKUP($M422,Teams!$X$4:$Z$51,2,FALSE)),"",VLOOKUP($M422,Teams!$X$4:$Z$51,2,FALSE))))</f>
        <v>212411</v>
      </c>
      <c r="O422" s="47">
        <v>7</v>
      </c>
      <c r="P422" s="6" t="str">
        <f t="shared" si="36"/>
        <v>&lt;D7&gt;</v>
      </c>
      <c r="Q422" s="6" t="str">
        <f>IF($B422=1,IF(ISNA(VLOOKUP($P422,Teams!$F$4:$H$51,2,FALSE)),"",VLOOKUP($P422,Teams!$F$4:$H$51,2,FALSE)),IF($B422=2,IF(ISNA(VLOOKUP($P422,Teams!$O$4:$Q$51,2,FALSE)),"",VLOOKUP($P422,Teams!$O$4:$Q$51,2,FALSE)),IF(ISNA(VLOOKUP($P422,Teams!$X$4:$Z$51,2,FALSE)),"",VLOOKUP($P422,Teams!$X$4:$Z$51,2,FALSE))))</f>
        <v>212407</v>
      </c>
      <c r="R422" t="str">
        <f t="shared" si="40"/>
        <v>01/00/1900,:00,01/00/1900,:00,Week 35 - Match ,,Gym 2 - Court 3,,0,Game,,212411,,1,212407,,,0,,,1,,,,,,</v>
      </c>
    </row>
    <row r="423" spans="2:18" x14ac:dyDescent="0.2">
      <c r="B423" s="37">
        <v>2</v>
      </c>
      <c r="C423" s="9"/>
      <c r="D423" s="10"/>
      <c r="E423" s="10" t="s">
        <v>36</v>
      </c>
      <c r="F423" s="11" t="str">
        <f t="shared" si="37"/>
        <v/>
      </c>
      <c r="G423" s="11" t="str">
        <f t="shared" si="38"/>
        <v>00</v>
      </c>
      <c r="H423" s="2">
        <v>36</v>
      </c>
      <c r="I423" s="11" t="str">
        <f t="shared" si="41"/>
        <v/>
      </c>
      <c r="J423" s="2">
        <v>1</v>
      </c>
      <c r="K423" s="2">
        <v>1</v>
      </c>
      <c r="L423" s="45">
        <v>12</v>
      </c>
      <c r="M423" s="6" t="str">
        <f t="shared" si="39"/>
        <v>&lt;D12&gt;</v>
      </c>
      <c r="N423" s="6" t="str">
        <f>IF($B423=1,IF(ISNA(VLOOKUP($M423,Teams!$F$4:$H$51,2,FALSE)),"",VLOOKUP($M423,Teams!$F$4:$H$51,2,FALSE)),IF($B423=2,IF(ISNA(VLOOKUP($M423,Teams!$O$4:$Q$51,2,FALSE)),"",VLOOKUP($M423,Teams!$O$4:$Q$51,2,FALSE)),IF(ISNA(VLOOKUP($M423,Teams!$X$4:$Z$51,2,FALSE)),"",VLOOKUP($M423,Teams!$X$4:$Z$51,2,FALSE))))</f>
        <v>212412</v>
      </c>
      <c r="O423" s="47">
        <v>10</v>
      </c>
      <c r="P423" s="6" t="str">
        <f t="shared" si="36"/>
        <v>&lt;D10&gt;</v>
      </c>
      <c r="Q423" s="6" t="str">
        <f>IF($B423=1,IF(ISNA(VLOOKUP($P423,Teams!$F$4:$H$51,2,FALSE)),"",VLOOKUP($P423,Teams!$F$4:$H$51,2,FALSE)),IF($B423=2,IF(ISNA(VLOOKUP($P423,Teams!$O$4:$Q$51,2,FALSE)),"",VLOOKUP($P423,Teams!$O$4:$Q$51,2,FALSE)),IF(ISNA(VLOOKUP($P423,Teams!$X$4:$Z$51,2,FALSE)),"",VLOOKUP($P423,Teams!$X$4:$Z$51,2,FALSE))))</f>
        <v>212410</v>
      </c>
      <c r="R423" t="str">
        <f t="shared" si="40"/>
        <v>01/00/1900,:00,01/00/1900,:00,Week 36 - Match ,,Gym 1 - Court 1,,0,Game,,212412,,1,212410,,,0,,,1,,,,,,</v>
      </c>
    </row>
    <row r="424" spans="2:18" x14ac:dyDescent="0.2">
      <c r="B424" s="37">
        <v>2</v>
      </c>
      <c r="C424" s="9"/>
      <c r="D424" s="10"/>
      <c r="E424" s="10" t="s">
        <v>36</v>
      </c>
      <c r="F424" s="11" t="str">
        <f t="shared" si="37"/>
        <v/>
      </c>
      <c r="G424" s="11" t="str">
        <f t="shared" si="38"/>
        <v>00</v>
      </c>
      <c r="H424" s="2">
        <v>36</v>
      </c>
      <c r="I424" s="11" t="str">
        <f t="shared" si="41"/>
        <v/>
      </c>
      <c r="J424" s="2">
        <v>1</v>
      </c>
      <c r="K424" s="2">
        <v>2</v>
      </c>
      <c r="L424" s="45">
        <v>7</v>
      </c>
      <c r="M424" s="6" t="str">
        <f t="shared" si="39"/>
        <v>&lt;D7&gt;</v>
      </c>
      <c r="N424" s="6" t="str">
        <f>IF($B424=1,IF(ISNA(VLOOKUP($M424,Teams!$F$4:$H$51,2,FALSE)),"",VLOOKUP($M424,Teams!$F$4:$H$51,2,FALSE)),IF($B424=2,IF(ISNA(VLOOKUP($M424,Teams!$O$4:$Q$51,2,FALSE)),"",VLOOKUP($M424,Teams!$O$4:$Q$51,2,FALSE)),IF(ISNA(VLOOKUP($M424,Teams!$X$4:$Z$51,2,FALSE)),"",VLOOKUP($M424,Teams!$X$4:$Z$51,2,FALSE))))</f>
        <v>212407</v>
      </c>
      <c r="O424" s="47">
        <v>2</v>
      </c>
      <c r="P424" s="6" t="str">
        <f t="shared" si="36"/>
        <v>&lt;D2&gt;</v>
      </c>
      <c r="Q424" s="6" t="str">
        <f>IF($B424=1,IF(ISNA(VLOOKUP($P424,Teams!$F$4:$H$51,2,FALSE)),"",VLOOKUP($P424,Teams!$F$4:$H$51,2,FALSE)),IF($B424=2,IF(ISNA(VLOOKUP($P424,Teams!$O$4:$Q$51,2,FALSE)),"",VLOOKUP($P424,Teams!$O$4:$Q$51,2,FALSE)),IF(ISNA(VLOOKUP($P424,Teams!$X$4:$Z$51,2,FALSE)),"",VLOOKUP($P424,Teams!$X$4:$Z$51,2,FALSE))))</f>
        <v>212402</v>
      </c>
      <c r="R424" t="str">
        <f t="shared" si="40"/>
        <v>01/00/1900,:00,01/00/1900,:00,Week 36 - Match ,,Gym 1 - Court 2,,0,Game,,212407,,1,212402,,,0,,,1,,,,,,</v>
      </c>
    </row>
    <row r="425" spans="2:18" x14ac:dyDescent="0.2">
      <c r="B425" s="37">
        <v>2</v>
      </c>
      <c r="C425" s="9"/>
      <c r="D425" s="10"/>
      <c r="E425" s="10" t="s">
        <v>36</v>
      </c>
      <c r="F425" s="11" t="str">
        <f t="shared" si="37"/>
        <v/>
      </c>
      <c r="G425" s="11" t="str">
        <f t="shared" si="38"/>
        <v>00</v>
      </c>
      <c r="H425" s="2">
        <v>36</v>
      </c>
      <c r="I425" s="11" t="str">
        <f t="shared" si="41"/>
        <v/>
      </c>
      <c r="J425" s="2">
        <v>1</v>
      </c>
      <c r="K425" s="2">
        <v>3</v>
      </c>
      <c r="L425" s="45">
        <v>8</v>
      </c>
      <c r="M425" s="6" t="str">
        <f t="shared" si="39"/>
        <v>&lt;D8&gt;</v>
      </c>
      <c r="N425" s="6" t="str">
        <f>IF($B425=1,IF(ISNA(VLOOKUP($M425,Teams!$F$4:$H$51,2,FALSE)),"",VLOOKUP($M425,Teams!$F$4:$H$51,2,FALSE)),IF($B425=2,IF(ISNA(VLOOKUP($M425,Teams!$O$4:$Q$51,2,FALSE)),"",VLOOKUP($M425,Teams!$O$4:$Q$51,2,FALSE)),IF(ISNA(VLOOKUP($M425,Teams!$X$4:$Z$51,2,FALSE)),"",VLOOKUP($M425,Teams!$X$4:$Z$51,2,FALSE))))</f>
        <v>212408</v>
      </c>
      <c r="O425" s="47">
        <v>1</v>
      </c>
      <c r="P425" s="6" t="str">
        <f t="shared" si="36"/>
        <v>&lt;D1&gt;</v>
      </c>
      <c r="Q425" s="6" t="str">
        <f>IF($B425=1,IF(ISNA(VLOOKUP($P425,Teams!$F$4:$H$51,2,FALSE)),"",VLOOKUP($P425,Teams!$F$4:$H$51,2,FALSE)),IF($B425=2,IF(ISNA(VLOOKUP($P425,Teams!$O$4:$Q$51,2,FALSE)),"",VLOOKUP($P425,Teams!$O$4:$Q$51,2,FALSE)),IF(ISNA(VLOOKUP($P425,Teams!$X$4:$Z$51,2,FALSE)),"",VLOOKUP($P425,Teams!$X$4:$Z$51,2,FALSE))))</f>
        <v>212401</v>
      </c>
      <c r="R425" t="str">
        <f t="shared" si="40"/>
        <v>01/00/1900,:00,01/00/1900,:00,Week 36 - Match ,,Gym 1 - Court 3,,0,Game,,212408,,1,212401,,,0,,,1,,,,,,</v>
      </c>
    </row>
    <row r="426" spans="2:18" x14ac:dyDescent="0.2">
      <c r="B426" s="37">
        <v>2</v>
      </c>
      <c r="C426" s="9"/>
      <c r="D426" s="10"/>
      <c r="E426" s="10" t="s">
        <v>36</v>
      </c>
      <c r="F426" s="11" t="str">
        <f t="shared" si="37"/>
        <v/>
      </c>
      <c r="G426" s="11" t="str">
        <f t="shared" si="38"/>
        <v>00</v>
      </c>
      <c r="H426" s="2">
        <v>36</v>
      </c>
      <c r="I426" s="11" t="str">
        <f t="shared" si="41"/>
        <v/>
      </c>
      <c r="J426" s="2">
        <v>2</v>
      </c>
      <c r="K426" s="2">
        <v>1</v>
      </c>
      <c r="L426" s="45">
        <v>6</v>
      </c>
      <c r="M426" s="6" t="str">
        <f t="shared" si="39"/>
        <v>&lt;D6&gt;</v>
      </c>
      <c r="N426" s="6" t="str">
        <f>IF($B426=1,IF(ISNA(VLOOKUP($M426,Teams!$F$4:$H$51,2,FALSE)),"",VLOOKUP($M426,Teams!$F$4:$H$51,2,FALSE)),IF($B426=2,IF(ISNA(VLOOKUP($M426,Teams!$O$4:$Q$51,2,FALSE)),"",VLOOKUP($M426,Teams!$O$4:$Q$51,2,FALSE)),IF(ISNA(VLOOKUP($M426,Teams!$X$4:$Z$51,2,FALSE)),"",VLOOKUP($M426,Teams!$X$4:$Z$51,2,FALSE))))</f>
        <v>212406</v>
      </c>
      <c r="O426" s="47">
        <v>3</v>
      </c>
      <c r="P426" s="6" t="str">
        <f t="shared" si="36"/>
        <v>&lt;D3&gt;</v>
      </c>
      <c r="Q426" s="6" t="str">
        <f>IF($B426=1,IF(ISNA(VLOOKUP($P426,Teams!$F$4:$H$51,2,FALSE)),"",VLOOKUP($P426,Teams!$F$4:$H$51,2,FALSE)),IF($B426=2,IF(ISNA(VLOOKUP($P426,Teams!$O$4:$Q$51,2,FALSE)),"",VLOOKUP($P426,Teams!$O$4:$Q$51,2,FALSE)),IF(ISNA(VLOOKUP($P426,Teams!$X$4:$Z$51,2,FALSE)),"",VLOOKUP($P426,Teams!$X$4:$Z$51,2,FALSE))))</f>
        <v>212403</v>
      </c>
      <c r="R426" t="str">
        <f t="shared" si="40"/>
        <v>01/00/1900,:00,01/00/1900,:00,Week 36 - Match ,,Gym 2 - Court 1,,0,Game,,212406,,1,212403,,,0,,,1,,,,,,</v>
      </c>
    </row>
    <row r="427" spans="2:18" x14ac:dyDescent="0.2">
      <c r="B427" s="37">
        <v>2</v>
      </c>
      <c r="C427" s="9"/>
      <c r="D427" s="10"/>
      <c r="E427" s="10" t="s">
        <v>36</v>
      </c>
      <c r="F427" s="11" t="str">
        <f t="shared" si="37"/>
        <v/>
      </c>
      <c r="G427" s="11" t="str">
        <f t="shared" si="38"/>
        <v>00</v>
      </c>
      <c r="H427" s="2">
        <v>36</v>
      </c>
      <c r="I427" s="11" t="str">
        <f t="shared" si="41"/>
        <v/>
      </c>
      <c r="J427" s="2">
        <v>2</v>
      </c>
      <c r="K427" s="2">
        <v>2</v>
      </c>
      <c r="L427" s="45">
        <v>5</v>
      </c>
      <c r="M427" s="6" t="str">
        <f t="shared" si="39"/>
        <v>&lt;D5&gt;</v>
      </c>
      <c r="N427" s="6" t="str">
        <f>IF($B427=1,IF(ISNA(VLOOKUP($M427,Teams!$F$4:$H$51,2,FALSE)),"",VLOOKUP($M427,Teams!$F$4:$H$51,2,FALSE)),IF($B427=2,IF(ISNA(VLOOKUP($M427,Teams!$O$4:$Q$51,2,FALSE)),"",VLOOKUP($M427,Teams!$O$4:$Q$51,2,FALSE)),IF(ISNA(VLOOKUP($M427,Teams!$X$4:$Z$51,2,FALSE)),"",VLOOKUP($M427,Teams!$X$4:$Z$51,2,FALSE))))</f>
        <v>212405</v>
      </c>
      <c r="O427" s="47">
        <v>4</v>
      </c>
      <c r="P427" s="6" t="str">
        <f t="shared" si="36"/>
        <v>&lt;D4&gt;</v>
      </c>
      <c r="Q427" s="6" t="str">
        <f>IF($B427=1,IF(ISNA(VLOOKUP($P427,Teams!$F$4:$H$51,2,FALSE)),"",VLOOKUP($P427,Teams!$F$4:$H$51,2,FALSE)),IF($B427=2,IF(ISNA(VLOOKUP($P427,Teams!$O$4:$Q$51,2,FALSE)),"",VLOOKUP($P427,Teams!$O$4:$Q$51,2,FALSE)),IF(ISNA(VLOOKUP($P427,Teams!$X$4:$Z$51,2,FALSE)),"",VLOOKUP($P427,Teams!$X$4:$Z$51,2,FALSE))))</f>
        <v>212404</v>
      </c>
      <c r="R427" t="str">
        <f t="shared" si="40"/>
        <v>01/00/1900,:00,01/00/1900,:00,Week 36 - Match ,,Gym 2 - Court 2,,0,Game,,212405,,1,212404,,,0,,,1,,,,,,</v>
      </c>
    </row>
    <row r="428" spans="2:18" x14ac:dyDescent="0.2">
      <c r="B428" s="37">
        <v>2</v>
      </c>
      <c r="C428" s="9"/>
      <c r="D428" s="10"/>
      <c r="E428" s="10" t="s">
        <v>36</v>
      </c>
      <c r="F428" s="11" t="str">
        <f t="shared" si="37"/>
        <v/>
      </c>
      <c r="G428" s="11" t="str">
        <f t="shared" si="38"/>
        <v>00</v>
      </c>
      <c r="H428" s="2">
        <v>36</v>
      </c>
      <c r="I428" s="11" t="str">
        <f t="shared" si="41"/>
        <v/>
      </c>
      <c r="J428" s="2">
        <v>2</v>
      </c>
      <c r="K428" s="2">
        <v>3</v>
      </c>
      <c r="L428" s="45">
        <v>11</v>
      </c>
      <c r="M428" s="6" t="str">
        <f t="shared" si="39"/>
        <v>&lt;D11&gt;</v>
      </c>
      <c r="N428" s="6" t="str">
        <f>IF($B428=1,IF(ISNA(VLOOKUP($M428,Teams!$F$4:$H$51,2,FALSE)),"",VLOOKUP($M428,Teams!$F$4:$H$51,2,FALSE)),IF($B428=2,IF(ISNA(VLOOKUP($M428,Teams!$O$4:$Q$51,2,FALSE)),"",VLOOKUP($M428,Teams!$O$4:$Q$51,2,FALSE)),IF(ISNA(VLOOKUP($M428,Teams!$X$4:$Z$51,2,FALSE)),"",VLOOKUP($M428,Teams!$X$4:$Z$51,2,FALSE))))</f>
        <v>212411</v>
      </c>
      <c r="O428" s="47">
        <v>9</v>
      </c>
      <c r="P428" s="6" t="str">
        <f t="shared" si="36"/>
        <v>&lt;D9&gt;</v>
      </c>
      <c r="Q428" s="6" t="str">
        <f>IF($B428=1,IF(ISNA(VLOOKUP($P428,Teams!$F$4:$H$51,2,FALSE)),"",VLOOKUP($P428,Teams!$F$4:$H$51,2,FALSE)),IF($B428=2,IF(ISNA(VLOOKUP($P428,Teams!$O$4:$Q$51,2,FALSE)),"",VLOOKUP($P428,Teams!$O$4:$Q$51,2,FALSE)),IF(ISNA(VLOOKUP($P428,Teams!$X$4:$Z$51,2,FALSE)),"",VLOOKUP($P428,Teams!$X$4:$Z$51,2,FALSE))))</f>
        <v>212409</v>
      </c>
      <c r="R428" t="str">
        <f t="shared" si="40"/>
        <v>01/00/1900,:00,01/00/1900,:00,Week 36 - Match ,,Gym 2 - Court 3,,0,Game,,212411,,1,212409,,,0,,,1,,,,,,</v>
      </c>
    </row>
    <row r="429" spans="2:18" x14ac:dyDescent="0.2">
      <c r="B429" s="37">
        <v>2</v>
      </c>
      <c r="C429" s="9"/>
      <c r="D429" s="10"/>
      <c r="E429" s="10" t="s">
        <v>36</v>
      </c>
      <c r="F429" s="11" t="str">
        <f t="shared" si="37"/>
        <v/>
      </c>
      <c r="G429" s="11" t="str">
        <f t="shared" si="38"/>
        <v>00</v>
      </c>
      <c r="H429" s="2">
        <v>36</v>
      </c>
      <c r="I429" s="11" t="str">
        <f t="shared" si="41"/>
        <v/>
      </c>
      <c r="J429" s="2">
        <v>1</v>
      </c>
      <c r="K429" s="2">
        <v>1</v>
      </c>
      <c r="L429" s="45">
        <v>5</v>
      </c>
      <c r="M429" s="6" t="str">
        <f t="shared" si="39"/>
        <v>&lt;D5&gt;</v>
      </c>
      <c r="N429" s="6" t="str">
        <f>IF($B429=1,IF(ISNA(VLOOKUP($M429,Teams!$F$4:$H$51,2,FALSE)),"",VLOOKUP($M429,Teams!$F$4:$H$51,2,FALSE)),IF($B429=2,IF(ISNA(VLOOKUP($M429,Teams!$O$4:$Q$51,2,FALSE)),"",VLOOKUP($M429,Teams!$O$4:$Q$51,2,FALSE)),IF(ISNA(VLOOKUP($M429,Teams!$X$4:$Z$51,2,FALSE)),"",VLOOKUP($M429,Teams!$X$4:$Z$51,2,FALSE))))</f>
        <v>212405</v>
      </c>
      <c r="O429" s="47">
        <v>1</v>
      </c>
      <c r="P429" s="6" t="str">
        <f t="shared" si="36"/>
        <v>&lt;D1&gt;</v>
      </c>
      <c r="Q429" s="6" t="str">
        <f>IF($B429=1,IF(ISNA(VLOOKUP($P429,Teams!$F$4:$H$51,2,FALSE)),"",VLOOKUP($P429,Teams!$F$4:$H$51,2,FALSE)),IF($B429=2,IF(ISNA(VLOOKUP($P429,Teams!$O$4:$Q$51,2,FALSE)),"",VLOOKUP($P429,Teams!$O$4:$Q$51,2,FALSE)),IF(ISNA(VLOOKUP($P429,Teams!$X$4:$Z$51,2,FALSE)),"",VLOOKUP($P429,Teams!$X$4:$Z$51,2,FALSE))))</f>
        <v>212401</v>
      </c>
      <c r="R429" t="str">
        <f t="shared" si="40"/>
        <v>01/00/1900,:00,01/00/1900,:00,Week 36 - Match ,,Gym 1 - Court 1,,0,Game,,212405,,1,212401,,,0,,,1,,,,,,</v>
      </c>
    </row>
    <row r="430" spans="2:18" x14ac:dyDescent="0.2">
      <c r="B430" s="37">
        <v>2</v>
      </c>
      <c r="C430" s="9"/>
      <c r="D430" s="10"/>
      <c r="E430" s="10" t="s">
        <v>36</v>
      </c>
      <c r="F430" s="11" t="str">
        <f t="shared" si="37"/>
        <v/>
      </c>
      <c r="G430" s="11" t="str">
        <f t="shared" si="38"/>
        <v>00</v>
      </c>
      <c r="H430" s="2">
        <v>36</v>
      </c>
      <c r="I430" s="11" t="str">
        <f t="shared" si="41"/>
        <v/>
      </c>
      <c r="J430" s="2">
        <v>1</v>
      </c>
      <c r="K430" s="2">
        <v>2</v>
      </c>
      <c r="L430" s="45">
        <v>4</v>
      </c>
      <c r="M430" s="6" t="str">
        <f t="shared" si="39"/>
        <v>&lt;D4&gt;</v>
      </c>
      <c r="N430" s="6" t="str">
        <f>IF($B430=1,IF(ISNA(VLOOKUP($M430,Teams!$F$4:$H$51,2,FALSE)),"",VLOOKUP($M430,Teams!$F$4:$H$51,2,FALSE)),IF($B430=2,IF(ISNA(VLOOKUP($M430,Teams!$O$4:$Q$51,2,FALSE)),"",VLOOKUP($M430,Teams!$O$4:$Q$51,2,FALSE)),IF(ISNA(VLOOKUP($M430,Teams!$X$4:$Z$51,2,FALSE)),"",VLOOKUP($M430,Teams!$X$4:$Z$51,2,FALSE))))</f>
        <v>212404</v>
      </c>
      <c r="O430" s="47">
        <v>2</v>
      </c>
      <c r="P430" s="6" t="str">
        <f t="shared" si="36"/>
        <v>&lt;D2&gt;</v>
      </c>
      <c r="Q430" s="6" t="str">
        <f>IF($B430=1,IF(ISNA(VLOOKUP($P430,Teams!$F$4:$H$51,2,FALSE)),"",VLOOKUP($P430,Teams!$F$4:$H$51,2,FALSE)),IF($B430=2,IF(ISNA(VLOOKUP($P430,Teams!$O$4:$Q$51,2,FALSE)),"",VLOOKUP($P430,Teams!$O$4:$Q$51,2,FALSE)),IF(ISNA(VLOOKUP($P430,Teams!$X$4:$Z$51,2,FALSE)),"",VLOOKUP($P430,Teams!$X$4:$Z$51,2,FALSE))))</f>
        <v>212402</v>
      </c>
      <c r="R430" t="str">
        <f t="shared" si="40"/>
        <v>01/00/1900,:00,01/00/1900,:00,Week 36 - Match ,,Gym 1 - Court 2,,0,Game,,212404,,1,212402,,,0,,,1,,,,,,</v>
      </c>
    </row>
    <row r="431" spans="2:18" x14ac:dyDescent="0.2">
      <c r="B431" s="37">
        <v>2</v>
      </c>
      <c r="C431" s="9"/>
      <c r="D431" s="10"/>
      <c r="E431" s="10" t="s">
        <v>36</v>
      </c>
      <c r="F431" s="11" t="str">
        <f t="shared" si="37"/>
        <v/>
      </c>
      <c r="G431" s="11" t="str">
        <f t="shared" si="38"/>
        <v>00</v>
      </c>
      <c r="H431" s="2">
        <v>36</v>
      </c>
      <c r="I431" s="11" t="str">
        <f t="shared" si="41"/>
        <v/>
      </c>
      <c r="J431" s="2">
        <v>1</v>
      </c>
      <c r="K431" s="2">
        <v>3</v>
      </c>
      <c r="L431" s="45">
        <v>12</v>
      </c>
      <c r="M431" s="6" t="str">
        <f t="shared" si="39"/>
        <v>&lt;D12&gt;</v>
      </c>
      <c r="N431" s="6" t="str">
        <f>IF($B431=1,IF(ISNA(VLOOKUP($M431,Teams!$F$4:$H$51,2,FALSE)),"",VLOOKUP($M431,Teams!$F$4:$H$51,2,FALSE)),IF($B431=2,IF(ISNA(VLOOKUP($M431,Teams!$O$4:$Q$51,2,FALSE)),"",VLOOKUP($M431,Teams!$O$4:$Q$51,2,FALSE)),IF(ISNA(VLOOKUP($M431,Teams!$X$4:$Z$51,2,FALSE)),"",VLOOKUP($M431,Teams!$X$4:$Z$51,2,FALSE))))</f>
        <v>212412</v>
      </c>
      <c r="O431" s="47">
        <v>3</v>
      </c>
      <c r="P431" s="6" t="str">
        <f t="shared" si="36"/>
        <v>&lt;D3&gt;</v>
      </c>
      <c r="Q431" s="6" t="str">
        <f>IF($B431=1,IF(ISNA(VLOOKUP($P431,Teams!$F$4:$H$51,2,FALSE)),"",VLOOKUP($P431,Teams!$F$4:$H$51,2,FALSE)),IF($B431=2,IF(ISNA(VLOOKUP($P431,Teams!$O$4:$Q$51,2,FALSE)),"",VLOOKUP($P431,Teams!$O$4:$Q$51,2,FALSE)),IF(ISNA(VLOOKUP($P431,Teams!$X$4:$Z$51,2,FALSE)),"",VLOOKUP($P431,Teams!$X$4:$Z$51,2,FALSE))))</f>
        <v>212403</v>
      </c>
      <c r="R431" t="str">
        <f t="shared" si="40"/>
        <v>01/00/1900,:00,01/00/1900,:00,Week 36 - Match ,,Gym 1 - Court 3,,0,Game,,212412,,1,212403,,,0,,,1,,,,,,</v>
      </c>
    </row>
    <row r="432" spans="2:18" x14ac:dyDescent="0.2">
      <c r="B432" s="37">
        <v>2</v>
      </c>
      <c r="C432" s="9"/>
      <c r="D432" s="10"/>
      <c r="E432" s="10" t="s">
        <v>36</v>
      </c>
      <c r="F432" s="11" t="str">
        <f t="shared" si="37"/>
        <v/>
      </c>
      <c r="G432" s="11" t="str">
        <f t="shared" si="38"/>
        <v>00</v>
      </c>
      <c r="H432" s="2">
        <v>36</v>
      </c>
      <c r="I432" s="11" t="str">
        <f t="shared" si="41"/>
        <v/>
      </c>
      <c r="J432" s="2">
        <v>2</v>
      </c>
      <c r="K432" s="2">
        <v>1</v>
      </c>
      <c r="L432" s="45">
        <v>11</v>
      </c>
      <c r="M432" s="6" t="str">
        <f t="shared" si="39"/>
        <v>&lt;D11&gt;</v>
      </c>
      <c r="N432" s="6" t="str">
        <f>IF($B432=1,IF(ISNA(VLOOKUP($M432,Teams!$F$4:$H$51,2,FALSE)),"",VLOOKUP($M432,Teams!$F$4:$H$51,2,FALSE)),IF($B432=2,IF(ISNA(VLOOKUP($M432,Teams!$O$4:$Q$51,2,FALSE)),"",VLOOKUP($M432,Teams!$O$4:$Q$51,2,FALSE)),IF(ISNA(VLOOKUP($M432,Teams!$X$4:$Z$51,2,FALSE)),"",VLOOKUP($M432,Teams!$X$4:$Z$51,2,FALSE))))</f>
        <v>212411</v>
      </c>
      <c r="O432" s="47">
        <v>6</v>
      </c>
      <c r="P432" s="6" t="str">
        <f t="shared" si="36"/>
        <v>&lt;D6&gt;</v>
      </c>
      <c r="Q432" s="6" t="str">
        <f>IF($B432=1,IF(ISNA(VLOOKUP($P432,Teams!$F$4:$H$51,2,FALSE)),"",VLOOKUP($P432,Teams!$F$4:$H$51,2,FALSE)),IF($B432=2,IF(ISNA(VLOOKUP($P432,Teams!$O$4:$Q$51,2,FALSE)),"",VLOOKUP($P432,Teams!$O$4:$Q$51,2,FALSE)),IF(ISNA(VLOOKUP($P432,Teams!$X$4:$Z$51,2,FALSE)),"",VLOOKUP($P432,Teams!$X$4:$Z$51,2,FALSE))))</f>
        <v>212406</v>
      </c>
      <c r="R432" t="str">
        <f t="shared" si="40"/>
        <v>01/00/1900,:00,01/00/1900,:00,Week 36 - Match ,,Gym 2 - Court 1,,0,Game,,212411,,1,212406,,,0,,,1,,,,,,</v>
      </c>
    </row>
    <row r="433" spans="1:18" x14ac:dyDescent="0.2">
      <c r="B433" s="37">
        <v>2</v>
      </c>
      <c r="C433" s="9"/>
      <c r="D433" s="10"/>
      <c r="E433" s="10" t="s">
        <v>36</v>
      </c>
      <c r="F433" s="11" t="str">
        <f t="shared" si="37"/>
        <v/>
      </c>
      <c r="G433" s="11" t="str">
        <f t="shared" si="38"/>
        <v>00</v>
      </c>
      <c r="H433" s="2">
        <v>36</v>
      </c>
      <c r="I433" s="11" t="str">
        <f t="shared" si="41"/>
        <v/>
      </c>
      <c r="J433" s="2">
        <v>2</v>
      </c>
      <c r="K433" s="2">
        <v>2</v>
      </c>
      <c r="L433" s="45">
        <v>10</v>
      </c>
      <c r="M433" s="6" t="str">
        <f t="shared" si="39"/>
        <v>&lt;D10&gt;</v>
      </c>
      <c r="N433" s="6" t="str">
        <f>IF($B433=1,IF(ISNA(VLOOKUP($M433,Teams!$F$4:$H$51,2,FALSE)),"",VLOOKUP($M433,Teams!$F$4:$H$51,2,FALSE)),IF($B433=2,IF(ISNA(VLOOKUP($M433,Teams!$O$4:$Q$51,2,FALSE)),"",VLOOKUP($M433,Teams!$O$4:$Q$51,2,FALSE)),IF(ISNA(VLOOKUP($M433,Teams!$X$4:$Z$51,2,FALSE)),"",VLOOKUP($M433,Teams!$X$4:$Z$51,2,FALSE))))</f>
        <v>212410</v>
      </c>
      <c r="O433" s="47">
        <v>7</v>
      </c>
      <c r="P433" s="6" t="str">
        <f t="shared" si="36"/>
        <v>&lt;D7&gt;</v>
      </c>
      <c r="Q433" s="6" t="str">
        <f>IF($B433=1,IF(ISNA(VLOOKUP($P433,Teams!$F$4:$H$51,2,FALSE)),"",VLOOKUP($P433,Teams!$F$4:$H$51,2,FALSE)),IF($B433=2,IF(ISNA(VLOOKUP($P433,Teams!$O$4:$Q$51,2,FALSE)),"",VLOOKUP($P433,Teams!$O$4:$Q$51,2,FALSE)),IF(ISNA(VLOOKUP($P433,Teams!$X$4:$Z$51,2,FALSE)),"",VLOOKUP($P433,Teams!$X$4:$Z$51,2,FALSE))))</f>
        <v>212407</v>
      </c>
      <c r="R433" t="str">
        <f t="shared" si="40"/>
        <v>01/00/1900,:00,01/00/1900,:00,Week 36 - Match ,,Gym 2 - Court 2,,0,Game,,212410,,1,212407,,,0,,,1,,,,,,</v>
      </c>
    </row>
    <row r="434" spans="1:18" x14ac:dyDescent="0.2">
      <c r="B434" s="37">
        <v>2</v>
      </c>
      <c r="C434" s="9"/>
      <c r="D434" s="10"/>
      <c r="E434" s="10" t="s">
        <v>36</v>
      </c>
      <c r="F434" s="11" t="str">
        <f t="shared" si="37"/>
        <v/>
      </c>
      <c r="G434" s="11" t="str">
        <f t="shared" si="38"/>
        <v>00</v>
      </c>
      <c r="H434" s="2">
        <v>36</v>
      </c>
      <c r="I434" s="11" t="str">
        <f t="shared" si="41"/>
        <v/>
      </c>
      <c r="J434" s="2">
        <v>2</v>
      </c>
      <c r="K434" s="2">
        <v>3</v>
      </c>
      <c r="L434" s="45">
        <v>9</v>
      </c>
      <c r="M434" s="6" t="str">
        <f t="shared" si="39"/>
        <v>&lt;D9&gt;</v>
      </c>
      <c r="N434" s="6" t="str">
        <f>IF($B434=1,IF(ISNA(VLOOKUP($M434,Teams!$F$4:$H$51,2,FALSE)),"",VLOOKUP($M434,Teams!$F$4:$H$51,2,FALSE)),IF($B434=2,IF(ISNA(VLOOKUP($M434,Teams!$O$4:$Q$51,2,FALSE)),"",VLOOKUP($M434,Teams!$O$4:$Q$51,2,FALSE)),IF(ISNA(VLOOKUP($M434,Teams!$X$4:$Z$51,2,FALSE)),"",VLOOKUP($M434,Teams!$X$4:$Z$51,2,FALSE))))</f>
        <v>212409</v>
      </c>
      <c r="O434" s="47">
        <v>8</v>
      </c>
      <c r="P434" s="6" t="str">
        <f t="shared" si="36"/>
        <v>&lt;D8&gt;</v>
      </c>
      <c r="Q434" s="6" t="str">
        <f>IF($B434=1,IF(ISNA(VLOOKUP($P434,Teams!$F$4:$H$51,2,FALSE)),"",VLOOKUP($P434,Teams!$F$4:$H$51,2,FALSE)),IF($B434=2,IF(ISNA(VLOOKUP($P434,Teams!$O$4:$Q$51,2,FALSE)),"",VLOOKUP($P434,Teams!$O$4:$Q$51,2,FALSE)),IF(ISNA(VLOOKUP($P434,Teams!$X$4:$Z$51,2,FALSE)),"",VLOOKUP($P434,Teams!$X$4:$Z$51,2,FALSE))))</f>
        <v>212408</v>
      </c>
      <c r="R434" t="str">
        <f t="shared" si="40"/>
        <v>01/00/1900,:00,01/00/1900,:00,Week 36 - Match ,,Gym 2 - Court 3,,0,Game,,212409,,1,212408,,,0,,,1,,,,,,</v>
      </c>
    </row>
    <row r="435" spans="1:18" x14ac:dyDescent="0.2">
      <c r="A435" s="43"/>
      <c r="B435" s="1">
        <v>3</v>
      </c>
      <c r="C435" s="9">
        <v>44647</v>
      </c>
      <c r="D435" s="10">
        <v>12</v>
      </c>
      <c r="E435" s="10" t="s">
        <v>36</v>
      </c>
      <c r="F435" s="127">
        <f t="shared" si="37"/>
        <v>13</v>
      </c>
      <c r="G435" s="10" t="s">
        <v>36</v>
      </c>
      <c r="H435" s="2">
        <v>24</v>
      </c>
      <c r="I435" s="11" t="str">
        <f>IF(ISBLANK(D435),"",H435&amp;D435&amp;E435&amp;J435&amp;K435)</f>
        <v>24120011</v>
      </c>
      <c r="J435" s="2">
        <v>1</v>
      </c>
      <c r="K435" s="2">
        <v>1</v>
      </c>
      <c r="L435" s="6">
        <v>2</v>
      </c>
      <c r="M435" s="6" t="str">
        <f t="shared" si="39"/>
        <v>&lt;D2&gt;</v>
      </c>
      <c r="N435" s="6" t="str">
        <f>IF($B435=1,IF(ISNA(VLOOKUP($M435,Teams!$F$4:$H$51,2,FALSE)),"",VLOOKUP($M435,Teams!$F$4:$H$51,2,FALSE)),IF($B435=2,IF(ISNA(VLOOKUP($M435,Teams!$O$4:$Q$51,2,FALSE)),"",VLOOKUP($M435,Teams!$O$4:$Q$51,2,FALSE)),IF(ISNA(VLOOKUP($M435,Teams!$X$4:$Z$51,2,FALSE)),"",VLOOKUP($M435,Teams!$X$4:$Z$51,2,FALSE))))</f>
        <v>213402</v>
      </c>
      <c r="O435" s="6">
        <v>1</v>
      </c>
      <c r="P435" s="6" t="str">
        <f t="shared" si="36"/>
        <v>&lt;D1&gt;</v>
      </c>
      <c r="Q435" s="6" t="str">
        <f>IF($B435=1,IF(ISNA(VLOOKUP($P435,Teams!$F$4:$H$51,2,FALSE)),"",VLOOKUP($P435,Teams!$F$4:$H$51,2,FALSE)),IF($B435=2,IF(ISNA(VLOOKUP($P435,Teams!$O$4:$Q$51,2,FALSE)),"",VLOOKUP($P435,Teams!$O$4:$Q$51,2,FALSE)),IF(ISNA(VLOOKUP($P435,Teams!$X$4:$Z$51,2,FALSE)),"",VLOOKUP($P435,Teams!$X$4:$Z$51,2,FALSE))))</f>
        <v>213401</v>
      </c>
      <c r="R435" t="str">
        <f t="shared" si="40"/>
        <v>03/27/2022,12:00,03/27/2022,13:00,Week 24 - Match 24120011,,Gym 1 - Court 1,,0,Game,,213402,,1,213401,,,0,,24120011,1,,,,,,</v>
      </c>
    </row>
    <row r="436" spans="1:18" x14ac:dyDescent="0.2">
      <c r="B436" s="1">
        <v>3</v>
      </c>
      <c r="C436" s="9">
        <v>44647</v>
      </c>
      <c r="D436" s="10">
        <v>12</v>
      </c>
      <c r="E436" s="10" t="s">
        <v>36</v>
      </c>
      <c r="F436" s="127">
        <f t="shared" si="37"/>
        <v>13</v>
      </c>
      <c r="G436" s="10" t="s">
        <v>36</v>
      </c>
      <c r="H436" s="2">
        <v>24</v>
      </c>
      <c r="I436" s="11" t="str">
        <f t="shared" ref="I436:I482" si="42">IF(ISBLANK(D436),"",H436&amp;D436&amp;E436&amp;J436&amp;K436)</f>
        <v>24120012</v>
      </c>
      <c r="J436" s="2">
        <v>1</v>
      </c>
      <c r="K436" s="2">
        <v>2</v>
      </c>
      <c r="L436" s="6">
        <v>3</v>
      </c>
      <c r="M436" s="6" t="str">
        <f t="shared" si="39"/>
        <v>&lt;D3&gt;</v>
      </c>
      <c r="N436" s="6" t="str">
        <f>IF($B436=1,IF(ISNA(VLOOKUP($M436,Teams!$F$4:$H$51,2,FALSE)),"",VLOOKUP($M436,Teams!$F$4:$H$51,2,FALSE)),IF($B436=2,IF(ISNA(VLOOKUP($M436,Teams!$O$4:$Q$51,2,FALSE)),"",VLOOKUP($M436,Teams!$O$4:$Q$51,2,FALSE)),IF(ISNA(VLOOKUP($M436,Teams!$X$4:$Z$51,2,FALSE)),"",VLOOKUP($M436,Teams!$X$4:$Z$51,2,FALSE))))</f>
        <v>213403</v>
      </c>
      <c r="O436" s="6">
        <v>6</v>
      </c>
      <c r="P436" s="6" t="str">
        <f t="shared" si="36"/>
        <v>&lt;D6&gt;</v>
      </c>
      <c r="Q436" s="6" t="str">
        <f>IF($B436=1,IF(ISNA(VLOOKUP($P436,Teams!$F$4:$H$51,2,FALSE)),"",VLOOKUP($P436,Teams!$F$4:$H$51,2,FALSE)),IF($B436=2,IF(ISNA(VLOOKUP($P436,Teams!$O$4:$Q$51,2,FALSE)),"",VLOOKUP($P436,Teams!$O$4:$Q$51,2,FALSE)),IF(ISNA(VLOOKUP($P436,Teams!$X$4:$Z$51,2,FALSE)),"",VLOOKUP($P436,Teams!$X$4:$Z$51,2,FALSE))))</f>
        <v>213406</v>
      </c>
      <c r="R436" t="str">
        <f t="shared" si="40"/>
        <v>03/27/2022,12:00,03/27/2022,13:00,Week 24 - Match 24120012,,Gym 1 - Court 2,,0,Game,,213403,,1,213406,,,0,,24120012,1,,,,,,</v>
      </c>
    </row>
    <row r="437" spans="1:18" x14ac:dyDescent="0.2">
      <c r="B437" s="1">
        <v>3</v>
      </c>
      <c r="C437" s="9">
        <v>44647</v>
      </c>
      <c r="D437" s="10">
        <v>12</v>
      </c>
      <c r="E437" s="10" t="s">
        <v>36</v>
      </c>
      <c r="F437" s="127">
        <f t="shared" si="37"/>
        <v>13</v>
      </c>
      <c r="G437" s="10" t="s">
        <v>36</v>
      </c>
      <c r="H437" s="2">
        <v>24</v>
      </c>
      <c r="I437" s="11" t="str">
        <f t="shared" si="42"/>
        <v>24120013</v>
      </c>
      <c r="J437" s="2">
        <v>1</v>
      </c>
      <c r="K437" s="2">
        <v>3</v>
      </c>
      <c r="L437" s="6">
        <v>4</v>
      </c>
      <c r="M437" s="6" t="str">
        <f t="shared" si="39"/>
        <v>&lt;D4&gt;</v>
      </c>
      <c r="N437" s="6" t="str">
        <f>IF($B437=1,IF(ISNA(VLOOKUP($M437,Teams!$F$4:$H$51,2,FALSE)),"",VLOOKUP($M437,Teams!$F$4:$H$51,2,FALSE)),IF($B437=2,IF(ISNA(VLOOKUP($M437,Teams!$O$4:$Q$51,2,FALSE)),"",VLOOKUP($M437,Teams!$O$4:$Q$51,2,FALSE)),IF(ISNA(VLOOKUP($M437,Teams!$X$4:$Z$51,2,FALSE)),"",VLOOKUP($M437,Teams!$X$4:$Z$51,2,FALSE))))</f>
        <v>213404</v>
      </c>
      <c r="O437" s="6">
        <v>5</v>
      </c>
      <c r="P437" s="6" t="str">
        <f t="shared" si="36"/>
        <v>&lt;D5&gt;</v>
      </c>
      <c r="Q437" s="6" t="str">
        <f>IF($B437=1,IF(ISNA(VLOOKUP($P437,Teams!$F$4:$H$51,2,FALSE)),"",VLOOKUP($P437,Teams!$F$4:$H$51,2,FALSE)),IF($B437=2,IF(ISNA(VLOOKUP($P437,Teams!$O$4:$Q$51,2,FALSE)),"",VLOOKUP($P437,Teams!$O$4:$Q$51,2,FALSE)),IF(ISNA(VLOOKUP($P437,Teams!$X$4:$Z$51,2,FALSE)),"",VLOOKUP($P437,Teams!$X$4:$Z$51,2,FALSE))))</f>
        <v>213405</v>
      </c>
      <c r="R437" t="str">
        <f t="shared" si="40"/>
        <v>03/27/2022,12:00,03/27/2022,13:00,Week 24 - Match 24120013,,Gym 1 - Court 3,,0,Game,,213404,,1,213405,,,0,,24120013,1,,,,,,</v>
      </c>
    </row>
    <row r="438" spans="1:18" x14ac:dyDescent="0.2">
      <c r="B438" s="1">
        <v>3</v>
      </c>
      <c r="C438" s="9">
        <v>44647</v>
      </c>
      <c r="D438" s="10">
        <v>12</v>
      </c>
      <c r="E438" s="10" t="s">
        <v>36</v>
      </c>
      <c r="F438" s="127">
        <f t="shared" si="37"/>
        <v>13</v>
      </c>
      <c r="G438" s="10" t="s">
        <v>36</v>
      </c>
      <c r="H438" s="2">
        <v>24</v>
      </c>
      <c r="I438" s="11" t="str">
        <f t="shared" si="42"/>
        <v>24120021</v>
      </c>
      <c r="J438" s="2">
        <v>2</v>
      </c>
      <c r="K438" s="2">
        <v>1</v>
      </c>
      <c r="L438" s="6">
        <v>8</v>
      </c>
      <c r="M438" s="6" t="str">
        <f t="shared" si="39"/>
        <v>&lt;D8&gt;</v>
      </c>
      <c r="N438" s="6" t="str">
        <f>IF($B438=1,IF(ISNA(VLOOKUP($M438,Teams!$F$4:$H$51,2,FALSE)),"",VLOOKUP($M438,Teams!$F$4:$H$51,2,FALSE)),IF($B438=2,IF(ISNA(VLOOKUP($M438,Teams!$O$4:$Q$51,2,FALSE)),"",VLOOKUP($M438,Teams!$O$4:$Q$51,2,FALSE)),IF(ISNA(VLOOKUP($M438,Teams!$X$4:$Z$51,2,FALSE)),"",VLOOKUP($M438,Teams!$X$4:$Z$51,2,FALSE))))</f>
        <v>213408</v>
      </c>
      <c r="O438" s="6">
        <v>7</v>
      </c>
      <c r="P438" s="6" t="str">
        <f t="shared" si="36"/>
        <v>&lt;D7&gt;</v>
      </c>
      <c r="Q438" s="6" t="str">
        <f>IF($B438=1,IF(ISNA(VLOOKUP($P438,Teams!$F$4:$H$51,2,FALSE)),"",VLOOKUP($P438,Teams!$F$4:$H$51,2,FALSE)),IF($B438=2,IF(ISNA(VLOOKUP($P438,Teams!$O$4:$Q$51,2,FALSE)),"",VLOOKUP($P438,Teams!$O$4:$Q$51,2,FALSE)),IF(ISNA(VLOOKUP($P438,Teams!$X$4:$Z$51,2,FALSE)),"",VLOOKUP($P438,Teams!$X$4:$Z$51,2,FALSE))))</f>
        <v>213407</v>
      </c>
      <c r="R438" t="str">
        <f t="shared" si="40"/>
        <v>03/27/2022,12:00,03/27/2022,13:00,Week 24 - Match 24120021,,Gym 2 - Court 1,,0,Game,,213408,,1,213407,,,0,,24120021,1,,,,,,</v>
      </c>
    </row>
    <row r="439" spans="1:18" x14ac:dyDescent="0.2">
      <c r="B439" s="1">
        <v>3</v>
      </c>
      <c r="C439" s="9">
        <v>44647</v>
      </c>
      <c r="D439" s="10">
        <v>12</v>
      </c>
      <c r="E439" s="10" t="s">
        <v>36</v>
      </c>
      <c r="F439" s="127">
        <f t="shared" si="37"/>
        <v>13</v>
      </c>
      <c r="G439" s="10" t="s">
        <v>36</v>
      </c>
      <c r="H439" s="2">
        <v>24</v>
      </c>
      <c r="I439" s="11" t="str">
        <f t="shared" si="42"/>
        <v>24120022</v>
      </c>
      <c r="J439" s="2">
        <v>2</v>
      </c>
      <c r="K439" s="2">
        <v>2</v>
      </c>
      <c r="L439" s="6">
        <v>9</v>
      </c>
      <c r="M439" s="6" t="str">
        <f t="shared" si="39"/>
        <v>&lt;D9&gt;</v>
      </c>
      <c r="N439" s="6" t="str">
        <f>IF($B439=1,IF(ISNA(VLOOKUP($M439,Teams!$F$4:$H$51,2,FALSE)),"",VLOOKUP($M439,Teams!$F$4:$H$51,2,FALSE)),IF($B439=2,IF(ISNA(VLOOKUP($M439,Teams!$O$4:$Q$51,2,FALSE)),"",VLOOKUP($M439,Teams!$O$4:$Q$51,2,FALSE)),IF(ISNA(VLOOKUP($M439,Teams!$X$4:$Z$51,2,FALSE)),"",VLOOKUP($M439,Teams!$X$4:$Z$51,2,FALSE))))</f>
        <v>213409</v>
      </c>
      <c r="O439" s="6">
        <v>12</v>
      </c>
      <c r="P439" s="6" t="str">
        <f t="shared" si="36"/>
        <v>&lt;D12&gt;</v>
      </c>
      <c r="Q439" s="6" t="str">
        <f>IF($B439=1,IF(ISNA(VLOOKUP($P439,Teams!$F$4:$H$51,2,FALSE)),"",VLOOKUP($P439,Teams!$F$4:$H$51,2,FALSE)),IF($B439=2,IF(ISNA(VLOOKUP($P439,Teams!$O$4:$Q$51,2,FALSE)),"",VLOOKUP($P439,Teams!$O$4:$Q$51,2,FALSE)),IF(ISNA(VLOOKUP($P439,Teams!$X$4:$Z$51,2,FALSE)),"",VLOOKUP($P439,Teams!$X$4:$Z$51,2,FALSE))))</f>
        <v>213412</v>
      </c>
      <c r="R439" t="str">
        <f t="shared" si="40"/>
        <v>03/27/2022,12:00,03/27/2022,13:00,Week 24 - Match 24120022,,Gym 2 - Court 2,,0,Game,,213409,,1,213412,,,0,,24120022,1,,,,,,</v>
      </c>
    </row>
    <row r="440" spans="1:18" x14ac:dyDescent="0.2">
      <c r="B440" s="1">
        <v>3</v>
      </c>
      <c r="C440" s="9">
        <v>44647</v>
      </c>
      <c r="D440" s="10">
        <v>12</v>
      </c>
      <c r="E440" s="10" t="s">
        <v>36</v>
      </c>
      <c r="F440" s="127">
        <f t="shared" si="37"/>
        <v>13</v>
      </c>
      <c r="G440" s="10" t="s">
        <v>36</v>
      </c>
      <c r="H440" s="2">
        <v>24</v>
      </c>
      <c r="I440" s="11" t="str">
        <f t="shared" si="42"/>
        <v>24120023</v>
      </c>
      <c r="J440" s="2">
        <v>2</v>
      </c>
      <c r="K440" s="2">
        <v>3</v>
      </c>
      <c r="L440" s="6">
        <v>10</v>
      </c>
      <c r="M440" s="6" t="str">
        <f t="shared" si="39"/>
        <v>&lt;D10&gt;</v>
      </c>
      <c r="N440" s="6" t="str">
        <f>IF($B440=1,IF(ISNA(VLOOKUP($M440,Teams!$F$4:$H$51,2,FALSE)),"",VLOOKUP($M440,Teams!$F$4:$H$51,2,FALSE)),IF($B440=2,IF(ISNA(VLOOKUP($M440,Teams!$O$4:$Q$51,2,FALSE)),"",VLOOKUP($M440,Teams!$O$4:$Q$51,2,FALSE)),IF(ISNA(VLOOKUP($M440,Teams!$X$4:$Z$51,2,FALSE)),"",VLOOKUP($M440,Teams!$X$4:$Z$51,2,FALSE))))</f>
        <v>213410</v>
      </c>
      <c r="O440" s="6">
        <v>11</v>
      </c>
      <c r="P440" s="6" t="str">
        <f t="shared" si="36"/>
        <v>&lt;D11&gt;</v>
      </c>
      <c r="Q440" s="6" t="str">
        <f>IF($B440=1,IF(ISNA(VLOOKUP($P440,Teams!$F$4:$H$51,2,FALSE)),"",VLOOKUP($P440,Teams!$F$4:$H$51,2,FALSE)),IF($B440=2,IF(ISNA(VLOOKUP($P440,Teams!$O$4:$Q$51,2,FALSE)),"",VLOOKUP($P440,Teams!$O$4:$Q$51,2,FALSE)),IF(ISNA(VLOOKUP($P440,Teams!$X$4:$Z$51,2,FALSE)),"",VLOOKUP($P440,Teams!$X$4:$Z$51,2,FALSE))))</f>
        <v>213411</v>
      </c>
      <c r="R440" t="str">
        <f t="shared" si="40"/>
        <v>03/27/2022,12:00,03/27/2022,13:00,Week 24 - Match 24120023,,Gym 2 - Court 3,,0,Game,,213410,,1,213411,,,0,,24120023,1,,,,,,</v>
      </c>
    </row>
    <row r="441" spans="1:18" x14ac:dyDescent="0.2">
      <c r="B441" s="1">
        <v>3</v>
      </c>
      <c r="C441" s="9">
        <v>44647</v>
      </c>
      <c r="D441" s="10">
        <v>13</v>
      </c>
      <c r="E441" s="10" t="s">
        <v>36</v>
      </c>
      <c r="F441" s="127">
        <f t="shared" si="37"/>
        <v>14</v>
      </c>
      <c r="G441" s="10" t="s">
        <v>36</v>
      </c>
      <c r="H441" s="2">
        <v>24</v>
      </c>
      <c r="I441" s="11" t="str">
        <f t="shared" si="42"/>
        <v>24130011</v>
      </c>
      <c r="J441" s="2">
        <v>1</v>
      </c>
      <c r="K441" s="2">
        <v>1</v>
      </c>
      <c r="L441" s="6">
        <v>3</v>
      </c>
      <c r="M441" s="6" t="str">
        <f t="shared" si="39"/>
        <v>&lt;D3&gt;</v>
      </c>
      <c r="N441" s="6" t="str">
        <f>IF($B441=1,IF(ISNA(VLOOKUP($M441,Teams!$F$4:$H$51,2,FALSE)),"",VLOOKUP($M441,Teams!$F$4:$H$51,2,FALSE)),IF($B441=2,IF(ISNA(VLOOKUP($M441,Teams!$O$4:$Q$51,2,FALSE)),"",VLOOKUP($M441,Teams!$O$4:$Q$51,2,FALSE)),IF(ISNA(VLOOKUP($M441,Teams!$X$4:$Z$51,2,FALSE)),"",VLOOKUP($M441,Teams!$X$4:$Z$51,2,FALSE))))</f>
        <v>213403</v>
      </c>
      <c r="O441" s="6">
        <v>4</v>
      </c>
      <c r="P441" s="6" t="str">
        <f t="shared" si="36"/>
        <v>&lt;D4&gt;</v>
      </c>
      <c r="Q441" s="6" t="str">
        <f>IF($B441=1,IF(ISNA(VLOOKUP($P441,Teams!$F$4:$H$51,2,FALSE)),"",VLOOKUP($P441,Teams!$F$4:$H$51,2,FALSE)),IF($B441=2,IF(ISNA(VLOOKUP($P441,Teams!$O$4:$Q$51,2,FALSE)),"",VLOOKUP($P441,Teams!$O$4:$Q$51,2,FALSE)),IF(ISNA(VLOOKUP($P441,Teams!$X$4:$Z$51,2,FALSE)),"",VLOOKUP($P441,Teams!$X$4:$Z$51,2,FALSE))))</f>
        <v>213404</v>
      </c>
      <c r="R441" t="str">
        <f t="shared" si="40"/>
        <v>03/27/2022,13:00,03/27/2022,14:00,Week 24 - Match 24130011,,Gym 1 - Court 1,,0,Game,,213403,,1,213404,,,0,,24130011,1,,,,,,</v>
      </c>
    </row>
    <row r="442" spans="1:18" x14ac:dyDescent="0.2">
      <c r="B442" s="1">
        <v>3</v>
      </c>
      <c r="C442" s="9">
        <v>44647</v>
      </c>
      <c r="D442" s="10">
        <v>13</v>
      </c>
      <c r="E442" s="10" t="s">
        <v>36</v>
      </c>
      <c r="F442" s="127">
        <f t="shared" si="37"/>
        <v>14</v>
      </c>
      <c r="G442" s="10" t="s">
        <v>36</v>
      </c>
      <c r="H442" s="2">
        <v>24</v>
      </c>
      <c r="I442" s="11" t="str">
        <f t="shared" si="42"/>
        <v>24130012</v>
      </c>
      <c r="J442" s="2">
        <v>1</v>
      </c>
      <c r="K442" s="2">
        <v>2</v>
      </c>
      <c r="L442" s="6">
        <v>6</v>
      </c>
      <c r="M442" s="6" t="str">
        <f t="shared" si="39"/>
        <v>&lt;D6&gt;</v>
      </c>
      <c r="N442" s="6" t="str">
        <f>IF($B442=1,IF(ISNA(VLOOKUP($M442,Teams!$F$4:$H$51,2,FALSE)),"",VLOOKUP($M442,Teams!$F$4:$H$51,2,FALSE)),IF($B442=2,IF(ISNA(VLOOKUP($M442,Teams!$O$4:$Q$51,2,FALSE)),"",VLOOKUP($M442,Teams!$O$4:$Q$51,2,FALSE)),IF(ISNA(VLOOKUP($M442,Teams!$X$4:$Z$51,2,FALSE)),"",VLOOKUP($M442,Teams!$X$4:$Z$51,2,FALSE))))</f>
        <v>213406</v>
      </c>
      <c r="O442" s="6">
        <v>1</v>
      </c>
      <c r="P442" s="6" t="str">
        <f t="shared" si="36"/>
        <v>&lt;D1&gt;</v>
      </c>
      <c r="Q442" s="6" t="str">
        <f>IF($B442=1,IF(ISNA(VLOOKUP($P442,Teams!$F$4:$H$51,2,FALSE)),"",VLOOKUP($P442,Teams!$F$4:$H$51,2,FALSE)),IF($B442=2,IF(ISNA(VLOOKUP($P442,Teams!$O$4:$Q$51,2,FALSE)),"",VLOOKUP($P442,Teams!$O$4:$Q$51,2,FALSE)),IF(ISNA(VLOOKUP($P442,Teams!$X$4:$Z$51,2,FALSE)),"",VLOOKUP($P442,Teams!$X$4:$Z$51,2,FALSE))))</f>
        <v>213401</v>
      </c>
      <c r="R442" t="str">
        <f t="shared" si="40"/>
        <v>03/27/2022,13:00,03/27/2022,14:00,Week 24 - Match 24130012,,Gym 1 - Court 2,,0,Game,,213406,,1,213401,,,0,,24130012,1,,,,,,</v>
      </c>
    </row>
    <row r="443" spans="1:18" x14ac:dyDescent="0.2">
      <c r="B443" s="1">
        <v>3</v>
      </c>
      <c r="C443" s="9">
        <v>44647</v>
      </c>
      <c r="D443" s="10">
        <v>13</v>
      </c>
      <c r="E443" s="10" t="s">
        <v>36</v>
      </c>
      <c r="F443" s="127">
        <f t="shared" si="37"/>
        <v>14</v>
      </c>
      <c r="G443" s="10" t="s">
        <v>36</v>
      </c>
      <c r="H443" s="2">
        <v>24</v>
      </c>
      <c r="I443" s="11" t="str">
        <f t="shared" si="42"/>
        <v>24130013</v>
      </c>
      <c r="J443" s="2">
        <v>1</v>
      </c>
      <c r="K443" s="2">
        <v>3</v>
      </c>
      <c r="L443" s="6">
        <v>2</v>
      </c>
      <c r="M443" s="6" t="str">
        <f t="shared" si="39"/>
        <v>&lt;D2&gt;</v>
      </c>
      <c r="N443" s="6" t="str">
        <f>IF($B443=1,IF(ISNA(VLOOKUP($M443,Teams!$F$4:$H$51,2,FALSE)),"",VLOOKUP($M443,Teams!$F$4:$H$51,2,FALSE)),IF($B443=2,IF(ISNA(VLOOKUP($M443,Teams!$O$4:$Q$51,2,FALSE)),"",VLOOKUP($M443,Teams!$O$4:$Q$51,2,FALSE)),IF(ISNA(VLOOKUP($M443,Teams!$X$4:$Z$51,2,FALSE)),"",VLOOKUP($M443,Teams!$X$4:$Z$51,2,FALSE))))</f>
        <v>213402</v>
      </c>
      <c r="O443" s="6">
        <v>5</v>
      </c>
      <c r="P443" s="6" t="str">
        <f t="shared" si="36"/>
        <v>&lt;D5&gt;</v>
      </c>
      <c r="Q443" s="6" t="str">
        <f>IF($B443=1,IF(ISNA(VLOOKUP($P443,Teams!$F$4:$H$51,2,FALSE)),"",VLOOKUP($P443,Teams!$F$4:$H$51,2,FALSE)),IF($B443=2,IF(ISNA(VLOOKUP($P443,Teams!$O$4:$Q$51,2,FALSE)),"",VLOOKUP($P443,Teams!$O$4:$Q$51,2,FALSE)),IF(ISNA(VLOOKUP($P443,Teams!$X$4:$Z$51,2,FALSE)),"",VLOOKUP($P443,Teams!$X$4:$Z$51,2,FALSE))))</f>
        <v>213405</v>
      </c>
      <c r="R443" t="str">
        <f t="shared" si="40"/>
        <v>03/27/2022,13:00,03/27/2022,14:00,Week 24 - Match 24130013,,Gym 1 - Court 3,,0,Game,,213402,,1,213405,,,0,,24130013,1,,,,,,</v>
      </c>
    </row>
    <row r="444" spans="1:18" x14ac:dyDescent="0.2">
      <c r="B444" s="1">
        <v>3</v>
      </c>
      <c r="C444" s="9">
        <v>44647</v>
      </c>
      <c r="D444" s="10">
        <v>13</v>
      </c>
      <c r="E444" s="10" t="s">
        <v>36</v>
      </c>
      <c r="F444" s="127">
        <f t="shared" si="37"/>
        <v>14</v>
      </c>
      <c r="G444" s="10" t="s">
        <v>36</v>
      </c>
      <c r="H444" s="2">
        <v>24</v>
      </c>
      <c r="I444" s="11" t="str">
        <f t="shared" si="42"/>
        <v>24130021</v>
      </c>
      <c r="J444" s="2">
        <v>2</v>
      </c>
      <c r="K444" s="2">
        <v>1</v>
      </c>
      <c r="L444" s="6">
        <v>9</v>
      </c>
      <c r="M444" s="6" t="str">
        <f t="shared" si="39"/>
        <v>&lt;D9&gt;</v>
      </c>
      <c r="N444" s="6" t="str">
        <f>IF($B444=1,IF(ISNA(VLOOKUP($M444,Teams!$F$4:$H$51,2,FALSE)),"",VLOOKUP($M444,Teams!$F$4:$H$51,2,FALSE)),IF($B444=2,IF(ISNA(VLOOKUP($M444,Teams!$O$4:$Q$51,2,FALSE)),"",VLOOKUP($M444,Teams!$O$4:$Q$51,2,FALSE)),IF(ISNA(VLOOKUP($M444,Teams!$X$4:$Z$51,2,FALSE)),"",VLOOKUP($M444,Teams!$X$4:$Z$51,2,FALSE))))</f>
        <v>213409</v>
      </c>
      <c r="O444" s="6">
        <v>10</v>
      </c>
      <c r="P444" s="6" t="str">
        <f t="shared" si="36"/>
        <v>&lt;D10&gt;</v>
      </c>
      <c r="Q444" s="6" t="str">
        <f>IF($B444=1,IF(ISNA(VLOOKUP($P444,Teams!$F$4:$H$51,2,FALSE)),"",VLOOKUP($P444,Teams!$F$4:$H$51,2,FALSE)),IF($B444=2,IF(ISNA(VLOOKUP($P444,Teams!$O$4:$Q$51,2,FALSE)),"",VLOOKUP($P444,Teams!$O$4:$Q$51,2,FALSE)),IF(ISNA(VLOOKUP($P444,Teams!$X$4:$Z$51,2,FALSE)),"",VLOOKUP($P444,Teams!$X$4:$Z$51,2,FALSE))))</f>
        <v>213410</v>
      </c>
      <c r="R444" t="str">
        <f t="shared" si="40"/>
        <v>03/27/2022,13:00,03/27/2022,14:00,Week 24 - Match 24130021,,Gym 2 - Court 1,,0,Game,,213409,,1,213410,,,0,,24130021,1,,,,,,</v>
      </c>
    </row>
    <row r="445" spans="1:18" x14ac:dyDescent="0.2">
      <c r="B445" s="1">
        <v>3</v>
      </c>
      <c r="C445" s="9">
        <v>44647</v>
      </c>
      <c r="D445" s="10">
        <v>13</v>
      </c>
      <c r="E445" s="10" t="s">
        <v>36</v>
      </c>
      <c r="F445" s="127">
        <f t="shared" si="37"/>
        <v>14</v>
      </c>
      <c r="G445" s="10" t="s">
        <v>36</v>
      </c>
      <c r="H445" s="2">
        <v>24</v>
      </c>
      <c r="I445" s="11" t="str">
        <f t="shared" si="42"/>
        <v>24130022</v>
      </c>
      <c r="J445" s="2">
        <v>2</v>
      </c>
      <c r="K445" s="2">
        <v>2</v>
      </c>
      <c r="L445" s="6">
        <v>12</v>
      </c>
      <c r="M445" s="6" t="str">
        <f t="shared" si="39"/>
        <v>&lt;D12&gt;</v>
      </c>
      <c r="N445" s="6" t="str">
        <f>IF($B445=1,IF(ISNA(VLOOKUP($M445,Teams!$F$4:$H$51,2,FALSE)),"",VLOOKUP($M445,Teams!$F$4:$H$51,2,FALSE)),IF($B445=2,IF(ISNA(VLOOKUP($M445,Teams!$O$4:$Q$51,2,FALSE)),"",VLOOKUP($M445,Teams!$O$4:$Q$51,2,FALSE)),IF(ISNA(VLOOKUP($M445,Teams!$X$4:$Z$51,2,FALSE)),"",VLOOKUP($M445,Teams!$X$4:$Z$51,2,FALSE))))</f>
        <v>213412</v>
      </c>
      <c r="O445" s="6">
        <v>7</v>
      </c>
      <c r="P445" s="6" t="str">
        <f t="shared" si="36"/>
        <v>&lt;D7&gt;</v>
      </c>
      <c r="Q445" s="6" t="str">
        <f>IF($B445=1,IF(ISNA(VLOOKUP($P445,Teams!$F$4:$H$51,2,FALSE)),"",VLOOKUP($P445,Teams!$F$4:$H$51,2,FALSE)),IF($B445=2,IF(ISNA(VLOOKUP($P445,Teams!$O$4:$Q$51,2,FALSE)),"",VLOOKUP($P445,Teams!$O$4:$Q$51,2,FALSE)),IF(ISNA(VLOOKUP($P445,Teams!$X$4:$Z$51,2,FALSE)),"",VLOOKUP($P445,Teams!$X$4:$Z$51,2,FALSE))))</f>
        <v>213407</v>
      </c>
      <c r="R445" t="str">
        <f t="shared" si="40"/>
        <v>03/27/2022,13:00,03/27/2022,14:00,Week 24 - Match 24130022,,Gym 2 - Court 2,,0,Game,,213412,,1,213407,,,0,,24130022,1,,,,,,</v>
      </c>
    </row>
    <row r="446" spans="1:18" x14ac:dyDescent="0.2">
      <c r="B446" s="1">
        <v>3</v>
      </c>
      <c r="C446" s="9">
        <v>44647</v>
      </c>
      <c r="D446" s="10">
        <v>13</v>
      </c>
      <c r="E446" s="10" t="s">
        <v>36</v>
      </c>
      <c r="F446" s="127">
        <f t="shared" si="37"/>
        <v>14</v>
      </c>
      <c r="G446" s="10" t="s">
        <v>36</v>
      </c>
      <c r="H446" s="2">
        <v>24</v>
      </c>
      <c r="I446" s="11" t="str">
        <f t="shared" si="42"/>
        <v>24130023</v>
      </c>
      <c r="J446" s="2">
        <v>2</v>
      </c>
      <c r="K446" s="2">
        <v>3</v>
      </c>
      <c r="L446" s="6">
        <v>8</v>
      </c>
      <c r="M446" s="6" t="str">
        <f t="shared" si="39"/>
        <v>&lt;D8&gt;</v>
      </c>
      <c r="N446" s="6" t="str">
        <f>IF($B446=1,IF(ISNA(VLOOKUP($M446,Teams!$F$4:$H$51,2,FALSE)),"",VLOOKUP($M446,Teams!$F$4:$H$51,2,FALSE)),IF($B446=2,IF(ISNA(VLOOKUP($M446,Teams!$O$4:$Q$51,2,FALSE)),"",VLOOKUP($M446,Teams!$O$4:$Q$51,2,FALSE)),IF(ISNA(VLOOKUP($M446,Teams!$X$4:$Z$51,2,FALSE)),"",VLOOKUP($M446,Teams!$X$4:$Z$51,2,FALSE))))</f>
        <v>213408</v>
      </c>
      <c r="O446" s="6">
        <v>11</v>
      </c>
      <c r="P446" s="6" t="str">
        <f t="shared" si="36"/>
        <v>&lt;D11&gt;</v>
      </c>
      <c r="Q446" s="6" t="str">
        <f>IF($B446=1,IF(ISNA(VLOOKUP($P446,Teams!$F$4:$H$51,2,FALSE)),"",VLOOKUP($P446,Teams!$F$4:$H$51,2,FALSE)),IF($B446=2,IF(ISNA(VLOOKUP($P446,Teams!$O$4:$Q$51,2,FALSE)),"",VLOOKUP($P446,Teams!$O$4:$Q$51,2,FALSE)),IF(ISNA(VLOOKUP($P446,Teams!$X$4:$Z$51,2,FALSE)),"",VLOOKUP($P446,Teams!$X$4:$Z$51,2,FALSE))))</f>
        <v>213411</v>
      </c>
      <c r="R446" t="str">
        <f t="shared" si="40"/>
        <v>03/27/2022,13:00,03/27/2022,14:00,Week 24 - Match 24130023,,Gym 2 - Court 3,,0,Game,,213408,,1,213411,,,0,,24130023,1,,,,,,</v>
      </c>
    </row>
    <row r="447" spans="1:18" x14ac:dyDescent="0.2">
      <c r="B447" s="1">
        <v>3</v>
      </c>
      <c r="C447" s="9">
        <v>44647</v>
      </c>
      <c r="D447" s="10">
        <v>14</v>
      </c>
      <c r="E447" s="10" t="s">
        <v>36</v>
      </c>
      <c r="F447" s="127">
        <f t="shared" si="37"/>
        <v>15</v>
      </c>
      <c r="G447" s="10" t="s">
        <v>36</v>
      </c>
      <c r="H447" s="2">
        <v>25</v>
      </c>
      <c r="I447" s="11" t="str">
        <f t="shared" si="42"/>
        <v>25140011</v>
      </c>
      <c r="J447" s="2">
        <v>1</v>
      </c>
      <c r="K447" s="2">
        <v>1</v>
      </c>
      <c r="L447" s="6">
        <v>6</v>
      </c>
      <c r="M447" s="6" t="str">
        <f t="shared" si="39"/>
        <v>&lt;D6&gt;</v>
      </c>
      <c r="N447" s="6" t="str">
        <f>IF($B447=1,IF(ISNA(VLOOKUP($M447,Teams!$F$4:$H$51,2,FALSE)),"",VLOOKUP($M447,Teams!$F$4:$H$51,2,FALSE)),IF($B447=2,IF(ISNA(VLOOKUP($M447,Teams!$O$4:$Q$51,2,FALSE)),"",VLOOKUP($M447,Teams!$O$4:$Q$51,2,FALSE)),IF(ISNA(VLOOKUP($M447,Teams!$X$4:$Z$51,2,FALSE)),"",VLOOKUP($M447,Teams!$X$4:$Z$51,2,FALSE))))</f>
        <v>213406</v>
      </c>
      <c r="O447" s="6">
        <v>4</v>
      </c>
      <c r="P447" s="6" t="str">
        <f t="shared" si="36"/>
        <v>&lt;D4&gt;</v>
      </c>
      <c r="Q447" s="6" t="str">
        <f>IF($B447=1,IF(ISNA(VLOOKUP($P447,Teams!$F$4:$H$51,2,FALSE)),"",VLOOKUP($P447,Teams!$F$4:$H$51,2,FALSE)),IF($B447=2,IF(ISNA(VLOOKUP($P447,Teams!$O$4:$Q$51,2,FALSE)),"",VLOOKUP($P447,Teams!$O$4:$Q$51,2,FALSE)),IF(ISNA(VLOOKUP($P447,Teams!$X$4:$Z$51,2,FALSE)),"",VLOOKUP($P447,Teams!$X$4:$Z$51,2,FALSE))))</f>
        <v>213404</v>
      </c>
      <c r="R447" t="str">
        <f t="shared" si="40"/>
        <v>03/27/2022,14:00,03/27/2022,15:00,Week 25 - Match 25140011,,Gym 1 - Court 1,,0,Game,,213406,,1,213404,,,0,,25140011,1,,,,,,</v>
      </c>
    </row>
    <row r="448" spans="1:18" x14ac:dyDescent="0.2">
      <c r="B448" s="1">
        <v>3</v>
      </c>
      <c r="C448" s="9">
        <v>44647</v>
      </c>
      <c r="D448" s="10">
        <v>14</v>
      </c>
      <c r="E448" s="10" t="s">
        <v>36</v>
      </c>
      <c r="F448" s="127">
        <f t="shared" si="37"/>
        <v>15</v>
      </c>
      <c r="G448" s="10" t="s">
        <v>36</v>
      </c>
      <c r="H448" s="2">
        <v>25</v>
      </c>
      <c r="I448" s="11" t="str">
        <f t="shared" si="42"/>
        <v>25140012</v>
      </c>
      <c r="J448" s="2">
        <v>1</v>
      </c>
      <c r="K448" s="2">
        <v>2</v>
      </c>
      <c r="L448" s="6">
        <v>2</v>
      </c>
      <c r="M448" s="6" t="str">
        <f t="shared" si="39"/>
        <v>&lt;D2&gt;</v>
      </c>
      <c r="N448" s="6" t="str">
        <f>IF($B448=1,IF(ISNA(VLOOKUP($M448,Teams!$F$4:$H$51,2,FALSE)),"",VLOOKUP($M448,Teams!$F$4:$H$51,2,FALSE)),IF($B448=2,IF(ISNA(VLOOKUP($M448,Teams!$O$4:$Q$51,2,FALSE)),"",VLOOKUP($M448,Teams!$O$4:$Q$51,2,FALSE)),IF(ISNA(VLOOKUP($M448,Teams!$X$4:$Z$51,2,FALSE)),"",VLOOKUP($M448,Teams!$X$4:$Z$51,2,FALSE))))</f>
        <v>213402</v>
      </c>
      <c r="O448" s="6">
        <v>3</v>
      </c>
      <c r="P448" s="6" t="str">
        <f t="shared" ref="P448:P482" si="43">"&lt;"&amp;$A$3&amp;O448&amp;"&gt;"</f>
        <v>&lt;D3&gt;</v>
      </c>
      <c r="Q448" s="6" t="str">
        <f>IF($B448=1,IF(ISNA(VLOOKUP($P448,Teams!$F$4:$H$51,2,FALSE)),"",VLOOKUP($P448,Teams!$F$4:$H$51,2,FALSE)),IF($B448=2,IF(ISNA(VLOOKUP($P448,Teams!$O$4:$Q$51,2,FALSE)),"",VLOOKUP($P448,Teams!$O$4:$Q$51,2,FALSE)),IF(ISNA(VLOOKUP($P448,Teams!$X$4:$Z$51,2,FALSE)),"",VLOOKUP($P448,Teams!$X$4:$Z$51,2,FALSE))))</f>
        <v>213403</v>
      </c>
      <c r="R448" t="str">
        <f t="shared" si="40"/>
        <v>03/27/2022,14:00,03/27/2022,15:00,Week 25 - Match 25140012,,Gym 1 - Court 2,,0,Game,,213402,,1,213403,,,0,,25140012,1,,,,,,</v>
      </c>
    </row>
    <row r="449" spans="2:18" x14ac:dyDescent="0.2">
      <c r="B449" s="1">
        <v>3</v>
      </c>
      <c r="C449" s="9">
        <v>44647</v>
      </c>
      <c r="D449" s="10">
        <v>14</v>
      </c>
      <c r="E449" s="10" t="s">
        <v>36</v>
      </c>
      <c r="F449" s="127">
        <f t="shared" si="37"/>
        <v>15</v>
      </c>
      <c r="G449" s="10" t="s">
        <v>36</v>
      </c>
      <c r="H449" s="2">
        <v>25</v>
      </c>
      <c r="I449" s="11" t="str">
        <f t="shared" si="42"/>
        <v>25140013</v>
      </c>
      <c r="J449" s="2">
        <v>1</v>
      </c>
      <c r="K449" s="2">
        <v>3</v>
      </c>
      <c r="L449" s="6">
        <v>1</v>
      </c>
      <c r="M449" s="6" t="str">
        <f t="shared" si="39"/>
        <v>&lt;D1&gt;</v>
      </c>
      <c r="N449" s="6" t="str">
        <f>IF($B449=1,IF(ISNA(VLOOKUP($M449,Teams!$F$4:$H$51,2,FALSE)),"",VLOOKUP($M449,Teams!$F$4:$H$51,2,FALSE)),IF($B449=2,IF(ISNA(VLOOKUP($M449,Teams!$O$4:$Q$51,2,FALSE)),"",VLOOKUP($M449,Teams!$O$4:$Q$51,2,FALSE)),IF(ISNA(VLOOKUP($M449,Teams!$X$4:$Z$51,2,FALSE)),"",VLOOKUP($M449,Teams!$X$4:$Z$51,2,FALSE))))</f>
        <v>213401</v>
      </c>
      <c r="O449" s="6">
        <v>5</v>
      </c>
      <c r="P449" s="6" t="str">
        <f t="shared" si="43"/>
        <v>&lt;D5&gt;</v>
      </c>
      <c r="Q449" s="6" t="str">
        <f>IF($B449=1,IF(ISNA(VLOOKUP($P449,Teams!$F$4:$H$51,2,FALSE)),"",VLOOKUP($P449,Teams!$F$4:$H$51,2,FALSE)),IF($B449=2,IF(ISNA(VLOOKUP($P449,Teams!$O$4:$Q$51,2,FALSE)),"",VLOOKUP($P449,Teams!$O$4:$Q$51,2,FALSE)),IF(ISNA(VLOOKUP($P449,Teams!$X$4:$Z$51,2,FALSE)),"",VLOOKUP($P449,Teams!$X$4:$Z$51,2,FALSE))))</f>
        <v>213405</v>
      </c>
      <c r="R449" t="str">
        <f t="shared" si="40"/>
        <v>03/27/2022,14:00,03/27/2022,15:00,Week 25 - Match 25140013,,Gym 1 - Court 3,,0,Game,,213401,,1,213405,,,0,,25140013,1,,,,,,</v>
      </c>
    </row>
    <row r="450" spans="2:18" x14ac:dyDescent="0.2">
      <c r="B450" s="1">
        <v>3</v>
      </c>
      <c r="C450" s="9">
        <v>44647</v>
      </c>
      <c r="D450" s="10">
        <v>14</v>
      </c>
      <c r="E450" s="10" t="s">
        <v>36</v>
      </c>
      <c r="F450" s="127">
        <f t="shared" si="37"/>
        <v>15</v>
      </c>
      <c r="G450" s="10" t="s">
        <v>36</v>
      </c>
      <c r="H450" s="2">
        <v>25</v>
      </c>
      <c r="I450" s="11" t="str">
        <f t="shared" si="42"/>
        <v>25140021</v>
      </c>
      <c r="J450" s="2">
        <v>2</v>
      </c>
      <c r="K450" s="2">
        <v>1</v>
      </c>
      <c r="L450" s="6">
        <v>12</v>
      </c>
      <c r="M450" s="6" t="str">
        <f t="shared" si="39"/>
        <v>&lt;D12&gt;</v>
      </c>
      <c r="N450" s="6" t="str">
        <f>IF($B450=1,IF(ISNA(VLOOKUP($M450,Teams!$F$4:$H$51,2,FALSE)),"",VLOOKUP($M450,Teams!$F$4:$H$51,2,FALSE)),IF($B450=2,IF(ISNA(VLOOKUP($M450,Teams!$O$4:$Q$51,2,FALSE)),"",VLOOKUP($M450,Teams!$O$4:$Q$51,2,FALSE)),IF(ISNA(VLOOKUP($M450,Teams!$X$4:$Z$51,2,FALSE)),"",VLOOKUP($M450,Teams!$X$4:$Z$51,2,FALSE))))</f>
        <v>213412</v>
      </c>
      <c r="O450" s="6">
        <v>10</v>
      </c>
      <c r="P450" s="6" t="str">
        <f t="shared" si="43"/>
        <v>&lt;D10&gt;</v>
      </c>
      <c r="Q450" s="6" t="str">
        <f>IF($B450=1,IF(ISNA(VLOOKUP($P450,Teams!$F$4:$H$51,2,FALSE)),"",VLOOKUP($P450,Teams!$F$4:$H$51,2,FALSE)),IF($B450=2,IF(ISNA(VLOOKUP($P450,Teams!$O$4:$Q$51,2,FALSE)),"",VLOOKUP($P450,Teams!$O$4:$Q$51,2,FALSE)),IF(ISNA(VLOOKUP($P450,Teams!$X$4:$Z$51,2,FALSE)),"",VLOOKUP($P450,Teams!$X$4:$Z$51,2,FALSE))))</f>
        <v>213410</v>
      </c>
      <c r="R450" t="str">
        <f t="shared" si="40"/>
        <v>03/27/2022,14:00,03/27/2022,15:00,Week 25 - Match 25140021,,Gym 2 - Court 1,,0,Game,,213412,,1,213410,,,0,,25140021,1,,,,,,</v>
      </c>
    </row>
    <row r="451" spans="2:18" x14ac:dyDescent="0.2">
      <c r="B451" s="1">
        <v>3</v>
      </c>
      <c r="C451" s="9">
        <v>44647</v>
      </c>
      <c r="D451" s="10">
        <v>14</v>
      </c>
      <c r="E451" s="10" t="s">
        <v>36</v>
      </c>
      <c r="F451" s="127">
        <f t="shared" si="37"/>
        <v>15</v>
      </c>
      <c r="G451" s="10" t="s">
        <v>36</v>
      </c>
      <c r="H451" s="2">
        <v>25</v>
      </c>
      <c r="I451" s="11" t="str">
        <f t="shared" si="42"/>
        <v>25140022</v>
      </c>
      <c r="J451" s="2">
        <v>2</v>
      </c>
      <c r="K451" s="2">
        <v>2</v>
      </c>
      <c r="L451" s="6">
        <v>8</v>
      </c>
      <c r="M451" s="6" t="str">
        <f t="shared" si="39"/>
        <v>&lt;D8&gt;</v>
      </c>
      <c r="N451" s="6" t="str">
        <f>IF($B451=1,IF(ISNA(VLOOKUP($M451,Teams!$F$4:$H$51,2,FALSE)),"",VLOOKUP($M451,Teams!$F$4:$H$51,2,FALSE)),IF($B451=2,IF(ISNA(VLOOKUP($M451,Teams!$O$4:$Q$51,2,FALSE)),"",VLOOKUP($M451,Teams!$O$4:$Q$51,2,FALSE)),IF(ISNA(VLOOKUP($M451,Teams!$X$4:$Z$51,2,FALSE)),"",VLOOKUP($M451,Teams!$X$4:$Z$51,2,FALSE))))</f>
        <v>213408</v>
      </c>
      <c r="O451" s="6">
        <v>9</v>
      </c>
      <c r="P451" s="6" t="str">
        <f t="shared" si="43"/>
        <v>&lt;D9&gt;</v>
      </c>
      <c r="Q451" s="6" t="str">
        <f>IF($B451=1,IF(ISNA(VLOOKUP($P451,Teams!$F$4:$H$51,2,FALSE)),"",VLOOKUP($P451,Teams!$F$4:$H$51,2,FALSE)),IF($B451=2,IF(ISNA(VLOOKUP($P451,Teams!$O$4:$Q$51,2,FALSE)),"",VLOOKUP($P451,Teams!$O$4:$Q$51,2,FALSE)),IF(ISNA(VLOOKUP($P451,Teams!$X$4:$Z$51,2,FALSE)),"",VLOOKUP($P451,Teams!$X$4:$Z$51,2,FALSE))))</f>
        <v>213409</v>
      </c>
      <c r="R451" t="str">
        <f t="shared" si="40"/>
        <v>03/27/2022,14:00,03/27/2022,15:00,Week 25 - Match 25140022,,Gym 2 - Court 2,,0,Game,,213408,,1,213409,,,0,,25140022,1,,,,,,</v>
      </c>
    </row>
    <row r="452" spans="2:18" x14ac:dyDescent="0.2">
      <c r="B452" s="1">
        <v>3</v>
      </c>
      <c r="C452" s="9">
        <v>44647</v>
      </c>
      <c r="D452" s="10">
        <v>14</v>
      </c>
      <c r="E452" s="10" t="s">
        <v>36</v>
      </c>
      <c r="F452" s="127">
        <f t="shared" ref="F452:F482" si="44">IF(NOT(ISBLANK(D452)),D452+1,"")</f>
        <v>15</v>
      </c>
      <c r="G452" s="10" t="s">
        <v>36</v>
      </c>
      <c r="H452" s="2">
        <v>25</v>
      </c>
      <c r="I452" s="11" t="str">
        <f t="shared" si="42"/>
        <v>25140023</v>
      </c>
      <c r="J452" s="2">
        <v>2</v>
      </c>
      <c r="K452" s="2">
        <v>3</v>
      </c>
      <c r="L452" s="6">
        <v>7</v>
      </c>
      <c r="M452" s="6" t="str">
        <f t="shared" ref="M452:M482" si="45">"&lt;"&amp;$A$3&amp;L452&amp;"&gt;"</f>
        <v>&lt;D7&gt;</v>
      </c>
      <c r="N452" s="6" t="str">
        <f>IF($B452=1,IF(ISNA(VLOOKUP($M452,Teams!$F$4:$H$51,2,FALSE)),"",VLOOKUP($M452,Teams!$F$4:$H$51,2,FALSE)),IF($B452=2,IF(ISNA(VLOOKUP($M452,Teams!$O$4:$Q$51,2,FALSE)),"",VLOOKUP($M452,Teams!$O$4:$Q$51,2,FALSE)),IF(ISNA(VLOOKUP($M452,Teams!$X$4:$Z$51,2,FALSE)),"",VLOOKUP($M452,Teams!$X$4:$Z$51,2,FALSE))))</f>
        <v>213407</v>
      </c>
      <c r="O452" s="6">
        <v>11</v>
      </c>
      <c r="P452" s="6" t="str">
        <f t="shared" si="43"/>
        <v>&lt;D11&gt;</v>
      </c>
      <c r="Q452" s="6" t="str">
        <f>IF($B452=1,IF(ISNA(VLOOKUP($P452,Teams!$F$4:$H$51,2,FALSE)),"",VLOOKUP($P452,Teams!$F$4:$H$51,2,FALSE)),IF($B452=2,IF(ISNA(VLOOKUP($P452,Teams!$O$4:$Q$51,2,FALSE)),"",VLOOKUP($P452,Teams!$O$4:$Q$51,2,FALSE)),IF(ISNA(VLOOKUP($P452,Teams!$X$4:$Z$51,2,FALSE)),"",VLOOKUP($P452,Teams!$X$4:$Z$51,2,FALSE))))</f>
        <v>213411</v>
      </c>
      <c r="R452" t="str">
        <f t="shared" ref="R452:R482" si="46">TEXT(C452,"mm/dd/yyyy")&amp;","&amp;D452&amp;":"&amp;E452&amp;","&amp;TEXT(C452,"mm/dd/yyyy")&amp;","&amp;F452&amp;":"&amp;G452&amp;",Week "&amp;H452&amp;" - Match "&amp;I452&amp;",,Gym "&amp;J452&amp;" - Court "&amp;K452&amp;",,0,Game,,"&amp;N452&amp;",,1,"&amp;Q452&amp;",,,0,,"&amp;I452&amp;",1,,,,,,"</f>
        <v>03/27/2022,14:00,03/27/2022,15:00,Week 25 - Match 25140023,,Gym 2 - Court 3,,0,Game,,213407,,1,213411,,,0,,25140023,1,,,,,,</v>
      </c>
    </row>
    <row r="453" spans="2:18" x14ac:dyDescent="0.2">
      <c r="B453" s="1">
        <v>3</v>
      </c>
      <c r="C453" s="9">
        <v>44647</v>
      </c>
      <c r="D453" s="10">
        <v>15</v>
      </c>
      <c r="E453" s="10" t="s">
        <v>36</v>
      </c>
      <c r="F453" s="127">
        <f t="shared" si="44"/>
        <v>16</v>
      </c>
      <c r="G453" s="10" t="s">
        <v>36</v>
      </c>
      <c r="H453" s="2">
        <v>25</v>
      </c>
      <c r="I453" s="11" t="str">
        <f t="shared" si="42"/>
        <v>25150011</v>
      </c>
      <c r="J453" s="2">
        <v>1</v>
      </c>
      <c r="K453" s="2">
        <v>1</v>
      </c>
      <c r="L453" s="6">
        <v>4</v>
      </c>
      <c r="M453" s="6" t="str">
        <f t="shared" si="45"/>
        <v>&lt;D4&gt;</v>
      </c>
      <c r="N453" s="6" t="str">
        <f>IF($B453=1,IF(ISNA(VLOOKUP($M453,Teams!$F$4:$H$51,2,FALSE)),"",VLOOKUP($M453,Teams!$F$4:$H$51,2,FALSE)),IF($B453=2,IF(ISNA(VLOOKUP($M453,Teams!$O$4:$Q$51,2,FALSE)),"",VLOOKUP($M453,Teams!$O$4:$Q$51,2,FALSE)),IF(ISNA(VLOOKUP($M453,Teams!$X$4:$Z$51,2,FALSE)),"",VLOOKUP($M453,Teams!$X$4:$Z$51,2,FALSE))))</f>
        <v>213404</v>
      </c>
      <c r="O453" s="6">
        <v>1</v>
      </c>
      <c r="P453" s="6" t="str">
        <f t="shared" si="43"/>
        <v>&lt;D1&gt;</v>
      </c>
      <c r="Q453" s="6" t="str">
        <f>IF($B453=1,IF(ISNA(VLOOKUP($P453,Teams!$F$4:$H$51,2,FALSE)),"",VLOOKUP($P453,Teams!$F$4:$H$51,2,FALSE)),IF($B453=2,IF(ISNA(VLOOKUP($P453,Teams!$O$4:$Q$51,2,FALSE)),"",VLOOKUP($P453,Teams!$O$4:$Q$51,2,FALSE)),IF(ISNA(VLOOKUP($P453,Teams!$X$4:$Z$51,2,FALSE)),"",VLOOKUP($P453,Teams!$X$4:$Z$51,2,FALSE))))</f>
        <v>213401</v>
      </c>
      <c r="R453" t="str">
        <f t="shared" si="46"/>
        <v>03/27/2022,15:00,03/27/2022,16:00,Week 25 - Match 25150011,,Gym 1 - Court 1,,0,Game,,213404,,1,213401,,,0,,25150011,1,,,,,,</v>
      </c>
    </row>
    <row r="454" spans="2:18" x14ac:dyDescent="0.2">
      <c r="B454" s="1">
        <v>3</v>
      </c>
      <c r="C454" s="9">
        <v>44647</v>
      </c>
      <c r="D454" s="10">
        <v>15</v>
      </c>
      <c r="E454" s="10" t="s">
        <v>36</v>
      </c>
      <c r="F454" s="127">
        <f t="shared" si="44"/>
        <v>16</v>
      </c>
      <c r="G454" s="10" t="s">
        <v>36</v>
      </c>
      <c r="H454" s="2">
        <v>25</v>
      </c>
      <c r="I454" s="11" t="str">
        <f t="shared" si="42"/>
        <v>25150012</v>
      </c>
      <c r="J454" s="2">
        <v>1</v>
      </c>
      <c r="K454" s="2">
        <v>2</v>
      </c>
      <c r="L454" s="6">
        <v>5</v>
      </c>
      <c r="M454" s="6" t="str">
        <f t="shared" si="45"/>
        <v>&lt;D5&gt;</v>
      </c>
      <c r="N454" s="6" t="str">
        <f>IF($B454=1,IF(ISNA(VLOOKUP($M454,Teams!$F$4:$H$51,2,FALSE)),"",VLOOKUP($M454,Teams!$F$4:$H$51,2,FALSE)),IF($B454=2,IF(ISNA(VLOOKUP($M454,Teams!$O$4:$Q$51,2,FALSE)),"",VLOOKUP($M454,Teams!$O$4:$Q$51,2,FALSE)),IF(ISNA(VLOOKUP($M454,Teams!$X$4:$Z$51,2,FALSE)),"",VLOOKUP($M454,Teams!$X$4:$Z$51,2,FALSE))))</f>
        <v>213405</v>
      </c>
      <c r="O454" s="6">
        <v>3</v>
      </c>
      <c r="P454" s="6" t="str">
        <f t="shared" si="43"/>
        <v>&lt;D3&gt;</v>
      </c>
      <c r="Q454" s="6" t="str">
        <f>IF($B454=1,IF(ISNA(VLOOKUP($P454,Teams!$F$4:$H$51,2,FALSE)),"",VLOOKUP($P454,Teams!$F$4:$H$51,2,FALSE)),IF($B454=2,IF(ISNA(VLOOKUP($P454,Teams!$O$4:$Q$51,2,FALSE)),"",VLOOKUP($P454,Teams!$O$4:$Q$51,2,FALSE)),IF(ISNA(VLOOKUP($P454,Teams!$X$4:$Z$51,2,FALSE)),"",VLOOKUP($P454,Teams!$X$4:$Z$51,2,FALSE))))</f>
        <v>213403</v>
      </c>
      <c r="R454" t="str">
        <f t="shared" si="46"/>
        <v>03/27/2022,15:00,03/27/2022,16:00,Week 25 - Match 25150012,,Gym 1 - Court 2,,0,Game,,213405,,1,213403,,,0,,25150012,1,,,,,,</v>
      </c>
    </row>
    <row r="455" spans="2:18" x14ac:dyDescent="0.2">
      <c r="B455" s="1">
        <v>3</v>
      </c>
      <c r="C455" s="9">
        <v>44647</v>
      </c>
      <c r="D455" s="10">
        <v>15</v>
      </c>
      <c r="E455" s="10" t="s">
        <v>36</v>
      </c>
      <c r="F455" s="127">
        <f t="shared" si="44"/>
        <v>16</v>
      </c>
      <c r="G455" s="10" t="s">
        <v>36</v>
      </c>
      <c r="H455" s="2">
        <v>25</v>
      </c>
      <c r="I455" s="11" t="str">
        <f t="shared" si="42"/>
        <v>25150013</v>
      </c>
      <c r="J455" s="2">
        <v>1</v>
      </c>
      <c r="K455" s="2">
        <v>3</v>
      </c>
      <c r="L455" s="6">
        <v>6</v>
      </c>
      <c r="M455" s="6" t="str">
        <f t="shared" si="45"/>
        <v>&lt;D6&gt;</v>
      </c>
      <c r="N455" s="6" t="str">
        <f>IF($B455=1,IF(ISNA(VLOOKUP($M455,Teams!$F$4:$H$51,2,FALSE)),"",VLOOKUP($M455,Teams!$F$4:$H$51,2,FALSE)),IF($B455=2,IF(ISNA(VLOOKUP($M455,Teams!$O$4:$Q$51,2,FALSE)),"",VLOOKUP($M455,Teams!$O$4:$Q$51,2,FALSE)),IF(ISNA(VLOOKUP($M455,Teams!$X$4:$Z$51,2,FALSE)),"",VLOOKUP($M455,Teams!$X$4:$Z$51,2,FALSE))))</f>
        <v>213406</v>
      </c>
      <c r="O455" s="6">
        <v>2</v>
      </c>
      <c r="P455" s="6" t="str">
        <f t="shared" si="43"/>
        <v>&lt;D2&gt;</v>
      </c>
      <c r="Q455" s="6" t="str">
        <f>IF($B455=1,IF(ISNA(VLOOKUP($P455,Teams!$F$4:$H$51,2,FALSE)),"",VLOOKUP($P455,Teams!$F$4:$H$51,2,FALSE)),IF($B455=2,IF(ISNA(VLOOKUP($P455,Teams!$O$4:$Q$51,2,FALSE)),"",VLOOKUP($P455,Teams!$O$4:$Q$51,2,FALSE)),IF(ISNA(VLOOKUP($P455,Teams!$X$4:$Z$51,2,FALSE)),"",VLOOKUP($P455,Teams!$X$4:$Z$51,2,FALSE))))</f>
        <v>213402</v>
      </c>
      <c r="R455" t="str">
        <f t="shared" si="46"/>
        <v>03/27/2022,15:00,03/27/2022,16:00,Week 25 - Match 25150013,,Gym 1 - Court 3,,0,Game,,213406,,1,213402,,,0,,25150013,1,,,,,,</v>
      </c>
    </row>
    <row r="456" spans="2:18" x14ac:dyDescent="0.2">
      <c r="B456" s="1">
        <v>3</v>
      </c>
      <c r="C456" s="9">
        <v>44647</v>
      </c>
      <c r="D456" s="10">
        <v>15</v>
      </c>
      <c r="E456" s="10" t="s">
        <v>36</v>
      </c>
      <c r="F456" s="127">
        <f t="shared" si="44"/>
        <v>16</v>
      </c>
      <c r="G456" s="10" t="s">
        <v>36</v>
      </c>
      <c r="H456" s="2">
        <v>25</v>
      </c>
      <c r="I456" s="11" t="str">
        <f t="shared" si="42"/>
        <v>25150021</v>
      </c>
      <c r="J456" s="2">
        <v>2</v>
      </c>
      <c r="K456" s="2">
        <v>1</v>
      </c>
      <c r="L456" s="6">
        <v>10</v>
      </c>
      <c r="M456" s="6" t="str">
        <f t="shared" si="45"/>
        <v>&lt;D10&gt;</v>
      </c>
      <c r="N456" s="6" t="str">
        <f>IF($B456=1,IF(ISNA(VLOOKUP($M456,Teams!$F$4:$H$51,2,FALSE)),"",VLOOKUP($M456,Teams!$F$4:$H$51,2,FALSE)),IF($B456=2,IF(ISNA(VLOOKUP($M456,Teams!$O$4:$Q$51,2,FALSE)),"",VLOOKUP($M456,Teams!$O$4:$Q$51,2,FALSE)),IF(ISNA(VLOOKUP($M456,Teams!$X$4:$Z$51,2,FALSE)),"",VLOOKUP($M456,Teams!$X$4:$Z$51,2,FALSE))))</f>
        <v>213410</v>
      </c>
      <c r="O456" s="6">
        <v>7</v>
      </c>
      <c r="P456" s="6" t="str">
        <f t="shared" si="43"/>
        <v>&lt;D7&gt;</v>
      </c>
      <c r="Q456" s="6" t="str">
        <f>IF($B456=1,IF(ISNA(VLOOKUP($P456,Teams!$F$4:$H$51,2,FALSE)),"",VLOOKUP($P456,Teams!$F$4:$H$51,2,FALSE)),IF($B456=2,IF(ISNA(VLOOKUP($P456,Teams!$O$4:$Q$51,2,FALSE)),"",VLOOKUP($P456,Teams!$O$4:$Q$51,2,FALSE)),IF(ISNA(VLOOKUP($P456,Teams!$X$4:$Z$51,2,FALSE)),"",VLOOKUP($P456,Teams!$X$4:$Z$51,2,FALSE))))</f>
        <v>213407</v>
      </c>
      <c r="R456" t="str">
        <f t="shared" si="46"/>
        <v>03/27/2022,15:00,03/27/2022,16:00,Week 25 - Match 25150021,,Gym 2 - Court 1,,0,Game,,213410,,1,213407,,,0,,25150021,1,,,,,,</v>
      </c>
    </row>
    <row r="457" spans="2:18" x14ac:dyDescent="0.2">
      <c r="B457" s="1">
        <v>3</v>
      </c>
      <c r="C457" s="9">
        <v>44647</v>
      </c>
      <c r="D457" s="10">
        <v>15</v>
      </c>
      <c r="E457" s="10" t="s">
        <v>36</v>
      </c>
      <c r="F457" s="127">
        <f t="shared" si="44"/>
        <v>16</v>
      </c>
      <c r="G457" s="10" t="s">
        <v>36</v>
      </c>
      <c r="H457" s="2">
        <v>25</v>
      </c>
      <c r="I457" s="11" t="str">
        <f t="shared" si="42"/>
        <v>25150022</v>
      </c>
      <c r="J457" s="2">
        <v>2</v>
      </c>
      <c r="K457" s="2">
        <v>2</v>
      </c>
      <c r="L457" s="6">
        <v>11</v>
      </c>
      <c r="M457" s="6" t="str">
        <f t="shared" si="45"/>
        <v>&lt;D11&gt;</v>
      </c>
      <c r="N457" s="6" t="str">
        <f>IF($B457=1,IF(ISNA(VLOOKUP($M457,Teams!$F$4:$H$51,2,FALSE)),"",VLOOKUP($M457,Teams!$F$4:$H$51,2,FALSE)),IF($B457=2,IF(ISNA(VLOOKUP($M457,Teams!$O$4:$Q$51,2,FALSE)),"",VLOOKUP($M457,Teams!$O$4:$Q$51,2,FALSE)),IF(ISNA(VLOOKUP($M457,Teams!$X$4:$Z$51,2,FALSE)),"",VLOOKUP($M457,Teams!$X$4:$Z$51,2,FALSE))))</f>
        <v>213411</v>
      </c>
      <c r="O457" s="6">
        <v>9</v>
      </c>
      <c r="P457" s="6" t="str">
        <f t="shared" si="43"/>
        <v>&lt;D9&gt;</v>
      </c>
      <c r="Q457" s="6" t="str">
        <f>IF($B457=1,IF(ISNA(VLOOKUP($P457,Teams!$F$4:$H$51,2,FALSE)),"",VLOOKUP($P457,Teams!$F$4:$H$51,2,FALSE)),IF($B457=2,IF(ISNA(VLOOKUP($P457,Teams!$O$4:$Q$51,2,FALSE)),"",VLOOKUP($P457,Teams!$O$4:$Q$51,2,FALSE)),IF(ISNA(VLOOKUP($P457,Teams!$X$4:$Z$51,2,FALSE)),"",VLOOKUP($P457,Teams!$X$4:$Z$51,2,FALSE))))</f>
        <v>213409</v>
      </c>
      <c r="R457" t="str">
        <f t="shared" si="46"/>
        <v>03/27/2022,15:00,03/27/2022,16:00,Week 25 - Match 25150022,,Gym 2 - Court 2,,0,Game,,213411,,1,213409,,,0,,25150022,1,,,,,,</v>
      </c>
    </row>
    <row r="458" spans="2:18" x14ac:dyDescent="0.2">
      <c r="B458" s="1">
        <v>3</v>
      </c>
      <c r="C458" s="9">
        <v>44647</v>
      </c>
      <c r="D458" s="10">
        <v>15</v>
      </c>
      <c r="E458" s="10" t="s">
        <v>36</v>
      </c>
      <c r="F458" s="127">
        <f t="shared" si="44"/>
        <v>16</v>
      </c>
      <c r="G458" s="10" t="s">
        <v>36</v>
      </c>
      <c r="H458" s="2">
        <v>25</v>
      </c>
      <c r="I458" s="11" t="str">
        <f t="shared" si="42"/>
        <v>25150023</v>
      </c>
      <c r="J458" s="2">
        <v>2</v>
      </c>
      <c r="K458" s="2">
        <v>3</v>
      </c>
      <c r="L458" s="6">
        <v>12</v>
      </c>
      <c r="M458" s="6" t="str">
        <f t="shared" si="45"/>
        <v>&lt;D12&gt;</v>
      </c>
      <c r="N458" s="6" t="str">
        <f>IF($B458=1,IF(ISNA(VLOOKUP($M458,Teams!$F$4:$H$51,2,FALSE)),"",VLOOKUP($M458,Teams!$F$4:$H$51,2,FALSE)),IF($B458=2,IF(ISNA(VLOOKUP($M458,Teams!$O$4:$Q$51,2,FALSE)),"",VLOOKUP($M458,Teams!$O$4:$Q$51,2,FALSE)),IF(ISNA(VLOOKUP($M458,Teams!$X$4:$Z$51,2,FALSE)),"",VLOOKUP($M458,Teams!$X$4:$Z$51,2,FALSE))))</f>
        <v>213412</v>
      </c>
      <c r="O458" s="6">
        <v>8</v>
      </c>
      <c r="P458" s="6" t="str">
        <f t="shared" si="43"/>
        <v>&lt;D8&gt;</v>
      </c>
      <c r="Q458" s="6" t="str">
        <f>IF($B458=1,IF(ISNA(VLOOKUP($P458,Teams!$F$4:$H$51,2,FALSE)),"",VLOOKUP($P458,Teams!$F$4:$H$51,2,FALSE)),IF($B458=2,IF(ISNA(VLOOKUP($P458,Teams!$O$4:$Q$51,2,FALSE)),"",VLOOKUP($P458,Teams!$O$4:$Q$51,2,FALSE)),IF(ISNA(VLOOKUP($P458,Teams!$X$4:$Z$51,2,FALSE)),"",VLOOKUP($P458,Teams!$X$4:$Z$51,2,FALSE))))</f>
        <v>213408</v>
      </c>
      <c r="R458" t="str">
        <f t="shared" si="46"/>
        <v>03/27/2022,15:00,03/27/2022,16:00,Week 25 - Match 25150023,,Gym 2 - Court 3,,0,Game,,213412,,1,213408,,,0,,25150023,1,,,,,,</v>
      </c>
    </row>
    <row r="459" spans="2:18" x14ac:dyDescent="0.2">
      <c r="B459" s="1">
        <v>3</v>
      </c>
      <c r="C459" s="9"/>
      <c r="D459" s="10"/>
      <c r="E459" s="10" t="s">
        <v>36</v>
      </c>
      <c r="F459" s="127" t="str">
        <f t="shared" si="44"/>
        <v/>
      </c>
      <c r="G459" s="10" t="s">
        <v>36</v>
      </c>
      <c r="H459" s="2">
        <v>26</v>
      </c>
      <c r="I459" s="11" t="str">
        <f t="shared" si="42"/>
        <v/>
      </c>
      <c r="J459" s="2">
        <v>1</v>
      </c>
      <c r="K459" s="2">
        <v>1</v>
      </c>
      <c r="L459" s="6">
        <v>5</v>
      </c>
      <c r="M459" s="6" t="str">
        <f t="shared" si="45"/>
        <v>&lt;D5&gt;</v>
      </c>
      <c r="N459" s="6" t="str">
        <f>IF($B459=1,IF(ISNA(VLOOKUP($M459,Teams!$F$4:$H$51,2,FALSE)),"",VLOOKUP($M459,Teams!$F$4:$H$51,2,FALSE)),IF($B459=2,IF(ISNA(VLOOKUP($M459,Teams!$O$4:$Q$51,2,FALSE)),"",VLOOKUP($M459,Teams!$O$4:$Q$51,2,FALSE)),IF(ISNA(VLOOKUP($M459,Teams!$X$4:$Z$51,2,FALSE)),"",VLOOKUP($M459,Teams!$X$4:$Z$51,2,FALSE))))</f>
        <v>213405</v>
      </c>
      <c r="O459" s="6">
        <v>6</v>
      </c>
      <c r="P459" s="6" t="str">
        <f t="shared" si="43"/>
        <v>&lt;D6&gt;</v>
      </c>
      <c r="Q459" s="6" t="str">
        <f>IF($B459=1,IF(ISNA(VLOOKUP($P459,Teams!$F$4:$H$51,2,FALSE)),"",VLOOKUP($P459,Teams!$F$4:$H$51,2,FALSE)),IF($B459=2,IF(ISNA(VLOOKUP($P459,Teams!$O$4:$Q$51,2,FALSE)),"",VLOOKUP($P459,Teams!$O$4:$Q$51,2,FALSE)),IF(ISNA(VLOOKUP($P459,Teams!$X$4:$Z$51,2,FALSE)),"",VLOOKUP($P459,Teams!$X$4:$Z$51,2,FALSE))))</f>
        <v>213406</v>
      </c>
      <c r="R459" t="str">
        <f t="shared" si="46"/>
        <v>01/00/1900,:00,01/00/1900,:00,Week 26 - Match ,,Gym 1 - Court 1,,0,Game,,213405,,1,213406,,,0,,,1,,,,,,</v>
      </c>
    </row>
    <row r="460" spans="2:18" x14ac:dyDescent="0.2">
      <c r="B460" s="1">
        <v>3</v>
      </c>
      <c r="C460" s="9"/>
      <c r="D460" s="10"/>
      <c r="E460" s="10" t="s">
        <v>36</v>
      </c>
      <c r="F460" s="127" t="str">
        <f t="shared" si="44"/>
        <v/>
      </c>
      <c r="G460" s="10" t="s">
        <v>36</v>
      </c>
      <c r="H460" s="2">
        <v>26</v>
      </c>
      <c r="I460" s="11" t="str">
        <f t="shared" si="42"/>
        <v/>
      </c>
      <c r="J460" s="2">
        <v>1</v>
      </c>
      <c r="K460" s="2">
        <v>2</v>
      </c>
      <c r="L460" s="6">
        <v>1</v>
      </c>
      <c r="M460" s="6" t="str">
        <f t="shared" si="45"/>
        <v>&lt;D1&gt;</v>
      </c>
      <c r="N460" s="6" t="str">
        <f>IF($B460=1,IF(ISNA(VLOOKUP($M460,Teams!$F$4:$H$51,2,FALSE)),"",VLOOKUP($M460,Teams!$F$4:$H$51,2,FALSE)),IF($B460=2,IF(ISNA(VLOOKUP($M460,Teams!$O$4:$Q$51,2,FALSE)),"",VLOOKUP($M460,Teams!$O$4:$Q$51,2,FALSE)),IF(ISNA(VLOOKUP($M460,Teams!$X$4:$Z$51,2,FALSE)),"",VLOOKUP($M460,Teams!$X$4:$Z$51,2,FALSE))))</f>
        <v>213401</v>
      </c>
      <c r="O460" s="6">
        <v>3</v>
      </c>
      <c r="P460" s="6" t="str">
        <f t="shared" si="43"/>
        <v>&lt;D3&gt;</v>
      </c>
      <c r="Q460" s="6" t="str">
        <f>IF($B460=1,IF(ISNA(VLOOKUP($P460,Teams!$F$4:$H$51,2,FALSE)),"",VLOOKUP($P460,Teams!$F$4:$H$51,2,FALSE)),IF($B460=2,IF(ISNA(VLOOKUP($P460,Teams!$O$4:$Q$51,2,FALSE)),"",VLOOKUP($P460,Teams!$O$4:$Q$51,2,FALSE)),IF(ISNA(VLOOKUP($P460,Teams!$X$4:$Z$51,2,FALSE)),"",VLOOKUP($P460,Teams!$X$4:$Z$51,2,FALSE))))</f>
        <v>213403</v>
      </c>
      <c r="R460" t="str">
        <f t="shared" si="46"/>
        <v>01/00/1900,:00,01/00/1900,:00,Week 26 - Match ,,Gym 1 - Court 2,,0,Game,,213401,,1,213403,,,0,,,1,,,,,,</v>
      </c>
    </row>
    <row r="461" spans="2:18" x14ac:dyDescent="0.2">
      <c r="B461" s="1">
        <v>3</v>
      </c>
      <c r="C461" s="9"/>
      <c r="D461" s="10"/>
      <c r="E461" s="10" t="s">
        <v>36</v>
      </c>
      <c r="F461" s="127" t="str">
        <f t="shared" si="44"/>
        <v/>
      </c>
      <c r="G461" s="10" t="s">
        <v>36</v>
      </c>
      <c r="H461" s="2">
        <v>26</v>
      </c>
      <c r="I461" s="11" t="str">
        <f t="shared" si="42"/>
        <v/>
      </c>
      <c r="J461" s="2">
        <v>1</v>
      </c>
      <c r="K461" s="2">
        <v>3</v>
      </c>
      <c r="L461" s="6">
        <v>4</v>
      </c>
      <c r="M461" s="6" t="str">
        <f t="shared" si="45"/>
        <v>&lt;D4&gt;</v>
      </c>
      <c r="N461" s="6" t="str">
        <f>IF($B461=1,IF(ISNA(VLOOKUP($M461,Teams!$F$4:$H$51,2,FALSE)),"",VLOOKUP($M461,Teams!$F$4:$H$51,2,FALSE)),IF($B461=2,IF(ISNA(VLOOKUP($M461,Teams!$O$4:$Q$51,2,FALSE)),"",VLOOKUP($M461,Teams!$O$4:$Q$51,2,FALSE)),IF(ISNA(VLOOKUP($M461,Teams!$X$4:$Z$51,2,FALSE)),"",VLOOKUP($M461,Teams!$X$4:$Z$51,2,FALSE))))</f>
        <v>213404</v>
      </c>
      <c r="O461" s="6">
        <v>2</v>
      </c>
      <c r="P461" s="6" t="str">
        <f t="shared" si="43"/>
        <v>&lt;D2&gt;</v>
      </c>
      <c r="Q461" s="6" t="str">
        <f>IF($B461=1,IF(ISNA(VLOOKUP($P461,Teams!$F$4:$H$51,2,FALSE)),"",VLOOKUP($P461,Teams!$F$4:$H$51,2,FALSE)),IF($B461=2,IF(ISNA(VLOOKUP($P461,Teams!$O$4:$Q$51,2,FALSE)),"",VLOOKUP($P461,Teams!$O$4:$Q$51,2,FALSE)),IF(ISNA(VLOOKUP($P461,Teams!$X$4:$Z$51,2,FALSE)),"",VLOOKUP($P461,Teams!$X$4:$Z$51,2,FALSE))))</f>
        <v>213402</v>
      </c>
      <c r="R461" t="str">
        <f t="shared" si="46"/>
        <v>01/00/1900,:00,01/00/1900,:00,Week 26 - Match ,,Gym 1 - Court 3,,0,Game,,213404,,1,213402,,,0,,,1,,,,,,</v>
      </c>
    </row>
    <row r="462" spans="2:18" x14ac:dyDescent="0.2">
      <c r="B462" s="1">
        <v>3</v>
      </c>
      <c r="C462" s="9"/>
      <c r="D462" s="10"/>
      <c r="E462" s="10" t="s">
        <v>36</v>
      </c>
      <c r="F462" s="127" t="str">
        <f t="shared" si="44"/>
        <v/>
      </c>
      <c r="G462" s="10" t="s">
        <v>36</v>
      </c>
      <c r="H462" s="2">
        <v>26</v>
      </c>
      <c r="I462" s="11" t="str">
        <f t="shared" si="42"/>
        <v/>
      </c>
      <c r="J462" s="2">
        <v>2</v>
      </c>
      <c r="K462" s="2">
        <v>1</v>
      </c>
      <c r="L462" s="6">
        <v>11</v>
      </c>
      <c r="M462" s="6" t="str">
        <f t="shared" si="45"/>
        <v>&lt;D11&gt;</v>
      </c>
      <c r="N462" s="6" t="str">
        <f>IF($B462=1,IF(ISNA(VLOOKUP($M462,Teams!$F$4:$H$51,2,FALSE)),"",VLOOKUP($M462,Teams!$F$4:$H$51,2,FALSE)),IF($B462=2,IF(ISNA(VLOOKUP($M462,Teams!$O$4:$Q$51,2,FALSE)),"",VLOOKUP($M462,Teams!$O$4:$Q$51,2,FALSE)),IF(ISNA(VLOOKUP($M462,Teams!$X$4:$Z$51,2,FALSE)),"",VLOOKUP($M462,Teams!$X$4:$Z$51,2,FALSE))))</f>
        <v>213411</v>
      </c>
      <c r="O462" s="6">
        <v>12</v>
      </c>
      <c r="P462" s="6" t="str">
        <f t="shared" si="43"/>
        <v>&lt;D12&gt;</v>
      </c>
      <c r="Q462" s="6" t="str">
        <f>IF($B462=1,IF(ISNA(VLOOKUP($P462,Teams!$F$4:$H$51,2,FALSE)),"",VLOOKUP($P462,Teams!$F$4:$H$51,2,FALSE)),IF($B462=2,IF(ISNA(VLOOKUP($P462,Teams!$O$4:$Q$51,2,FALSE)),"",VLOOKUP($P462,Teams!$O$4:$Q$51,2,FALSE)),IF(ISNA(VLOOKUP($P462,Teams!$X$4:$Z$51,2,FALSE)),"",VLOOKUP($P462,Teams!$X$4:$Z$51,2,FALSE))))</f>
        <v>213412</v>
      </c>
      <c r="R462" t="str">
        <f t="shared" si="46"/>
        <v>01/00/1900,:00,01/00/1900,:00,Week 26 - Match ,,Gym 2 - Court 1,,0,Game,,213411,,1,213412,,,0,,,1,,,,,,</v>
      </c>
    </row>
    <row r="463" spans="2:18" x14ac:dyDescent="0.2">
      <c r="B463" s="1">
        <v>3</v>
      </c>
      <c r="C463" s="9"/>
      <c r="D463" s="10"/>
      <c r="E463" s="10" t="s">
        <v>36</v>
      </c>
      <c r="F463" s="127" t="str">
        <f t="shared" si="44"/>
        <v/>
      </c>
      <c r="G463" s="10" t="s">
        <v>36</v>
      </c>
      <c r="H463" s="2">
        <v>26</v>
      </c>
      <c r="I463" s="11" t="str">
        <f t="shared" si="42"/>
        <v/>
      </c>
      <c r="J463" s="2">
        <v>2</v>
      </c>
      <c r="K463" s="2">
        <v>2</v>
      </c>
      <c r="L463" s="6">
        <v>7</v>
      </c>
      <c r="M463" s="6" t="str">
        <f t="shared" si="45"/>
        <v>&lt;D7&gt;</v>
      </c>
      <c r="N463" s="6" t="str">
        <f>IF($B463=1,IF(ISNA(VLOOKUP($M463,Teams!$F$4:$H$51,2,FALSE)),"",VLOOKUP($M463,Teams!$F$4:$H$51,2,FALSE)),IF($B463=2,IF(ISNA(VLOOKUP($M463,Teams!$O$4:$Q$51,2,FALSE)),"",VLOOKUP($M463,Teams!$O$4:$Q$51,2,FALSE)),IF(ISNA(VLOOKUP($M463,Teams!$X$4:$Z$51,2,FALSE)),"",VLOOKUP($M463,Teams!$X$4:$Z$51,2,FALSE))))</f>
        <v>213407</v>
      </c>
      <c r="O463" s="6">
        <v>9</v>
      </c>
      <c r="P463" s="6" t="str">
        <f t="shared" si="43"/>
        <v>&lt;D9&gt;</v>
      </c>
      <c r="Q463" s="6" t="str">
        <f>IF($B463=1,IF(ISNA(VLOOKUP($P463,Teams!$F$4:$H$51,2,FALSE)),"",VLOOKUP($P463,Teams!$F$4:$H$51,2,FALSE)),IF($B463=2,IF(ISNA(VLOOKUP($P463,Teams!$O$4:$Q$51,2,FALSE)),"",VLOOKUP($P463,Teams!$O$4:$Q$51,2,FALSE)),IF(ISNA(VLOOKUP($P463,Teams!$X$4:$Z$51,2,FALSE)),"",VLOOKUP($P463,Teams!$X$4:$Z$51,2,FALSE))))</f>
        <v>213409</v>
      </c>
      <c r="R463" t="str">
        <f t="shared" si="46"/>
        <v>01/00/1900,:00,01/00/1900,:00,Week 26 - Match ,,Gym 2 - Court 2,,0,Game,,213407,,1,213409,,,0,,,1,,,,,,</v>
      </c>
    </row>
    <row r="464" spans="2:18" x14ac:dyDescent="0.2">
      <c r="B464" s="1">
        <v>3</v>
      </c>
      <c r="C464" s="9"/>
      <c r="D464" s="10"/>
      <c r="E464" s="10" t="s">
        <v>36</v>
      </c>
      <c r="F464" s="127" t="str">
        <f t="shared" si="44"/>
        <v/>
      </c>
      <c r="G464" s="10" t="s">
        <v>36</v>
      </c>
      <c r="H464" s="2">
        <v>26</v>
      </c>
      <c r="I464" s="11" t="str">
        <f t="shared" si="42"/>
        <v/>
      </c>
      <c r="J464" s="2">
        <v>2</v>
      </c>
      <c r="K464" s="2">
        <v>3</v>
      </c>
      <c r="L464" s="6">
        <v>10</v>
      </c>
      <c r="M464" s="6" t="str">
        <f t="shared" si="45"/>
        <v>&lt;D10&gt;</v>
      </c>
      <c r="N464" s="6" t="str">
        <f>IF($B464=1,IF(ISNA(VLOOKUP($M464,Teams!$F$4:$H$51,2,FALSE)),"",VLOOKUP($M464,Teams!$F$4:$H$51,2,FALSE)),IF($B464=2,IF(ISNA(VLOOKUP($M464,Teams!$O$4:$Q$51,2,FALSE)),"",VLOOKUP($M464,Teams!$O$4:$Q$51,2,FALSE)),IF(ISNA(VLOOKUP($M464,Teams!$X$4:$Z$51,2,FALSE)),"",VLOOKUP($M464,Teams!$X$4:$Z$51,2,FALSE))))</f>
        <v>213410</v>
      </c>
      <c r="O464" s="6">
        <v>8</v>
      </c>
      <c r="P464" s="6" t="str">
        <f t="shared" si="43"/>
        <v>&lt;D8&gt;</v>
      </c>
      <c r="Q464" s="6" t="str">
        <f>IF($B464=1,IF(ISNA(VLOOKUP($P464,Teams!$F$4:$H$51,2,FALSE)),"",VLOOKUP($P464,Teams!$F$4:$H$51,2,FALSE)),IF($B464=2,IF(ISNA(VLOOKUP($P464,Teams!$O$4:$Q$51,2,FALSE)),"",VLOOKUP($P464,Teams!$O$4:$Q$51,2,FALSE)),IF(ISNA(VLOOKUP($P464,Teams!$X$4:$Z$51,2,FALSE)),"",VLOOKUP($P464,Teams!$X$4:$Z$51,2,FALSE))))</f>
        <v>213408</v>
      </c>
      <c r="R464" t="str">
        <f t="shared" si="46"/>
        <v>01/00/1900,:00,01/00/1900,:00,Week 26 - Match ,,Gym 2 - Court 3,,0,Game,,213410,,1,213408,,,0,,,1,,,,,,</v>
      </c>
    </row>
    <row r="465" spans="2:18" x14ac:dyDescent="0.2">
      <c r="B465" s="1">
        <v>3</v>
      </c>
      <c r="C465" s="9"/>
      <c r="D465" s="10"/>
      <c r="E465" s="10" t="s">
        <v>36</v>
      </c>
      <c r="F465" s="127" t="str">
        <f t="shared" si="44"/>
        <v/>
      </c>
      <c r="G465" s="10" t="s">
        <v>36</v>
      </c>
      <c r="H465" s="2">
        <v>26</v>
      </c>
      <c r="I465" s="11" t="str">
        <f t="shared" si="42"/>
        <v/>
      </c>
      <c r="J465" s="2">
        <v>1</v>
      </c>
      <c r="K465" s="2">
        <v>1</v>
      </c>
      <c r="L465" s="6">
        <v>1</v>
      </c>
      <c r="M465" s="6" t="str">
        <f t="shared" si="45"/>
        <v>&lt;D1&gt;</v>
      </c>
      <c r="N465" s="6" t="str">
        <f>IF($B465=1,IF(ISNA(VLOOKUP($M465,Teams!$F$4:$H$51,2,FALSE)),"",VLOOKUP($M465,Teams!$F$4:$H$51,2,FALSE)),IF($B465=2,IF(ISNA(VLOOKUP($M465,Teams!$O$4:$Q$51,2,FALSE)),"",VLOOKUP($M465,Teams!$O$4:$Q$51,2,FALSE)),IF(ISNA(VLOOKUP($M465,Teams!$X$4:$Z$51,2,FALSE)),"",VLOOKUP($M465,Teams!$X$4:$Z$51,2,FALSE))))</f>
        <v>213401</v>
      </c>
      <c r="O465" s="6">
        <v>2</v>
      </c>
      <c r="P465" s="6" t="str">
        <f t="shared" si="43"/>
        <v>&lt;D2&gt;</v>
      </c>
      <c r="Q465" s="6" t="str">
        <f>IF($B465=1,IF(ISNA(VLOOKUP($P465,Teams!$F$4:$H$51,2,FALSE)),"",VLOOKUP($P465,Teams!$F$4:$H$51,2,FALSE)),IF($B465=2,IF(ISNA(VLOOKUP($P465,Teams!$O$4:$Q$51,2,FALSE)),"",VLOOKUP($P465,Teams!$O$4:$Q$51,2,FALSE)),IF(ISNA(VLOOKUP($P465,Teams!$X$4:$Z$51,2,FALSE)),"",VLOOKUP($P465,Teams!$X$4:$Z$51,2,FALSE))))</f>
        <v>213402</v>
      </c>
      <c r="R465" t="str">
        <f t="shared" si="46"/>
        <v>01/00/1900,:00,01/00/1900,:00,Week 26 - Match ,,Gym 1 - Court 1,,0,Game,,213401,,1,213402,,,0,,,1,,,,,,</v>
      </c>
    </row>
    <row r="466" spans="2:18" x14ac:dyDescent="0.2">
      <c r="B466" s="1">
        <v>3</v>
      </c>
      <c r="C466" s="9"/>
      <c r="D466" s="10"/>
      <c r="E466" s="10" t="s">
        <v>36</v>
      </c>
      <c r="F466" s="127" t="str">
        <f t="shared" si="44"/>
        <v/>
      </c>
      <c r="G466" s="10" t="s">
        <v>36</v>
      </c>
      <c r="H466" s="2">
        <v>26</v>
      </c>
      <c r="I466" s="11" t="str">
        <f t="shared" si="42"/>
        <v/>
      </c>
      <c r="J466" s="2">
        <v>1</v>
      </c>
      <c r="K466" s="2">
        <v>2</v>
      </c>
      <c r="L466" s="6">
        <v>6</v>
      </c>
      <c r="M466" s="6" t="str">
        <f t="shared" si="45"/>
        <v>&lt;D6&gt;</v>
      </c>
      <c r="N466" s="6" t="str">
        <f>IF($B466=1,IF(ISNA(VLOOKUP($M466,Teams!$F$4:$H$51,2,FALSE)),"",VLOOKUP($M466,Teams!$F$4:$H$51,2,FALSE)),IF($B466=2,IF(ISNA(VLOOKUP($M466,Teams!$O$4:$Q$51,2,FALSE)),"",VLOOKUP($M466,Teams!$O$4:$Q$51,2,FALSE)),IF(ISNA(VLOOKUP($M466,Teams!$X$4:$Z$51,2,FALSE)),"",VLOOKUP($M466,Teams!$X$4:$Z$51,2,FALSE))))</f>
        <v>213406</v>
      </c>
      <c r="O466" s="6">
        <v>3</v>
      </c>
      <c r="P466" s="6" t="str">
        <f t="shared" si="43"/>
        <v>&lt;D3&gt;</v>
      </c>
      <c r="Q466" s="6" t="str">
        <f>IF($B466=1,IF(ISNA(VLOOKUP($P466,Teams!$F$4:$H$51,2,FALSE)),"",VLOOKUP($P466,Teams!$F$4:$H$51,2,FALSE)),IF($B466=2,IF(ISNA(VLOOKUP($P466,Teams!$O$4:$Q$51,2,FALSE)),"",VLOOKUP($P466,Teams!$O$4:$Q$51,2,FALSE)),IF(ISNA(VLOOKUP($P466,Teams!$X$4:$Z$51,2,FALSE)),"",VLOOKUP($P466,Teams!$X$4:$Z$51,2,FALSE))))</f>
        <v>213403</v>
      </c>
      <c r="R466" t="str">
        <f t="shared" si="46"/>
        <v>01/00/1900,:00,01/00/1900,:00,Week 26 - Match ,,Gym 1 - Court 2,,0,Game,,213406,,1,213403,,,0,,,1,,,,,,</v>
      </c>
    </row>
    <row r="467" spans="2:18" x14ac:dyDescent="0.2">
      <c r="B467" s="1">
        <v>3</v>
      </c>
      <c r="C467" s="9"/>
      <c r="D467" s="10"/>
      <c r="E467" s="10" t="s">
        <v>36</v>
      </c>
      <c r="F467" s="127" t="str">
        <f t="shared" si="44"/>
        <v/>
      </c>
      <c r="G467" s="10" t="s">
        <v>36</v>
      </c>
      <c r="H467" s="2">
        <v>26</v>
      </c>
      <c r="I467" s="11" t="str">
        <f t="shared" si="42"/>
        <v/>
      </c>
      <c r="J467" s="2">
        <v>1</v>
      </c>
      <c r="K467" s="2">
        <v>3</v>
      </c>
      <c r="L467" s="6">
        <v>5</v>
      </c>
      <c r="M467" s="6" t="str">
        <f t="shared" si="45"/>
        <v>&lt;D5&gt;</v>
      </c>
      <c r="N467" s="6" t="str">
        <f>IF($B467=1,IF(ISNA(VLOOKUP($M467,Teams!$F$4:$H$51,2,FALSE)),"",VLOOKUP($M467,Teams!$F$4:$H$51,2,FALSE)),IF($B467=2,IF(ISNA(VLOOKUP($M467,Teams!$O$4:$Q$51,2,FALSE)),"",VLOOKUP($M467,Teams!$O$4:$Q$51,2,FALSE)),IF(ISNA(VLOOKUP($M467,Teams!$X$4:$Z$51,2,FALSE)),"",VLOOKUP($M467,Teams!$X$4:$Z$51,2,FALSE))))</f>
        <v>213405</v>
      </c>
      <c r="O467" s="6">
        <v>4</v>
      </c>
      <c r="P467" s="6" t="str">
        <f t="shared" si="43"/>
        <v>&lt;D4&gt;</v>
      </c>
      <c r="Q467" s="6" t="str">
        <f>IF($B467=1,IF(ISNA(VLOOKUP($P467,Teams!$F$4:$H$51,2,FALSE)),"",VLOOKUP($P467,Teams!$F$4:$H$51,2,FALSE)),IF($B467=2,IF(ISNA(VLOOKUP($P467,Teams!$O$4:$Q$51,2,FALSE)),"",VLOOKUP($P467,Teams!$O$4:$Q$51,2,FALSE)),IF(ISNA(VLOOKUP($P467,Teams!$X$4:$Z$51,2,FALSE)),"",VLOOKUP($P467,Teams!$X$4:$Z$51,2,FALSE))))</f>
        <v>213404</v>
      </c>
      <c r="R467" t="str">
        <f t="shared" si="46"/>
        <v>01/00/1900,:00,01/00/1900,:00,Week 26 - Match ,,Gym 1 - Court 3,,0,Game,,213405,,1,213404,,,0,,,1,,,,,,</v>
      </c>
    </row>
    <row r="468" spans="2:18" x14ac:dyDescent="0.2">
      <c r="B468" s="1">
        <v>3</v>
      </c>
      <c r="C468" s="9"/>
      <c r="D468" s="10"/>
      <c r="E468" s="10" t="s">
        <v>36</v>
      </c>
      <c r="F468" s="127" t="str">
        <f t="shared" si="44"/>
        <v/>
      </c>
      <c r="G468" s="10" t="s">
        <v>36</v>
      </c>
      <c r="H468" s="2">
        <v>26</v>
      </c>
      <c r="I468" s="11" t="str">
        <f t="shared" si="42"/>
        <v/>
      </c>
      <c r="J468" s="2">
        <v>2</v>
      </c>
      <c r="K468" s="2">
        <v>1</v>
      </c>
      <c r="L468" s="6">
        <v>7</v>
      </c>
      <c r="M468" s="6" t="str">
        <f t="shared" si="45"/>
        <v>&lt;D7&gt;</v>
      </c>
      <c r="N468" s="6" t="str">
        <f>IF($B468=1,IF(ISNA(VLOOKUP($M468,Teams!$F$4:$H$51,2,FALSE)),"",VLOOKUP($M468,Teams!$F$4:$H$51,2,FALSE)),IF($B468=2,IF(ISNA(VLOOKUP($M468,Teams!$O$4:$Q$51,2,FALSE)),"",VLOOKUP($M468,Teams!$O$4:$Q$51,2,FALSE)),IF(ISNA(VLOOKUP($M468,Teams!$X$4:$Z$51,2,FALSE)),"",VLOOKUP($M468,Teams!$X$4:$Z$51,2,FALSE))))</f>
        <v>213407</v>
      </c>
      <c r="O468" s="6">
        <v>8</v>
      </c>
      <c r="P468" s="6" t="str">
        <f t="shared" si="43"/>
        <v>&lt;D8&gt;</v>
      </c>
      <c r="Q468" s="6" t="str">
        <f>IF($B468=1,IF(ISNA(VLOOKUP($P468,Teams!$F$4:$H$51,2,FALSE)),"",VLOOKUP($P468,Teams!$F$4:$H$51,2,FALSE)),IF($B468=2,IF(ISNA(VLOOKUP($P468,Teams!$O$4:$Q$51,2,FALSE)),"",VLOOKUP($P468,Teams!$O$4:$Q$51,2,FALSE)),IF(ISNA(VLOOKUP($P468,Teams!$X$4:$Z$51,2,FALSE)),"",VLOOKUP($P468,Teams!$X$4:$Z$51,2,FALSE))))</f>
        <v>213408</v>
      </c>
      <c r="R468" t="str">
        <f t="shared" si="46"/>
        <v>01/00/1900,:00,01/00/1900,:00,Week 26 - Match ,,Gym 2 - Court 1,,0,Game,,213407,,1,213408,,,0,,,1,,,,,,</v>
      </c>
    </row>
    <row r="469" spans="2:18" x14ac:dyDescent="0.2">
      <c r="B469" s="1">
        <v>3</v>
      </c>
      <c r="C469" s="9"/>
      <c r="D469" s="10"/>
      <c r="E469" s="10" t="s">
        <v>36</v>
      </c>
      <c r="F469" s="127" t="str">
        <f t="shared" si="44"/>
        <v/>
      </c>
      <c r="G469" s="10" t="s">
        <v>36</v>
      </c>
      <c r="H469" s="2">
        <v>26</v>
      </c>
      <c r="I469" s="11" t="str">
        <f t="shared" si="42"/>
        <v/>
      </c>
      <c r="J469" s="2">
        <v>2</v>
      </c>
      <c r="K469" s="2">
        <v>2</v>
      </c>
      <c r="L469" s="6">
        <v>12</v>
      </c>
      <c r="M469" s="6" t="str">
        <f t="shared" si="45"/>
        <v>&lt;D12&gt;</v>
      </c>
      <c r="N469" s="6" t="str">
        <f>IF($B469=1,IF(ISNA(VLOOKUP($M469,Teams!$F$4:$H$51,2,FALSE)),"",VLOOKUP($M469,Teams!$F$4:$H$51,2,FALSE)),IF($B469=2,IF(ISNA(VLOOKUP($M469,Teams!$O$4:$Q$51,2,FALSE)),"",VLOOKUP($M469,Teams!$O$4:$Q$51,2,FALSE)),IF(ISNA(VLOOKUP($M469,Teams!$X$4:$Z$51,2,FALSE)),"",VLOOKUP($M469,Teams!$X$4:$Z$51,2,FALSE))))</f>
        <v>213412</v>
      </c>
      <c r="O469" s="6">
        <v>9</v>
      </c>
      <c r="P469" s="6" t="str">
        <f t="shared" si="43"/>
        <v>&lt;D9&gt;</v>
      </c>
      <c r="Q469" s="6" t="str">
        <f>IF($B469=1,IF(ISNA(VLOOKUP($P469,Teams!$F$4:$H$51,2,FALSE)),"",VLOOKUP($P469,Teams!$F$4:$H$51,2,FALSE)),IF($B469=2,IF(ISNA(VLOOKUP($P469,Teams!$O$4:$Q$51,2,FALSE)),"",VLOOKUP($P469,Teams!$O$4:$Q$51,2,FALSE)),IF(ISNA(VLOOKUP($P469,Teams!$X$4:$Z$51,2,FALSE)),"",VLOOKUP($P469,Teams!$X$4:$Z$51,2,FALSE))))</f>
        <v>213409</v>
      </c>
      <c r="R469" t="str">
        <f t="shared" si="46"/>
        <v>01/00/1900,:00,01/00/1900,:00,Week 26 - Match ,,Gym 2 - Court 2,,0,Game,,213412,,1,213409,,,0,,,1,,,,,,</v>
      </c>
    </row>
    <row r="470" spans="2:18" x14ac:dyDescent="0.2">
      <c r="B470" s="1">
        <v>3</v>
      </c>
      <c r="C470" s="9"/>
      <c r="D470" s="10"/>
      <c r="E470" s="10" t="s">
        <v>36</v>
      </c>
      <c r="F470" s="127" t="str">
        <f t="shared" si="44"/>
        <v/>
      </c>
      <c r="G470" s="10" t="s">
        <v>36</v>
      </c>
      <c r="H470" s="2">
        <v>26</v>
      </c>
      <c r="I470" s="11" t="str">
        <f t="shared" si="42"/>
        <v/>
      </c>
      <c r="J470" s="2">
        <v>2</v>
      </c>
      <c r="K470" s="2">
        <v>3</v>
      </c>
      <c r="L470" s="6">
        <v>11</v>
      </c>
      <c r="M470" s="6" t="str">
        <f t="shared" si="45"/>
        <v>&lt;D11&gt;</v>
      </c>
      <c r="N470" s="6" t="str">
        <f>IF($B470=1,IF(ISNA(VLOOKUP($M470,Teams!$F$4:$H$51,2,FALSE)),"",VLOOKUP($M470,Teams!$F$4:$H$51,2,FALSE)),IF($B470=2,IF(ISNA(VLOOKUP($M470,Teams!$O$4:$Q$51,2,FALSE)),"",VLOOKUP($M470,Teams!$O$4:$Q$51,2,FALSE)),IF(ISNA(VLOOKUP($M470,Teams!$X$4:$Z$51,2,FALSE)),"",VLOOKUP($M470,Teams!$X$4:$Z$51,2,FALSE))))</f>
        <v>213411</v>
      </c>
      <c r="O470" s="6">
        <v>10</v>
      </c>
      <c r="P470" s="6" t="str">
        <f t="shared" si="43"/>
        <v>&lt;D10&gt;</v>
      </c>
      <c r="Q470" s="6" t="str">
        <f>IF($B470=1,IF(ISNA(VLOOKUP($P470,Teams!$F$4:$H$51,2,FALSE)),"",VLOOKUP($P470,Teams!$F$4:$H$51,2,FALSE)),IF($B470=2,IF(ISNA(VLOOKUP($P470,Teams!$O$4:$Q$51,2,FALSE)),"",VLOOKUP($P470,Teams!$O$4:$Q$51,2,FALSE)),IF(ISNA(VLOOKUP($P470,Teams!$X$4:$Z$51,2,FALSE)),"",VLOOKUP($P470,Teams!$X$4:$Z$51,2,FALSE))))</f>
        <v>213410</v>
      </c>
      <c r="R470" t="str">
        <f t="shared" si="46"/>
        <v>01/00/1900,:00,01/00/1900,:00,Week 26 - Match ,,Gym 2 - Court 3,,0,Game,,213411,,1,213410,,,0,,,1,,,,,,</v>
      </c>
    </row>
    <row r="471" spans="2:18" x14ac:dyDescent="0.2">
      <c r="B471" s="1">
        <v>3</v>
      </c>
      <c r="C471" s="9"/>
      <c r="D471" s="10"/>
      <c r="E471" s="10" t="s">
        <v>36</v>
      </c>
      <c r="F471" s="127" t="str">
        <f t="shared" si="44"/>
        <v/>
      </c>
      <c r="G471" s="10" t="s">
        <v>36</v>
      </c>
      <c r="H471" s="2">
        <v>27</v>
      </c>
      <c r="I471" s="11" t="str">
        <f t="shared" si="42"/>
        <v/>
      </c>
      <c r="J471" s="2">
        <v>1</v>
      </c>
      <c r="K471" s="2">
        <v>1</v>
      </c>
      <c r="L471" s="6">
        <v>4</v>
      </c>
      <c r="M471" s="6" t="str">
        <f t="shared" si="45"/>
        <v>&lt;D4&gt;</v>
      </c>
      <c r="N471" s="6" t="str">
        <f>IF($B471=1,IF(ISNA(VLOOKUP($M471,Teams!$F$4:$H$51,2,FALSE)),"",VLOOKUP($M471,Teams!$F$4:$H$51,2,FALSE)),IF($B471=2,IF(ISNA(VLOOKUP($M471,Teams!$O$4:$Q$51,2,FALSE)),"",VLOOKUP($M471,Teams!$O$4:$Q$51,2,FALSE)),IF(ISNA(VLOOKUP($M471,Teams!$X$4:$Z$51,2,FALSE)),"",VLOOKUP($M471,Teams!$X$4:$Z$51,2,FALSE))))</f>
        <v>213404</v>
      </c>
      <c r="O471" s="6">
        <v>3</v>
      </c>
      <c r="P471" s="6" t="str">
        <f t="shared" si="43"/>
        <v>&lt;D3&gt;</v>
      </c>
      <c r="Q471" s="6" t="str">
        <f>IF($B471=1,IF(ISNA(VLOOKUP($P471,Teams!$F$4:$H$51,2,FALSE)),"",VLOOKUP($P471,Teams!$F$4:$H$51,2,FALSE)),IF($B471=2,IF(ISNA(VLOOKUP($P471,Teams!$O$4:$Q$51,2,FALSE)),"",VLOOKUP($P471,Teams!$O$4:$Q$51,2,FALSE)),IF(ISNA(VLOOKUP($P471,Teams!$X$4:$Z$51,2,FALSE)),"",VLOOKUP($P471,Teams!$X$4:$Z$51,2,FALSE))))</f>
        <v>213403</v>
      </c>
      <c r="R471" t="str">
        <f t="shared" si="46"/>
        <v>01/00/1900,:00,01/00/1900,:00,Week 27 - Match ,,Gym 1 - Court 1,,0,Game,,213404,,1,213403,,,0,,,1,,,,,,</v>
      </c>
    </row>
    <row r="472" spans="2:18" x14ac:dyDescent="0.2">
      <c r="B472" s="1">
        <v>3</v>
      </c>
      <c r="C472" s="9"/>
      <c r="D472" s="10"/>
      <c r="E472" s="10" t="s">
        <v>36</v>
      </c>
      <c r="F472" s="127" t="str">
        <f t="shared" si="44"/>
        <v/>
      </c>
      <c r="G472" s="10" t="s">
        <v>36</v>
      </c>
      <c r="H472" s="2">
        <v>27</v>
      </c>
      <c r="I472" s="11" t="str">
        <f t="shared" si="42"/>
        <v/>
      </c>
      <c r="J472" s="2">
        <v>1</v>
      </c>
      <c r="K472" s="2">
        <v>2</v>
      </c>
      <c r="L472" s="6">
        <v>1</v>
      </c>
      <c r="M472" s="6" t="str">
        <f t="shared" si="45"/>
        <v>&lt;D1&gt;</v>
      </c>
      <c r="N472" s="6" t="str">
        <f>IF($B472=1,IF(ISNA(VLOOKUP($M472,Teams!$F$4:$H$51,2,FALSE)),"",VLOOKUP($M472,Teams!$F$4:$H$51,2,FALSE)),IF($B472=2,IF(ISNA(VLOOKUP($M472,Teams!$O$4:$Q$51,2,FALSE)),"",VLOOKUP($M472,Teams!$O$4:$Q$51,2,FALSE)),IF(ISNA(VLOOKUP($M472,Teams!$X$4:$Z$51,2,FALSE)),"",VLOOKUP($M472,Teams!$X$4:$Z$51,2,FALSE))))</f>
        <v>213401</v>
      </c>
      <c r="O472" s="6">
        <v>6</v>
      </c>
      <c r="P472" s="6" t="str">
        <f t="shared" si="43"/>
        <v>&lt;D6&gt;</v>
      </c>
      <c r="Q472" s="6" t="str">
        <f>IF($B472=1,IF(ISNA(VLOOKUP($P472,Teams!$F$4:$H$51,2,FALSE)),"",VLOOKUP($P472,Teams!$F$4:$H$51,2,FALSE)),IF($B472=2,IF(ISNA(VLOOKUP($P472,Teams!$O$4:$Q$51,2,FALSE)),"",VLOOKUP($P472,Teams!$O$4:$Q$51,2,FALSE)),IF(ISNA(VLOOKUP($P472,Teams!$X$4:$Z$51,2,FALSE)),"",VLOOKUP($P472,Teams!$X$4:$Z$51,2,FALSE))))</f>
        <v>213406</v>
      </c>
      <c r="R472" t="str">
        <f t="shared" si="46"/>
        <v>01/00/1900,:00,01/00/1900,:00,Week 27 - Match ,,Gym 1 - Court 2,,0,Game,,213401,,1,213406,,,0,,,1,,,,,,</v>
      </c>
    </row>
    <row r="473" spans="2:18" x14ac:dyDescent="0.2">
      <c r="B473" s="1">
        <v>3</v>
      </c>
      <c r="C473" s="9"/>
      <c r="D473" s="10"/>
      <c r="E473" s="10" t="s">
        <v>36</v>
      </c>
      <c r="F473" s="127" t="str">
        <f t="shared" si="44"/>
        <v/>
      </c>
      <c r="G473" s="10" t="s">
        <v>36</v>
      </c>
      <c r="H473" s="2">
        <v>27</v>
      </c>
      <c r="I473" s="11" t="str">
        <f t="shared" si="42"/>
        <v/>
      </c>
      <c r="J473" s="2">
        <v>1</v>
      </c>
      <c r="K473" s="2">
        <v>3</v>
      </c>
      <c r="L473" s="6">
        <v>5</v>
      </c>
      <c r="M473" s="6" t="str">
        <f t="shared" si="45"/>
        <v>&lt;D5&gt;</v>
      </c>
      <c r="N473" s="6" t="str">
        <f>IF($B473=1,IF(ISNA(VLOOKUP($M473,Teams!$F$4:$H$51,2,FALSE)),"",VLOOKUP($M473,Teams!$F$4:$H$51,2,FALSE)),IF($B473=2,IF(ISNA(VLOOKUP($M473,Teams!$O$4:$Q$51,2,FALSE)),"",VLOOKUP($M473,Teams!$O$4:$Q$51,2,FALSE)),IF(ISNA(VLOOKUP($M473,Teams!$X$4:$Z$51,2,FALSE)),"",VLOOKUP($M473,Teams!$X$4:$Z$51,2,FALSE))))</f>
        <v>213405</v>
      </c>
      <c r="O473" s="6">
        <v>2</v>
      </c>
      <c r="P473" s="6" t="str">
        <f t="shared" si="43"/>
        <v>&lt;D2&gt;</v>
      </c>
      <c r="Q473" s="6" t="str">
        <f>IF($B473=1,IF(ISNA(VLOOKUP($P473,Teams!$F$4:$H$51,2,FALSE)),"",VLOOKUP($P473,Teams!$F$4:$H$51,2,FALSE)),IF($B473=2,IF(ISNA(VLOOKUP($P473,Teams!$O$4:$Q$51,2,FALSE)),"",VLOOKUP($P473,Teams!$O$4:$Q$51,2,FALSE)),IF(ISNA(VLOOKUP($P473,Teams!$X$4:$Z$51,2,FALSE)),"",VLOOKUP($P473,Teams!$X$4:$Z$51,2,FALSE))))</f>
        <v>213402</v>
      </c>
      <c r="R473" t="str">
        <f t="shared" si="46"/>
        <v>01/00/1900,:00,01/00/1900,:00,Week 27 - Match ,,Gym 1 - Court 3,,0,Game,,213405,,1,213402,,,0,,,1,,,,,,</v>
      </c>
    </row>
    <row r="474" spans="2:18" x14ac:dyDescent="0.2">
      <c r="B474" s="1">
        <v>3</v>
      </c>
      <c r="C474" s="9"/>
      <c r="D474" s="10"/>
      <c r="E474" s="10" t="s">
        <v>36</v>
      </c>
      <c r="F474" s="127" t="str">
        <f t="shared" si="44"/>
        <v/>
      </c>
      <c r="G474" s="10" t="s">
        <v>36</v>
      </c>
      <c r="H474" s="2">
        <v>27</v>
      </c>
      <c r="I474" s="11" t="str">
        <f t="shared" si="42"/>
        <v/>
      </c>
      <c r="J474" s="2">
        <v>2</v>
      </c>
      <c r="K474" s="2">
        <v>1</v>
      </c>
      <c r="L474" s="6">
        <v>10</v>
      </c>
      <c r="M474" s="6" t="str">
        <f t="shared" si="45"/>
        <v>&lt;D10&gt;</v>
      </c>
      <c r="N474" s="6" t="str">
        <f>IF($B474=1,IF(ISNA(VLOOKUP($M474,Teams!$F$4:$H$51,2,FALSE)),"",VLOOKUP($M474,Teams!$F$4:$H$51,2,FALSE)),IF($B474=2,IF(ISNA(VLOOKUP($M474,Teams!$O$4:$Q$51,2,FALSE)),"",VLOOKUP($M474,Teams!$O$4:$Q$51,2,FALSE)),IF(ISNA(VLOOKUP($M474,Teams!$X$4:$Z$51,2,FALSE)),"",VLOOKUP($M474,Teams!$X$4:$Z$51,2,FALSE))))</f>
        <v>213410</v>
      </c>
      <c r="O474" s="6">
        <v>9</v>
      </c>
      <c r="P474" s="6" t="str">
        <f t="shared" si="43"/>
        <v>&lt;D9&gt;</v>
      </c>
      <c r="Q474" s="6" t="str">
        <f>IF($B474=1,IF(ISNA(VLOOKUP($P474,Teams!$F$4:$H$51,2,FALSE)),"",VLOOKUP($P474,Teams!$F$4:$H$51,2,FALSE)),IF($B474=2,IF(ISNA(VLOOKUP($P474,Teams!$O$4:$Q$51,2,FALSE)),"",VLOOKUP($P474,Teams!$O$4:$Q$51,2,FALSE)),IF(ISNA(VLOOKUP($P474,Teams!$X$4:$Z$51,2,FALSE)),"",VLOOKUP($P474,Teams!$X$4:$Z$51,2,FALSE))))</f>
        <v>213409</v>
      </c>
      <c r="R474" t="str">
        <f t="shared" si="46"/>
        <v>01/00/1900,:00,01/00/1900,:00,Week 27 - Match ,,Gym 2 - Court 1,,0,Game,,213410,,1,213409,,,0,,,1,,,,,,</v>
      </c>
    </row>
    <row r="475" spans="2:18" x14ac:dyDescent="0.2">
      <c r="B475" s="1">
        <v>3</v>
      </c>
      <c r="C475" s="9"/>
      <c r="D475" s="10"/>
      <c r="E475" s="10" t="s">
        <v>36</v>
      </c>
      <c r="F475" s="127" t="str">
        <f t="shared" si="44"/>
        <v/>
      </c>
      <c r="G475" s="10" t="s">
        <v>36</v>
      </c>
      <c r="H475" s="2">
        <v>27</v>
      </c>
      <c r="I475" s="11" t="str">
        <f t="shared" si="42"/>
        <v/>
      </c>
      <c r="J475" s="2">
        <v>2</v>
      </c>
      <c r="K475" s="2">
        <v>2</v>
      </c>
      <c r="L475" s="6">
        <v>7</v>
      </c>
      <c r="M475" s="6" t="str">
        <f t="shared" si="45"/>
        <v>&lt;D7&gt;</v>
      </c>
      <c r="N475" s="6" t="str">
        <f>IF($B475=1,IF(ISNA(VLOOKUP($M475,Teams!$F$4:$H$51,2,FALSE)),"",VLOOKUP($M475,Teams!$F$4:$H$51,2,FALSE)),IF($B475=2,IF(ISNA(VLOOKUP($M475,Teams!$O$4:$Q$51,2,FALSE)),"",VLOOKUP($M475,Teams!$O$4:$Q$51,2,FALSE)),IF(ISNA(VLOOKUP($M475,Teams!$X$4:$Z$51,2,FALSE)),"",VLOOKUP($M475,Teams!$X$4:$Z$51,2,FALSE))))</f>
        <v>213407</v>
      </c>
      <c r="O475" s="6">
        <v>10</v>
      </c>
      <c r="P475" s="6" t="str">
        <f t="shared" si="43"/>
        <v>&lt;D10&gt;</v>
      </c>
      <c r="Q475" s="6" t="str">
        <f>IF($B475=1,IF(ISNA(VLOOKUP($P475,Teams!$F$4:$H$51,2,FALSE)),"",VLOOKUP($P475,Teams!$F$4:$H$51,2,FALSE)),IF($B475=2,IF(ISNA(VLOOKUP($P475,Teams!$O$4:$Q$51,2,FALSE)),"",VLOOKUP($P475,Teams!$O$4:$Q$51,2,FALSE)),IF(ISNA(VLOOKUP($P475,Teams!$X$4:$Z$51,2,FALSE)),"",VLOOKUP($P475,Teams!$X$4:$Z$51,2,FALSE))))</f>
        <v>213410</v>
      </c>
      <c r="R475" t="str">
        <f t="shared" si="46"/>
        <v>01/00/1900,:00,01/00/1900,:00,Week 27 - Match ,,Gym 2 - Court 2,,0,Game,,213407,,1,213410,,,0,,,1,,,,,,</v>
      </c>
    </row>
    <row r="476" spans="2:18" x14ac:dyDescent="0.2">
      <c r="B476" s="1">
        <v>3</v>
      </c>
      <c r="C476" s="9"/>
      <c r="D476" s="10"/>
      <c r="E476" s="10" t="s">
        <v>36</v>
      </c>
      <c r="F476" s="127" t="str">
        <f t="shared" si="44"/>
        <v/>
      </c>
      <c r="G476" s="10" t="s">
        <v>36</v>
      </c>
      <c r="H476" s="2">
        <v>27</v>
      </c>
      <c r="I476" s="11" t="str">
        <f t="shared" si="42"/>
        <v/>
      </c>
      <c r="J476" s="2">
        <v>2</v>
      </c>
      <c r="K476" s="2">
        <v>3</v>
      </c>
      <c r="L476" s="6">
        <v>11</v>
      </c>
      <c r="M476" s="6" t="str">
        <f t="shared" si="45"/>
        <v>&lt;D11&gt;</v>
      </c>
      <c r="N476" s="6" t="str">
        <f>IF($B476=1,IF(ISNA(VLOOKUP($M476,Teams!$F$4:$H$51,2,FALSE)),"",VLOOKUP($M476,Teams!$F$4:$H$51,2,FALSE)),IF($B476=2,IF(ISNA(VLOOKUP($M476,Teams!$O$4:$Q$51,2,FALSE)),"",VLOOKUP($M476,Teams!$O$4:$Q$51,2,FALSE)),IF(ISNA(VLOOKUP($M476,Teams!$X$4:$Z$51,2,FALSE)),"",VLOOKUP($M476,Teams!$X$4:$Z$51,2,FALSE))))</f>
        <v>213411</v>
      </c>
      <c r="O476" s="6">
        <v>8</v>
      </c>
      <c r="P476" s="6" t="str">
        <f t="shared" si="43"/>
        <v>&lt;D8&gt;</v>
      </c>
      <c r="Q476" s="6" t="str">
        <f>IF($B476=1,IF(ISNA(VLOOKUP($P476,Teams!$F$4:$H$51,2,FALSE)),"",VLOOKUP($P476,Teams!$F$4:$H$51,2,FALSE)),IF($B476=2,IF(ISNA(VLOOKUP($P476,Teams!$O$4:$Q$51,2,FALSE)),"",VLOOKUP($P476,Teams!$O$4:$Q$51,2,FALSE)),IF(ISNA(VLOOKUP($P476,Teams!$X$4:$Z$51,2,FALSE)),"",VLOOKUP($P476,Teams!$X$4:$Z$51,2,FALSE))))</f>
        <v>213408</v>
      </c>
      <c r="R476" t="str">
        <f t="shared" si="46"/>
        <v>01/00/1900,:00,01/00/1900,:00,Week 27 - Match ,,Gym 2 - Court 3,,0,Game,,213411,,1,213408,,,0,,,1,,,,,,</v>
      </c>
    </row>
    <row r="477" spans="2:18" x14ac:dyDescent="0.2">
      <c r="B477" s="1">
        <v>3</v>
      </c>
      <c r="C477" s="9"/>
      <c r="D477" s="10"/>
      <c r="E477" s="10" t="s">
        <v>36</v>
      </c>
      <c r="F477" s="127" t="str">
        <f t="shared" si="44"/>
        <v/>
      </c>
      <c r="G477" s="10" t="s">
        <v>36</v>
      </c>
      <c r="H477" s="2">
        <v>27</v>
      </c>
      <c r="I477" s="11" t="str">
        <f t="shared" si="42"/>
        <v/>
      </c>
      <c r="J477" s="2">
        <v>1</v>
      </c>
      <c r="K477" s="2">
        <v>1</v>
      </c>
      <c r="L477" s="6">
        <v>4</v>
      </c>
      <c r="M477" s="6" t="str">
        <f t="shared" si="45"/>
        <v>&lt;D4&gt;</v>
      </c>
      <c r="N477" s="6" t="str">
        <f>IF($B477=1,IF(ISNA(VLOOKUP($M477,Teams!$F$4:$H$51,2,FALSE)),"",VLOOKUP($M477,Teams!$F$4:$H$51,2,FALSE)),IF($B477=2,IF(ISNA(VLOOKUP($M477,Teams!$O$4:$Q$51,2,FALSE)),"",VLOOKUP($M477,Teams!$O$4:$Q$51,2,FALSE)),IF(ISNA(VLOOKUP($M477,Teams!$X$4:$Z$51,2,FALSE)),"",VLOOKUP($M477,Teams!$X$4:$Z$51,2,FALSE))))</f>
        <v>213404</v>
      </c>
      <c r="O477" s="6">
        <v>6</v>
      </c>
      <c r="P477" s="6" t="str">
        <f t="shared" si="43"/>
        <v>&lt;D6&gt;</v>
      </c>
      <c r="Q477" s="6" t="str">
        <f>IF($B477=1,IF(ISNA(VLOOKUP($P477,Teams!$F$4:$H$51,2,FALSE)),"",VLOOKUP($P477,Teams!$F$4:$H$51,2,FALSE)),IF($B477=2,IF(ISNA(VLOOKUP($P477,Teams!$O$4:$Q$51,2,FALSE)),"",VLOOKUP($P477,Teams!$O$4:$Q$51,2,FALSE)),IF(ISNA(VLOOKUP($P477,Teams!$X$4:$Z$51,2,FALSE)),"",VLOOKUP($P477,Teams!$X$4:$Z$51,2,FALSE))))</f>
        <v>213406</v>
      </c>
      <c r="R477" t="str">
        <f t="shared" si="46"/>
        <v>01/00/1900,:00,01/00/1900,:00,Week 27 - Match ,,Gym 1 - Court 1,,0,Game,,213404,,1,213406,,,0,,,1,,,,,,</v>
      </c>
    </row>
    <row r="478" spans="2:18" x14ac:dyDescent="0.2">
      <c r="B478" s="1">
        <v>3</v>
      </c>
      <c r="C478" s="9"/>
      <c r="D478" s="10"/>
      <c r="E478" s="10" t="s">
        <v>36</v>
      </c>
      <c r="F478" s="127" t="str">
        <f t="shared" si="44"/>
        <v/>
      </c>
      <c r="G478" s="10" t="s">
        <v>36</v>
      </c>
      <c r="H478" s="2">
        <v>27</v>
      </c>
      <c r="I478" s="11" t="str">
        <f t="shared" si="42"/>
        <v/>
      </c>
      <c r="J478" s="2">
        <v>1</v>
      </c>
      <c r="K478" s="2">
        <v>2</v>
      </c>
      <c r="L478" s="6">
        <v>3</v>
      </c>
      <c r="M478" s="6" t="str">
        <f t="shared" si="45"/>
        <v>&lt;D3&gt;</v>
      </c>
      <c r="N478" s="6" t="str">
        <f>IF($B478=1,IF(ISNA(VLOOKUP($M478,Teams!$F$4:$H$51,2,FALSE)),"",VLOOKUP($M478,Teams!$F$4:$H$51,2,FALSE)),IF($B478=2,IF(ISNA(VLOOKUP($M478,Teams!$O$4:$Q$51,2,FALSE)),"",VLOOKUP($M478,Teams!$O$4:$Q$51,2,FALSE)),IF(ISNA(VLOOKUP($M478,Teams!$X$4:$Z$51,2,FALSE)),"",VLOOKUP($M478,Teams!$X$4:$Z$51,2,FALSE))))</f>
        <v>213403</v>
      </c>
      <c r="O478" s="6">
        <v>2</v>
      </c>
      <c r="P478" s="6" t="str">
        <f t="shared" si="43"/>
        <v>&lt;D2&gt;</v>
      </c>
      <c r="Q478" s="6" t="str">
        <f>IF($B478=1,IF(ISNA(VLOOKUP($P478,Teams!$F$4:$H$51,2,FALSE)),"",VLOOKUP($P478,Teams!$F$4:$H$51,2,FALSE)),IF($B478=2,IF(ISNA(VLOOKUP($P478,Teams!$O$4:$Q$51,2,FALSE)),"",VLOOKUP($P478,Teams!$O$4:$Q$51,2,FALSE)),IF(ISNA(VLOOKUP($P478,Teams!$X$4:$Z$51,2,FALSE)),"",VLOOKUP($P478,Teams!$X$4:$Z$51,2,FALSE))))</f>
        <v>213402</v>
      </c>
      <c r="R478" t="str">
        <f t="shared" si="46"/>
        <v>01/00/1900,:00,01/00/1900,:00,Week 27 - Match ,,Gym 1 - Court 2,,0,Game,,213403,,1,213402,,,0,,,1,,,,,,</v>
      </c>
    </row>
    <row r="479" spans="2:18" x14ac:dyDescent="0.2">
      <c r="B479" s="1">
        <v>3</v>
      </c>
      <c r="C479" s="9"/>
      <c r="D479" s="10"/>
      <c r="E479" s="10" t="s">
        <v>36</v>
      </c>
      <c r="F479" s="127" t="str">
        <f t="shared" si="44"/>
        <v/>
      </c>
      <c r="G479" s="10" t="s">
        <v>36</v>
      </c>
      <c r="H479" s="2">
        <v>27</v>
      </c>
      <c r="I479" s="11" t="str">
        <f t="shared" si="42"/>
        <v/>
      </c>
      <c r="J479" s="2">
        <v>1</v>
      </c>
      <c r="K479" s="2">
        <v>3</v>
      </c>
      <c r="L479" s="6">
        <v>5</v>
      </c>
      <c r="M479" s="6" t="str">
        <f t="shared" si="45"/>
        <v>&lt;D5&gt;</v>
      </c>
      <c r="N479" s="6" t="str">
        <f>IF($B479=1,IF(ISNA(VLOOKUP($M479,Teams!$F$4:$H$51,2,FALSE)),"",VLOOKUP($M479,Teams!$F$4:$H$51,2,FALSE)),IF($B479=2,IF(ISNA(VLOOKUP($M479,Teams!$O$4:$Q$51,2,FALSE)),"",VLOOKUP($M479,Teams!$O$4:$Q$51,2,FALSE)),IF(ISNA(VLOOKUP($M479,Teams!$X$4:$Z$51,2,FALSE)),"",VLOOKUP($M479,Teams!$X$4:$Z$51,2,FALSE))))</f>
        <v>213405</v>
      </c>
      <c r="O479" s="6">
        <v>1</v>
      </c>
      <c r="P479" s="6" t="str">
        <f t="shared" si="43"/>
        <v>&lt;D1&gt;</v>
      </c>
      <c r="Q479" s="6" t="str">
        <f>IF($B479=1,IF(ISNA(VLOOKUP($P479,Teams!$F$4:$H$51,2,FALSE)),"",VLOOKUP($P479,Teams!$F$4:$H$51,2,FALSE)),IF($B479=2,IF(ISNA(VLOOKUP($P479,Teams!$O$4:$Q$51,2,FALSE)),"",VLOOKUP($P479,Teams!$O$4:$Q$51,2,FALSE)),IF(ISNA(VLOOKUP($P479,Teams!$X$4:$Z$51,2,FALSE)),"",VLOOKUP($P479,Teams!$X$4:$Z$51,2,FALSE))))</f>
        <v>213401</v>
      </c>
      <c r="R479" t="str">
        <f t="shared" si="46"/>
        <v>01/00/1900,:00,01/00/1900,:00,Week 27 - Match ,,Gym 1 - Court 3,,0,Game,,213405,,1,213401,,,0,,,1,,,,,,</v>
      </c>
    </row>
    <row r="480" spans="2:18" x14ac:dyDescent="0.2">
      <c r="B480" s="1">
        <v>3</v>
      </c>
      <c r="C480" s="9"/>
      <c r="D480" s="10"/>
      <c r="E480" s="10" t="s">
        <v>36</v>
      </c>
      <c r="F480" s="127" t="str">
        <f t="shared" si="44"/>
        <v/>
      </c>
      <c r="G480" s="10" t="s">
        <v>36</v>
      </c>
      <c r="H480" s="2">
        <v>27</v>
      </c>
      <c r="I480" s="11" t="str">
        <f t="shared" si="42"/>
        <v/>
      </c>
      <c r="J480" s="2">
        <v>2</v>
      </c>
      <c r="K480" s="2">
        <v>1</v>
      </c>
      <c r="L480" s="6">
        <v>10</v>
      </c>
      <c r="M480" s="6" t="str">
        <f t="shared" si="45"/>
        <v>&lt;D10&gt;</v>
      </c>
      <c r="N480" s="6" t="str">
        <f>IF($B480=1,IF(ISNA(VLOOKUP($M480,Teams!$F$4:$H$51,2,FALSE)),"",VLOOKUP($M480,Teams!$F$4:$H$51,2,FALSE)),IF($B480=2,IF(ISNA(VLOOKUP($M480,Teams!$O$4:$Q$51,2,FALSE)),"",VLOOKUP($M480,Teams!$O$4:$Q$51,2,FALSE)),IF(ISNA(VLOOKUP($M480,Teams!$X$4:$Z$51,2,FALSE)),"",VLOOKUP($M480,Teams!$X$4:$Z$51,2,FALSE))))</f>
        <v>213410</v>
      </c>
      <c r="O480" s="6">
        <v>12</v>
      </c>
      <c r="P480" s="6" t="str">
        <f t="shared" si="43"/>
        <v>&lt;D12&gt;</v>
      </c>
      <c r="Q480" s="6" t="str">
        <f>IF($B480=1,IF(ISNA(VLOOKUP($P480,Teams!$F$4:$H$51,2,FALSE)),"",VLOOKUP($P480,Teams!$F$4:$H$51,2,FALSE)),IF($B480=2,IF(ISNA(VLOOKUP($P480,Teams!$O$4:$Q$51,2,FALSE)),"",VLOOKUP($P480,Teams!$O$4:$Q$51,2,FALSE)),IF(ISNA(VLOOKUP($P480,Teams!$X$4:$Z$51,2,FALSE)),"",VLOOKUP($P480,Teams!$X$4:$Z$51,2,FALSE))))</f>
        <v>213412</v>
      </c>
      <c r="R480" t="str">
        <f t="shared" si="46"/>
        <v>01/00/1900,:00,01/00/1900,:00,Week 27 - Match ,,Gym 2 - Court 1,,0,Game,,213410,,1,213412,,,0,,,1,,,,,,</v>
      </c>
    </row>
    <row r="481" spans="2:18" x14ac:dyDescent="0.2">
      <c r="B481" s="1">
        <v>3</v>
      </c>
      <c r="C481" s="9"/>
      <c r="D481" s="10"/>
      <c r="E481" s="10" t="s">
        <v>36</v>
      </c>
      <c r="F481" s="127" t="str">
        <f t="shared" si="44"/>
        <v/>
      </c>
      <c r="G481" s="10" t="s">
        <v>36</v>
      </c>
      <c r="H481" s="2">
        <v>27</v>
      </c>
      <c r="I481" s="11" t="str">
        <f t="shared" si="42"/>
        <v/>
      </c>
      <c r="J481" s="2">
        <v>2</v>
      </c>
      <c r="K481" s="2">
        <v>2</v>
      </c>
      <c r="L481" s="6">
        <v>9</v>
      </c>
      <c r="M481" s="6" t="str">
        <f t="shared" si="45"/>
        <v>&lt;D9&gt;</v>
      </c>
      <c r="N481" s="6" t="str">
        <f>IF($B481=1,IF(ISNA(VLOOKUP($M481,Teams!$F$4:$H$51,2,FALSE)),"",VLOOKUP($M481,Teams!$F$4:$H$51,2,FALSE)),IF($B481=2,IF(ISNA(VLOOKUP($M481,Teams!$O$4:$Q$51,2,FALSE)),"",VLOOKUP($M481,Teams!$O$4:$Q$51,2,FALSE)),IF(ISNA(VLOOKUP($M481,Teams!$X$4:$Z$51,2,FALSE)),"",VLOOKUP($M481,Teams!$X$4:$Z$51,2,FALSE))))</f>
        <v>213409</v>
      </c>
      <c r="O481" s="6">
        <v>8</v>
      </c>
      <c r="P481" s="6" t="str">
        <f t="shared" si="43"/>
        <v>&lt;D8&gt;</v>
      </c>
      <c r="Q481" s="6" t="str">
        <f>IF($B481=1,IF(ISNA(VLOOKUP($P481,Teams!$F$4:$H$51,2,FALSE)),"",VLOOKUP($P481,Teams!$F$4:$H$51,2,FALSE)),IF($B481=2,IF(ISNA(VLOOKUP($P481,Teams!$O$4:$Q$51,2,FALSE)),"",VLOOKUP($P481,Teams!$O$4:$Q$51,2,FALSE)),IF(ISNA(VLOOKUP($P481,Teams!$X$4:$Z$51,2,FALSE)),"",VLOOKUP($P481,Teams!$X$4:$Z$51,2,FALSE))))</f>
        <v>213408</v>
      </c>
      <c r="R481" t="str">
        <f t="shared" si="46"/>
        <v>01/00/1900,:00,01/00/1900,:00,Week 27 - Match ,,Gym 2 - Court 2,,0,Game,,213409,,1,213408,,,0,,,1,,,,,,</v>
      </c>
    </row>
    <row r="482" spans="2:18" x14ac:dyDescent="0.2">
      <c r="B482" s="1">
        <v>3</v>
      </c>
      <c r="C482" s="9"/>
      <c r="D482" s="10"/>
      <c r="E482" s="10" t="s">
        <v>36</v>
      </c>
      <c r="F482" s="127" t="str">
        <f t="shared" si="44"/>
        <v/>
      </c>
      <c r="G482" s="10" t="s">
        <v>36</v>
      </c>
      <c r="H482" s="2">
        <v>27</v>
      </c>
      <c r="I482" s="11" t="str">
        <f t="shared" si="42"/>
        <v/>
      </c>
      <c r="J482" s="2">
        <v>2</v>
      </c>
      <c r="K482" s="2">
        <v>3</v>
      </c>
      <c r="L482" s="6">
        <v>11</v>
      </c>
      <c r="M482" s="6" t="str">
        <f t="shared" si="45"/>
        <v>&lt;D11&gt;</v>
      </c>
      <c r="N482" s="6" t="str">
        <f>IF($B482=1,IF(ISNA(VLOOKUP($M482,Teams!$F$4:$H$51,2,FALSE)),"",VLOOKUP($M482,Teams!$F$4:$H$51,2,FALSE)),IF($B482=2,IF(ISNA(VLOOKUP($M482,Teams!$O$4:$Q$51,2,FALSE)),"",VLOOKUP($M482,Teams!$O$4:$Q$51,2,FALSE)),IF(ISNA(VLOOKUP($M482,Teams!$X$4:$Z$51,2,FALSE)),"",VLOOKUP($M482,Teams!$X$4:$Z$51,2,FALSE))))</f>
        <v>213411</v>
      </c>
      <c r="O482" s="6">
        <v>7</v>
      </c>
      <c r="P482" s="6" t="str">
        <f t="shared" si="43"/>
        <v>&lt;D7&gt;</v>
      </c>
      <c r="Q482" s="6" t="str">
        <f>IF($B482=1,IF(ISNA(VLOOKUP($P482,Teams!$F$4:$H$51,2,FALSE)),"",VLOOKUP($P482,Teams!$F$4:$H$51,2,FALSE)),IF($B482=2,IF(ISNA(VLOOKUP($P482,Teams!$O$4:$Q$51,2,FALSE)),"",VLOOKUP($P482,Teams!$O$4:$Q$51,2,FALSE)),IF(ISNA(VLOOKUP($P482,Teams!$X$4:$Z$51,2,FALSE)),"",VLOOKUP($P482,Teams!$X$4:$Z$51,2,FALSE))))</f>
        <v>213407</v>
      </c>
      <c r="R482" t="str">
        <f t="shared" si="46"/>
        <v>01/00/1900,:00,01/00/1900,:00,Week 27 - Match ,,Gym 2 - Court 3,,0,Game,,213411,,1,213407,,,0,,,1,,,,,,</v>
      </c>
    </row>
  </sheetData>
  <sheetProtection algorithmName="SHA-512" hashValue="NvaORfd3WlQzhqnmESvRsqK+RZrRhjXudg+6myPDSxr4j616MjJBzb1Kbvxr2TDbkP67UUbkeq07oTdjMFaw5g==" saltValue="tqNlQblp10gPGqiborohsw==" spinCount="100000" sheet="1" objects="1" scenarios="1"/>
  <mergeCells count="4">
    <mergeCell ref="D1:E1"/>
    <mergeCell ref="F1:G1"/>
    <mergeCell ref="L1:N1"/>
    <mergeCell ref="O1:Q1"/>
  </mergeCells>
  <dataValidations count="7">
    <dataValidation type="list" allowBlank="1" showInputMessage="1" showErrorMessage="1" sqref="E3:E482 G435:G482" xr:uid="{00000000-0002-0000-0A00-000000000000}">
      <formula1>Minutes</formula1>
    </dataValidation>
    <dataValidation type="list" allowBlank="1" showInputMessage="1" showErrorMessage="1" sqref="A3" xr:uid="{00000000-0002-0000-0A00-000001000000}">
      <formula1>Divisions</formula1>
    </dataValidation>
    <dataValidation type="list" allowBlank="1" showInputMessage="1" showErrorMessage="1" sqref="K3:K482" xr:uid="{00000000-0002-0000-0A00-000002000000}">
      <formula1>Courts</formula1>
    </dataValidation>
    <dataValidation type="list" allowBlank="1" showInputMessage="1" showErrorMessage="1" sqref="J3:J482" xr:uid="{00000000-0002-0000-0A00-000003000000}">
      <formula1>Gyms</formula1>
    </dataValidation>
    <dataValidation type="list" allowBlank="1" showInputMessage="1" showErrorMessage="1" sqref="H3:H482" xr:uid="{00000000-0002-0000-0A00-000004000000}">
      <formula1>Weeks</formula1>
    </dataValidation>
    <dataValidation type="list" allowBlank="1" showInputMessage="1" showErrorMessage="1" sqref="D3:D482 F435:F482" xr:uid="{00000000-0002-0000-0A00-000005000000}">
      <formula1>Times</formula1>
    </dataValidation>
    <dataValidation type="list" allowBlank="1" showInputMessage="1" showErrorMessage="1" sqref="C3:C482" xr:uid="{00000000-0002-0000-0A00-000006000000}">
      <formula1>Dates</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A5EE-4187-40D0-A020-3829B9110716}">
  <sheetPr codeName="Sheet2">
    <pageSetUpPr fitToPage="1"/>
  </sheetPr>
  <dimension ref="A1:P19"/>
  <sheetViews>
    <sheetView topLeftCell="A7" workbookViewId="0">
      <selection activeCell="B3" sqref="B3:P3"/>
    </sheetView>
  </sheetViews>
  <sheetFormatPr defaultRowHeight="12.75" x14ac:dyDescent="0.2"/>
  <cols>
    <col min="1" max="1" width="13.85546875" bestFit="1" customWidth="1"/>
  </cols>
  <sheetData>
    <row r="1" spans="1:16" ht="15" x14ac:dyDescent="0.2">
      <c r="A1" s="108" t="s">
        <v>101</v>
      </c>
      <c r="B1" s="108"/>
      <c r="C1" s="108"/>
      <c r="D1" s="108"/>
      <c r="E1" s="108"/>
      <c r="F1" s="108"/>
      <c r="G1" s="108"/>
      <c r="H1" s="108"/>
      <c r="I1" s="108"/>
      <c r="J1" s="108"/>
      <c r="K1" s="108"/>
      <c r="L1" s="108"/>
      <c r="M1" s="108"/>
      <c r="N1" s="108"/>
      <c r="O1" s="108"/>
      <c r="P1" s="108"/>
    </row>
    <row r="2" spans="1:16" ht="15" x14ac:dyDescent="0.2">
      <c r="A2" s="114">
        <v>1</v>
      </c>
      <c r="B2" s="116" t="s">
        <v>169</v>
      </c>
      <c r="C2" s="116"/>
      <c r="D2" s="116"/>
      <c r="E2" s="116"/>
      <c r="F2" s="116"/>
      <c r="G2" s="116"/>
      <c r="H2" s="116"/>
      <c r="I2" s="116"/>
      <c r="J2" s="116"/>
      <c r="K2" s="116"/>
      <c r="L2" s="116"/>
      <c r="M2" s="116"/>
      <c r="N2" s="116"/>
      <c r="O2" s="116"/>
      <c r="P2" s="116"/>
    </row>
    <row r="3" spans="1:16" ht="15" x14ac:dyDescent="0.2">
      <c r="A3" s="114">
        <v>2</v>
      </c>
      <c r="B3" s="116" t="s">
        <v>170</v>
      </c>
      <c r="C3" s="116"/>
      <c r="D3" s="116"/>
      <c r="E3" s="116"/>
      <c r="F3" s="116"/>
      <c r="G3" s="116"/>
      <c r="H3" s="116"/>
      <c r="I3" s="116"/>
      <c r="J3" s="116"/>
      <c r="K3" s="116"/>
      <c r="L3" s="116"/>
      <c r="M3" s="116"/>
      <c r="N3" s="116"/>
      <c r="O3" s="116"/>
      <c r="P3" s="116"/>
    </row>
    <row r="4" spans="1:16" ht="45" customHeight="1" x14ac:dyDescent="0.2">
      <c r="A4" s="114">
        <v>3</v>
      </c>
      <c r="B4" s="116" t="s">
        <v>168</v>
      </c>
      <c r="C4" s="116"/>
      <c r="D4" s="116"/>
      <c r="E4" s="116"/>
      <c r="F4" s="116"/>
      <c r="G4" s="116"/>
      <c r="H4" s="116"/>
      <c r="I4" s="116"/>
      <c r="J4" s="116"/>
      <c r="K4" s="116"/>
      <c r="L4" s="116"/>
      <c r="M4" s="116"/>
      <c r="N4" s="116"/>
      <c r="O4" s="116"/>
      <c r="P4" s="116"/>
    </row>
    <row r="5" spans="1:16" ht="15" x14ac:dyDescent="0.2">
      <c r="A5" s="114">
        <v>4</v>
      </c>
      <c r="B5" s="116" t="s">
        <v>171</v>
      </c>
      <c r="C5" s="116"/>
      <c r="D5" s="116"/>
      <c r="E5" s="116"/>
      <c r="F5" s="116"/>
      <c r="G5" s="116"/>
      <c r="H5" s="116"/>
      <c r="I5" s="116"/>
      <c r="J5" s="116"/>
      <c r="K5" s="116"/>
      <c r="L5" s="116"/>
      <c r="M5" s="116"/>
      <c r="N5" s="116"/>
      <c r="O5" s="116"/>
      <c r="P5" s="116"/>
    </row>
    <row r="6" spans="1:16" ht="30.6" customHeight="1" x14ac:dyDescent="0.2">
      <c r="A6" s="114">
        <v>5</v>
      </c>
      <c r="B6" s="116" t="s">
        <v>172</v>
      </c>
      <c r="C6" s="116"/>
      <c r="D6" s="116"/>
      <c r="E6" s="116"/>
      <c r="F6" s="116"/>
      <c r="G6" s="116"/>
      <c r="H6" s="116"/>
      <c r="I6" s="116"/>
      <c r="J6" s="116"/>
      <c r="K6" s="116"/>
      <c r="L6" s="116"/>
      <c r="M6" s="116"/>
      <c r="N6" s="116"/>
      <c r="O6" s="116"/>
      <c r="P6" s="116"/>
    </row>
    <row r="7" spans="1:16" ht="15" x14ac:dyDescent="0.2">
      <c r="A7" s="114">
        <v>6</v>
      </c>
      <c r="B7" s="116" t="s">
        <v>173</v>
      </c>
      <c r="C7" s="116"/>
      <c r="D7" s="116"/>
      <c r="E7" s="116"/>
      <c r="F7" s="116"/>
      <c r="G7" s="116"/>
      <c r="H7" s="116"/>
      <c r="I7" s="116"/>
      <c r="J7" s="116"/>
      <c r="K7" s="116"/>
      <c r="L7" s="116"/>
      <c r="M7" s="116"/>
      <c r="N7" s="116"/>
      <c r="O7" s="116"/>
      <c r="P7" s="116"/>
    </row>
    <row r="8" spans="1:16" ht="15" x14ac:dyDescent="0.2">
      <c r="A8" s="114">
        <v>7</v>
      </c>
      <c r="B8" s="116" t="s">
        <v>174</v>
      </c>
      <c r="C8" s="116"/>
      <c r="D8" s="116"/>
      <c r="E8" s="116"/>
      <c r="F8" s="116"/>
      <c r="G8" s="116"/>
      <c r="H8" s="116"/>
      <c r="I8" s="116"/>
      <c r="J8" s="116"/>
      <c r="K8" s="116"/>
      <c r="L8" s="116"/>
      <c r="M8" s="116"/>
      <c r="N8" s="116"/>
      <c r="O8" s="116"/>
      <c r="P8" s="116"/>
    </row>
    <row r="9" spans="1:16" ht="15" x14ac:dyDescent="0.2">
      <c r="A9" s="114">
        <v>8</v>
      </c>
      <c r="B9" s="116" t="s">
        <v>175</v>
      </c>
      <c r="C9" s="116"/>
      <c r="D9" s="116"/>
      <c r="E9" s="116"/>
      <c r="F9" s="116"/>
      <c r="G9" s="116"/>
      <c r="H9" s="116"/>
      <c r="I9" s="116"/>
      <c r="J9" s="116"/>
      <c r="K9" s="116"/>
      <c r="L9" s="116"/>
      <c r="M9" s="116"/>
      <c r="N9" s="116"/>
      <c r="O9" s="116"/>
      <c r="P9" s="116"/>
    </row>
    <row r="10" spans="1:16" ht="15" x14ac:dyDescent="0.2">
      <c r="A10" s="114">
        <v>9</v>
      </c>
      <c r="B10" s="116" t="s">
        <v>180</v>
      </c>
      <c r="C10" s="116"/>
      <c r="D10" s="116"/>
      <c r="E10" s="116"/>
      <c r="F10" s="116"/>
      <c r="G10" s="116"/>
      <c r="H10" s="116"/>
      <c r="I10" s="116"/>
      <c r="J10" s="116"/>
      <c r="K10" s="116"/>
      <c r="L10" s="116"/>
      <c r="M10" s="116"/>
      <c r="N10" s="116"/>
      <c r="O10" s="116"/>
      <c r="P10" s="116"/>
    </row>
    <row r="11" spans="1:16" ht="45" customHeight="1" x14ac:dyDescent="0.2">
      <c r="A11" s="114">
        <v>10</v>
      </c>
      <c r="B11" s="118" t="s">
        <v>179</v>
      </c>
      <c r="C11" s="118"/>
      <c r="D11" s="118"/>
      <c r="E11" s="118"/>
      <c r="F11" s="118"/>
      <c r="G11" s="118"/>
      <c r="H11" s="118"/>
      <c r="I11" s="118"/>
      <c r="J11" s="118"/>
      <c r="K11" s="118"/>
      <c r="L11" s="118"/>
      <c r="M11" s="118"/>
      <c r="N11" s="118"/>
      <c r="O11" s="118"/>
      <c r="P11" s="118"/>
    </row>
    <row r="12" spans="1:16" ht="45" customHeight="1" x14ac:dyDescent="0.2">
      <c r="A12" s="114">
        <v>11</v>
      </c>
      <c r="B12" s="116" t="s">
        <v>184</v>
      </c>
      <c r="C12" s="116"/>
      <c r="D12" s="116"/>
      <c r="E12" s="116"/>
      <c r="F12" s="116"/>
      <c r="G12" s="116"/>
      <c r="H12" s="116"/>
      <c r="I12" s="116"/>
      <c r="J12" s="116"/>
      <c r="K12" s="116"/>
      <c r="L12" s="116"/>
      <c r="M12" s="116"/>
      <c r="N12" s="116"/>
      <c r="O12" s="116"/>
      <c r="P12" s="116"/>
    </row>
    <row r="13" spans="1:16" ht="30.6" customHeight="1" x14ac:dyDescent="0.2">
      <c r="A13" s="114">
        <v>12</v>
      </c>
      <c r="B13" s="116" t="s">
        <v>181</v>
      </c>
      <c r="C13" s="116"/>
      <c r="D13" s="116"/>
      <c r="E13" s="116"/>
      <c r="F13" s="116"/>
      <c r="G13" s="116"/>
      <c r="H13" s="116"/>
      <c r="I13" s="116"/>
      <c r="J13" s="116"/>
      <c r="K13" s="116"/>
      <c r="L13" s="116"/>
      <c r="M13" s="116"/>
      <c r="N13" s="116"/>
      <c r="O13" s="116"/>
      <c r="P13" s="116"/>
    </row>
    <row r="14" spans="1:16" ht="15" x14ac:dyDescent="0.2">
      <c r="A14" s="114">
        <v>13</v>
      </c>
      <c r="B14" s="116" t="s">
        <v>182</v>
      </c>
      <c r="C14" s="116"/>
      <c r="D14" s="116"/>
      <c r="E14" s="116"/>
      <c r="F14" s="116"/>
      <c r="G14" s="116"/>
      <c r="H14" s="116"/>
      <c r="I14" s="116"/>
      <c r="J14" s="116"/>
      <c r="K14" s="116"/>
      <c r="L14" s="116"/>
      <c r="M14" s="116"/>
      <c r="N14" s="116"/>
      <c r="O14" s="116"/>
      <c r="P14" s="116"/>
    </row>
    <row r="15" spans="1:16" ht="30.6" customHeight="1" x14ac:dyDescent="0.2">
      <c r="A15" s="114">
        <v>14</v>
      </c>
      <c r="B15" s="116" t="s">
        <v>178</v>
      </c>
      <c r="C15" s="116"/>
      <c r="D15" s="116"/>
      <c r="E15" s="116"/>
      <c r="F15" s="116"/>
      <c r="G15" s="116"/>
      <c r="H15" s="116"/>
      <c r="I15" s="116"/>
      <c r="J15" s="116"/>
      <c r="K15" s="116"/>
      <c r="L15" s="116"/>
      <c r="M15" s="116"/>
      <c r="N15" s="116"/>
      <c r="O15" s="116"/>
      <c r="P15" s="116"/>
    </row>
    <row r="16" spans="1:16" ht="46.15" customHeight="1" x14ac:dyDescent="0.2">
      <c r="A16" s="114">
        <v>15</v>
      </c>
      <c r="B16" s="116" t="s">
        <v>176</v>
      </c>
      <c r="C16" s="116"/>
      <c r="D16" s="116"/>
      <c r="E16" s="116"/>
      <c r="F16" s="116"/>
      <c r="G16" s="116"/>
      <c r="H16" s="116"/>
      <c r="I16" s="116"/>
      <c r="J16" s="116"/>
      <c r="K16" s="116"/>
      <c r="L16" s="116"/>
      <c r="M16" s="116"/>
      <c r="N16" s="116"/>
      <c r="O16" s="116"/>
      <c r="P16" s="116"/>
    </row>
    <row r="17" spans="1:16" ht="15" x14ac:dyDescent="0.2">
      <c r="A17" s="114">
        <v>16</v>
      </c>
      <c r="B17" s="116" t="s">
        <v>166</v>
      </c>
      <c r="C17" s="116"/>
      <c r="D17" s="116"/>
      <c r="E17" s="116"/>
      <c r="F17" s="116"/>
      <c r="G17" s="116"/>
      <c r="H17" s="116"/>
      <c r="I17" s="116"/>
      <c r="J17" s="116"/>
      <c r="K17" s="116"/>
      <c r="L17" s="116"/>
      <c r="M17" s="116"/>
      <c r="N17" s="116"/>
      <c r="O17" s="116"/>
      <c r="P17" s="116"/>
    </row>
    <row r="18" spans="1:16" ht="15" x14ac:dyDescent="0.2">
      <c r="A18" s="114">
        <v>17</v>
      </c>
      <c r="B18" s="116" t="s">
        <v>177</v>
      </c>
      <c r="C18" s="116"/>
      <c r="D18" s="116"/>
      <c r="E18" s="116"/>
      <c r="F18" s="116"/>
      <c r="G18" s="116"/>
      <c r="H18" s="116"/>
      <c r="I18" s="116"/>
      <c r="J18" s="116"/>
      <c r="K18" s="116"/>
      <c r="L18" s="116"/>
      <c r="M18" s="116"/>
      <c r="N18" s="116"/>
      <c r="O18" s="116"/>
      <c r="P18" s="116"/>
    </row>
    <row r="19" spans="1:16" ht="30" customHeight="1" x14ac:dyDescent="0.2">
      <c r="A19" s="114">
        <v>18</v>
      </c>
      <c r="B19" s="117" t="s">
        <v>183</v>
      </c>
      <c r="C19" s="117"/>
      <c r="D19" s="117"/>
      <c r="E19" s="117"/>
      <c r="F19" s="117"/>
      <c r="G19" s="117"/>
      <c r="H19" s="117"/>
      <c r="I19" s="117"/>
      <c r="J19" s="117"/>
      <c r="K19" s="117"/>
      <c r="L19" s="117"/>
      <c r="M19" s="117"/>
      <c r="N19" s="117"/>
      <c r="O19" s="117"/>
      <c r="P19" s="117"/>
    </row>
  </sheetData>
  <sheetProtection algorithmName="SHA-512" hashValue="pi3eAHmp/oKi02LQoKkSsVNbIjkpZF1dmoArd2Hanex4w1WZOSpyAfCSo4gnrJPvlv0ZgTpJT2VRe4efURaePA==" saltValue="0OOmkgjHlhRpSKKgXXAePw==" spinCount="100000" sheet="1" objects="1" scenarios="1"/>
  <mergeCells count="18">
    <mergeCell ref="B14:P14"/>
    <mergeCell ref="B13:P13"/>
    <mergeCell ref="B2:P2"/>
    <mergeCell ref="B3:P3"/>
    <mergeCell ref="B4:P4"/>
    <mergeCell ref="B5:P5"/>
    <mergeCell ref="B6:P6"/>
    <mergeCell ref="B7:P7"/>
    <mergeCell ref="B8:P8"/>
    <mergeCell ref="B9:P9"/>
    <mergeCell ref="B10:P10"/>
    <mergeCell ref="B11:P11"/>
    <mergeCell ref="B12:P12"/>
    <mergeCell ref="B15:P15"/>
    <mergeCell ref="B16:P16"/>
    <mergeCell ref="B17:P17"/>
    <mergeCell ref="B18:P18"/>
    <mergeCell ref="B19:P19"/>
  </mergeCells>
  <printOptions horizontalCentered="1"/>
  <pageMargins left="0.7" right="0.7" top="0.75" bottom="0.75" header="0.3" footer="0.3"/>
  <pageSetup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EE690-0876-482C-9E7B-B9AA8F83AD83}">
  <sheetPr codeName="Sheet3"/>
  <dimension ref="A1:G32"/>
  <sheetViews>
    <sheetView workbookViewId="0">
      <selection activeCell="B3" sqref="B3:G3"/>
    </sheetView>
  </sheetViews>
  <sheetFormatPr defaultRowHeight="12.75" x14ac:dyDescent="0.2"/>
  <cols>
    <col min="1" max="1" width="17.7109375" customWidth="1"/>
    <col min="2" max="2" width="18.42578125" bestFit="1" customWidth="1"/>
    <col min="3" max="3" width="11.5703125" bestFit="1" customWidth="1"/>
    <col min="4" max="4" width="18.28515625" bestFit="1" customWidth="1"/>
    <col min="5" max="5" width="9.42578125" bestFit="1" customWidth="1"/>
    <col min="6" max="6" width="1.7109375" customWidth="1"/>
    <col min="7" max="7" width="100.7109375" customWidth="1"/>
  </cols>
  <sheetData>
    <row r="1" spans="1:7" x14ac:dyDescent="0.2">
      <c r="A1" s="49" t="s">
        <v>82</v>
      </c>
      <c r="B1" s="90">
        <v>43722</v>
      </c>
    </row>
    <row r="3" spans="1:7" x14ac:dyDescent="0.2">
      <c r="A3" s="113" t="s">
        <v>135</v>
      </c>
      <c r="B3" s="119" t="s">
        <v>161</v>
      </c>
      <c r="C3" s="119"/>
      <c r="D3" s="119"/>
      <c r="E3" s="119"/>
      <c r="F3" s="119"/>
      <c r="G3" s="119"/>
    </row>
    <row r="5" spans="1:7" x14ac:dyDescent="0.2">
      <c r="A5" s="105" t="s">
        <v>162</v>
      </c>
      <c r="B5" s="89" t="s">
        <v>81</v>
      </c>
      <c r="C5" s="89" t="s">
        <v>167</v>
      </c>
      <c r="D5" s="89" t="s">
        <v>77</v>
      </c>
      <c r="E5" s="89" t="s">
        <v>80</v>
      </c>
      <c r="G5" s="105" t="s">
        <v>136</v>
      </c>
    </row>
    <row r="6" spans="1:7" x14ac:dyDescent="0.2">
      <c r="A6" s="6">
        <v>1</v>
      </c>
      <c r="B6" t="s">
        <v>44</v>
      </c>
      <c r="C6" s="6" t="s">
        <v>75</v>
      </c>
      <c r="D6" s="6" t="s">
        <v>70</v>
      </c>
      <c r="E6" t="s">
        <v>78</v>
      </c>
      <c r="G6" s="104" t="s">
        <v>137</v>
      </c>
    </row>
    <row r="7" spans="1:7" x14ac:dyDescent="0.2">
      <c r="A7" s="6">
        <v>2</v>
      </c>
      <c r="B7" t="s">
        <v>45</v>
      </c>
      <c r="C7" s="6" t="s">
        <v>75</v>
      </c>
      <c r="D7" s="6" t="s">
        <v>71</v>
      </c>
      <c r="E7" t="s">
        <v>78</v>
      </c>
      <c r="G7" s="104" t="s">
        <v>138</v>
      </c>
    </row>
    <row r="8" spans="1:7" x14ac:dyDescent="0.2">
      <c r="A8" s="6">
        <v>3</v>
      </c>
      <c r="B8" t="s">
        <v>46</v>
      </c>
      <c r="C8" s="6" t="s">
        <v>75</v>
      </c>
      <c r="D8" s="6" t="s">
        <v>70</v>
      </c>
      <c r="E8" t="s">
        <v>78</v>
      </c>
      <c r="G8" s="104" t="s">
        <v>137</v>
      </c>
    </row>
    <row r="9" spans="1:7" x14ac:dyDescent="0.2">
      <c r="A9" s="6">
        <v>4</v>
      </c>
      <c r="B9" t="s">
        <v>47</v>
      </c>
      <c r="C9" s="6" t="s">
        <v>75</v>
      </c>
      <c r="D9" s="6" t="s">
        <v>71</v>
      </c>
      <c r="E9" t="s">
        <v>78</v>
      </c>
      <c r="G9" s="104" t="s">
        <v>138</v>
      </c>
    </row>
    <row r="10" spans="1:7" x14ac:dyDescent="0.2">
      <c r="A10" s="6">
        <v>5</v>
      </c>
      <c r="B10" t="s">
        <v>48</v>
      </c>
      <c r="C10" s="6" t="s">
        <v>75</v>
      </c>
      <c r="D10" s="50" t="s">
        <v>164</v>
      </c>
      <c r="E10" t="s">
        <v>78</v>
      </c>
      <c r="G10" s="104" t="s">
        <v>139</v>
      </c>
    </row>
    <row r="11" spans="1:7" x14ac:dyDescent="0.2">
      <c r="A11" s="6">
        <v>6</v>
      </c>
      <c r="B11" t="s">
        <v>49</v>
      </c>
      <c r="C11" s="6" t="s">
        <v>76</v>
      </c>
      <c r="D11" s="6"/>
      <c r="G11" s="104" t="s">
        <v>140</v>
      </c>
    </row>
    <row r="12" spans="1:7" x14ac:dyDescent="0.2">
      <c r="A12" s="6">
        <v>7</v>
      </c>
      <c r="B12" t="s">
        <v>50</v>
      </c>
      <c r="C12" s="6" t="s">
        <v>75</v>
      </c>
      <c r="D12" s="6" t="s">
        <v>72</v>
      </c>
      <c r="E12" t="s">
        <v>78</v>
      </c>
      <c r="G12" s="104" t="s">
        <v>139</v>
      </c>
    </row>
    <row r="13" spans="1:7" x14ac:dyDescent="0.2">
      <c r="A13" s="6">
        <v>8</v>
      </c>
      <c r="B13" t="s">
        <v>51</v>
      </c>
      <c r="C13" s="6" t="s">
        <v>76</v>
      </c>
      <c r="D13" s="6"/>
      <c r="G13" s="104" t="s">
        <v>141</v>
      </c>
    </row>
    <row r="14" spans="1:7" x14ac:dyDescent="0.2">
      <c r="A14" s="6">
        <v>9</v>
      </c>
      <c r="B14" t="s">
        <v>52</v>
      </c>
      <c r="C14" s="6" t="s">
        <v>75</v>
      </c>
      <c r="D14" s="6">
        <v>0</v>
      </c>
      <c r="E14" t="s">
        <v>79</v>
      </c>
      <c r="G14" s="104" t="s">
        <v>142</v>
      </c>
    </row>
    <row r="15" spans="1:7" x14ac:dyDescent="0.2">
      <c r="A15" s="6">
        <v>10</v>
      </c>
      <c r="B15" t="s">
        <v>53</v>
      </c>
      <c r="C15" s="6" t="s">
        <v>75</v>
      </c>
      <c r="D15" s="6" t="s">
        <v>73</v>
      </c>
      <c r="E15" t="s">
        <v>79</v>
      </c>
      <c r="G15" s="104" t="s">
        <v>143</v>
      </c>
    </row>
    <row r="16" spans="1:7" ht="38.25" x14ac:dyDescent="0.2">
      <c r="A16" s="6">
        <v>11</v>
      </c>
      <c r="B16" t="s">
        <v>54</v>
      </c>
      <c r="C16" s="6" t="s">
        <v>76</v>
      </c>
      <c r="D16" s="6"/>
      <c r="G16" s="104" t="s">
        <v>144</v>
      </c>
    </row>
    <row r="17" spans="1:7" x14ac:dyDescent="0.2">
      <c r="A17" s="6">
        <v>12</v>
      </c>
      <c r="B17" t="s">
        <v>55</v>
      </c>
      <c r="C17" s="6" t="s">
        <v>75</v>
      </c>
      <c r="D17" s="50" t="s">
        <v>163</v>
      </c>
      <c r="E17" t="s">
        <v>29</v>
      </c>
      <c r="G17" s="104" t="s">
        <v>145</v>
      </c>
    </row>
    <row r="18" spans="1:7" x14ac:dyDescent="0.2">
      <c r="A18" s="6">
        <v>13</v>
      </c>
      <c r="B18" t="s">
        <v>56</v>
      </c>
      <c r="C18" s="6" t="s">
        <v>76</v>
      </c>
      <c r="D18" s="6"/>
      <c r="G18" s="104" t="s">
        <v>146</v>
      </c>
    </row>
    <row r="19" spans="1:7" x14ac:dyDescent="0.2">
      <c r="A19" s="6">
        <v>14</v>
      </c>
      <c r="B19" t="s">
        <v>57</v>
      </c>
      <c r="C19" s="6" t="s">
        <v>75</v>
      </c>
      <c r="D19" s="6">
        <v>1</v>
      </c>
      <c r="E19" t="s">
        <v>79</v>
      </c>
      <c r="G19" s="104" t="s">
        <v>147</v>
      </c>
    </row>
    <row r="20" spans="1:7" ht="25.5" x14ac:dyDescent="0.2">
      <c r="A20" s="6">
        <v>15</v>
      </c>
      <c r="B20" t="s">
        <v>58</v>
      </c>
      <c r="C20" s="6" t="s">
        <v>75</v>
      </c>
      <c r="D20" s="50" t="s">
        <v>163</v>
      </c>
      <c r="E20" t="s">
        <v>29</v>
      </c>
      <c r="G20" s="104" t="s">
        <v>148</v>
      </c>
    </row>
    <row r="21" spans="1:7" x14ac:dyDescent="0.2">
      <c r="A21" s="6">
        <v>16</v>
      </c>
      <c r="B21" t="s">
        <v>59</v>
      </c>
      <c r="C21" s="6" t="s">
        <v>76</v>
      </c>
      <c r="D21" s="6"/>
      <c r="G21" s="104" t="s">
        <v>146</v>
      </c>
    </row>
    <row r="22" spans="1:7" x14ac:dyDescent="0.2">
      <c r="A22" s="6">
        <v>17</v>
      </c>
      <c r="B22" t="s">
        <v>60</v>
      </c>
      <c r="C22" s="6" t="s">
        <v>76</v>
      </c>
      <c r="D22" s="6"/>
      <c r="G22" s="104" t="s">
        <v>149</v>
      </c>
    </row>
    <row r="23" spans="1:7" ht="25.5" x14ac:dyDescent="0.2">
      <c r="A23" s="6">
        <v>18</v>
      </c>
      <c r="B23" s="106" t="s">
        <v>150</v>
      </c>
      <c r="C23" s="50" t="s">
        <v>75</v>
      </c>
      <c r="D23" s="6">
        <v>0</v>
      </c>
      <c r="E23" s="48" t="s">
        <v>79</v>
      </c>
      <c r="G23" s="107" t="s">
        <v>151</v>
      </c>
    </row>
    <row r="24" spans="1:7" ht="25.5" x14ac:dyDescent="0.2">
      <c r="A24" s="6">
        <v>19</v>
      </c>
      <c r="B24" t="s">
        <v>61</v>
      </c>
      <c r="C24" s="6" t="s">
        <v>76</v>
      </c>
      <c r="D24" s="6"/>
      <c r="G24" s="104" t="s">
        <v>152</v>
      </c>
    </row>
    <row r="25" spans="1:7" ht="63.75" x14ac:dyDescent="0.2">
      <c r="A25" s="6">
        <v>20</v>
      </c>
      <c r="B25" t="s">
        <v>62</v>
      </c>
      <c r="C25" s="6" t="s">
        <v>75</v>
      </c>
      <c r="D25" s="50" t="s">
        <v>134</v>
      </c>
      <c r="E25" t="s">
        <v>78</v>
      </c>
      <c r="G25" s="104" t="s">
        <v>165</v>
      </c>
    </row>
    <row r="26" spans="1:7" ht="25.5" x14ac:dyDescent="0.2">
      <c r="A26" s="6">
        <v>21</v>
      </c>
      <c r="B26" t="s">
        <v>63</v>
      </c>
      <c r="C26" s="6" t="s">
        <v>75</v>
      </c>
      <c r="D26" s="6">
        <v>1</v>
      </c>
      <c r="E26" t="s">
        <v>79</v>
      </c>
      <c r="G26" s="104" t="s">
        <v>153</v>
      </c>
    </row>
    <row r="27" spans="1:7" x14ac:dyDescent="0.2">
      <c r="A27" s="6">
        <v>22</v>
      </c>
      <c r="B27" t="s">
        <v>64</v>
      </c>
      <c r="C27" s="6" t="s">
        <v>76</v>
      </c>
      <c r="D27" s="6"/>
      <c r="G27" s="104" t="s">
        <v>154</v>
      </c>
    </row>
    <row r="28" spans="1:7" x14ac:dyDescent="0.2">
      <c r="A28" s="6">
        <v>23</v>
      </c>
      <c r="B28" t="s">
        <v>65</v>
      </c>
      <c r="C28" s="6" t="s">
        <v>76</v>
      </c>
      <c r="D28" s="6"/>
      <c r="G28" s="104" t="s">
        <v>155</v>
      </c>
    </row>
    <row r="29" spans="1:7" x14ac:dyDescent="0.2">
      <c r="A29" s="6">
        <v>24</v>
      </c>
      <c r="B29" t="s">
        <v>66</v>
      </c>
      <c r="C29" s="6" t="s">
        <v>76</v>
      </c>
      <c r="D29" s="6"/>
      <c r="G29" s="104" t="s">
        <v>156</v>
      </c>
    </row>
    <row r="30" spans="1:7" x14ac:dyDescent="0.2">
      <c r="A30" s="6">
        <v>25</v>
      </c>
      <c r="B30" t="s">
        <v>67</v>
      </c>
      <c r="C30" s="6" t="s">
        <v>76</v>
      </c>
      <c r="D30" s="6"/>
      <c r="G30" s="104" t="s">
        <v>157</v>
      </c>
    </row>
    <row r="31" spans="1:7" x14ac:dyDescent="0.2">
      <c r="A31" s="6">
        <v>26</v>
      </c>
      <c r="B31" t="s">
        <v>68</v>
      </c>
      <c r="C31" s="6" t="s">
        <v>76</v>
      </c>
      <c r="D31" s="6"/>
      <c r="G31" s="104" t="s">
        <v>158</v>
      </c>
    </row>
    <row r="32" spans="1:7" x14ac:dyDescent="0.2">
      <c r="A32" s="6">
        <v>27</v>
      </c>
      <c r="B32" t="s">
        <v>69</v>
      </c>
      <c r="C32" s="6" t="s">
        <v>76</v>
      </c>
      <c r="D32" s="6"/>
      <c r="G32" s="104" t="s">
        <v>159</v>
      </c>
    </row>
  </sheetData>
  <sheetProtection algorithmName="SHA-512" hashValue="7xt9td28tJ8uCVrggm/bm68lWEcG5JtZu2xugz6xC9Y5i6HVE1tGAm0WkTCgJ1kU12/K+G/cWYy48QTpt4pXBQ==" saltValue="kVX6XPj1yI4OpFm01qf1Fg==" spinCount="100000" sheet="1" objects="1" scenarios="1"/>
  <mergeCells count="1">
    <mergeCell ref="B3: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2:O38"/>
  <sheetViews>
    <sheetView workbookViewId="0">
      <selection activeCell="F22" sqref="F22"/>
    </sheetView>
  </sheetViews>
  <sheetFormatPr defaultRowHeight="12.75" x14ac:dyDescent="0.2"/>
  <cols>
    <col min="1" max="1" width="11.85546875" bestFit="1" customWidth="1"/>
    <col min="3" max="3" width="10.7109375" bestFit="1" customWidth="1"/>
    <col min="5" max="5" width="5.7109375" customWidth="1"/>
    <col min="6" max="6" width="11.42578125" bestFit="1" customWidth="1"/>
    <col min="9" max="9" width="10.7109375" bestFit="1" customWidth="1"/>
  </cols>
  <sheetData>
    <row r="2" spans="1:15" x14ac:dyDescent="0.2">
      <c r="A2" s="1" t="s">
        <v>17</v>
      </c>
      <c r="B2" s="122" t="s">
        <v>14</v>
      </c>
      <c r="C2" s="123"/>
      <c r="D2" s="1" t="s">
        <v>0</v>
      </c>
      <c r="E2" s="120" t="s">
        <v>1</v>
      </c>
      <c r="F2" s="120"/>
      <c r="G2" s="1" t="s">
        <v>2</v>
      </c>
      <c r="H2" s="1" t="s">
        <v>3</v>
      </c>
      <c r="I2" s="1" t="s">
        <v>4</v>
      </c>
      <c r="J2" s="1" t="s">
        <v>33</v>
      </c>
      <c r="K2" s="1" t="s">
        <v>16</v>
      </c>
      <c r="L2" s="1" t="s">
        <v>2</v>
      </c>
      <c r="M2" s="1" t="s">
        <v>15</v>
      </c>
      <c r="N2" s="121" t="s">
        <v>41</v>
      </c>
      <c r="O2" s="121"/>
    </row>
    <row r="3" spans="1:15" x14ac:dyDescent="0.2">
      <c r="A3" s="1" t="s">
        <v>18</v>
      </c>
      <c r="B3" s="8">
        <v>1</v>
      </c>
      <c r="C3" s="93" t="s">
        <v>99</v>
      </c>
      <c r="D3" s="2">
        <v>1</v>
      </c>
      <c r="E3" s="42">
        <v>1</v>
      </c>
      <c r="F3" s="4">
        <v>44465</v>
      </c>
      <c r="G3" s="3" t="s">
        <v>102</v>
      </c>
      <c r="H3" s="3" t="s">
        <v>5</v>
      </c>
      <c r="I3" s="7">
        <v>8</v>
      </c>
      <c r="J3" s="36" t="s">
        <v>36</v>
      </c>
      <c r="K3" s="7">
        <v>1</v>
      </c>
      <c r="L3" s="8">
        <v>1</v>
      </c>
      <c r="M3" s="1">
        <v>1</v>
      </c>
      <c r="N3" s="112" t="s">
        <v>42</v>
      </c>
      <c r="O3" s="41">
        <v>2021</v>
      </c>
    </row>
    <row r="4" spans="1:15" x14ac:dyDescent="0.2">
      <c r="A4" s="1" t="s">
        <v>19</v>
      </c>
      <c r="B4" s="8">
        <v>2</v>
      </c>
      <c r="C4" s="93" t="s">
        <v>100</v>
      </c>
      <c r="D4" s="2">
        <v>1</v>
      </c>
      <c r="E4" s="37">
        <v>2</v>
      </c>
      <c r="F4" s="4">
        <v>44472</v>
      </c>
      <c r="G4" s="3" t="s">
        <v>102</v>
      </c>
      <c r="H4" s="2" t="s">
        <v>5</v>
      </c>
      <c r="I4" s="7">
        <v>9</v>
      </c>
      <c r="J4" s="35">
        <v>15</v>
      </c>
      <c r="K4" s="7">
        <v>2</v>
      </c>
      <c r="L4" s="8">
        <v>2</v>
      </c>
      <c r="M4" s="1">
        <v>2</v>
      </c>
      <c r="N4" s="40" t="s">
        <v>43</v>
      </c>
      <c r="O4" s="37">
        <f>O3+1</f>
        <v>2022</v>
      </c>
    </row>
    <row r="5" spans="1:15" x14ac:dyDescent="0.2">
      <c r="A5" s="1" t="s">
        <v>20</v>
      </c>
      <c r="B5" s="1">
        <v>3</v>
      </c>
      <c r="C5" s="91" t="s">
        <v>74</v>
      </c>
      <c r="D5" s="2">
        <v>1</v>
      </c>
      <c r="E5" s="37">
        <v>3</v>
      </c>
      <c r="F5" s="4">
        <v>44479</v>
      </c>
      <c r="G5" s="3" t="s">
        <v>102</v>
      </c>
      <c r="H5" s="2" t="s">
        <v>5</v>
      </c>
      <c r="I5" s="7">
        <v>10</v>
      </c>
      <c r="J5" s="35">
        <v>20</v>
      </c>
      <c r="K5" s="7">
        <v>3</v>
      </c>
      <c r="L5" s="8">
        <v>3</v>
      </c>
      <c r="M5" s="1">
        <v>3</v>
      </c>
    </row>
    <row r="6" spans="1:15" x14ac:dyDescent="0.2">
      <c r="A6" s="1" t="s">
        <v>21</v>
      </c>
      <c r="D6" s="2">
        <v>1</v>
      </c>
      <c r="E6" s="37">
        <v>4</v>
      </c>
      <c r="F6" s="4">
        <v>44486</v>
      </c>
      <c r="G6" s="3" t="s">
        <v>102</v>
      </c>
      <c r="H6" s="2" t="s">
        <v>5</v>
      </c>
      <c r="I6" s="7">
        <v>11</v>
      </c>
      <c r="J6" s="35">
        <v>30</v>
      </c>
      <c r="K6" s="7">
        <v>4</v>
      </c>
    </row>
    <row r="7" spans="1:15" x14ac:dyDescent="0.2">
      <c r="D7" s="2">
        <v>1</v>
      </c>
      <c r="E7" s="37">
        <v>5</v>
      </c>
      <c r="F7" s="4">
        <v>44493</v>
      </c>
      <c r="G7" s="3" t="s">
        <v>102</v>
      </c>
      <c r="H7" s="2" t="s">
        <v>5</v>
      </c>
      <c r="I7" s="7">
        <v>12</v>
      </c>
      <c r="J7" s="35">
        <v>40</v>
      </c>
      <c r="K7" s="7">
        <v>5</v>
      </c>
    </row>
    <row r="8" spans="1:15" x14ac:dyDescent="0.2">
      <c r="D8" s="2">
        <v>1</v>
      </c>
      <c r="E8" s="37">
        <v>6</v>
      </c>
      <c r="F8" s="4">
        <v>44500</v>
      </c>
      <c r="G8" s="3" t="s">
        <v>102</v>
      </c>
      <c r="H8" s="2" t="s">
        <v>5</v>
      </c>
      <c r="I8" s="31">
        <v>13</v>
      </c>
      <c r="J8" s="36">
        <v>45</v>
      </c>
      <c r="K8" s="7">
        <v>6</v>
      </c>
    </row>
    <row r="9" spans="1:15" x14ac:dyDescent="0.2">
      <c r="D9" s="2">
        <v>1</v>
      </c>
      <c r="E9" s="37">
        <v>7</v>
      </c>
      <c r="F9" s="4">
        <v>44507</v>
      </c>
      <c r="G9" s="3" t="s">
        <v>102</v>
      </c>
      <c r="H9" s="2" t="s">
        <v>5</v>
      </c>
      <c r="I9" s="7">
        <v>14</v>
      </c>
      <c r="J9" s="33"/>
      <c r="K9" s="7">
        <v>7</v>
      </c>
    </row>
    <row r="10" spans="1:15" x14ac:dyDescent="0.2">
      <c r="D10" s="2">
        <v>1</v>
      </c>
      <c r="E10" s="37">
        <v>8</v>
      </c>
      <c r="F10" s="4">
        <v>44514</v>
      </c>
      <c r="G10" s="3" t="s">
        <v>102</v>
      </c>
      <c r="H10" s="2" t="s">
        <v>5</v>
      </c>
      <c r="I10" s="7">
        <v>15</v>
      </c>
      <c r="J10" s="33"/>
      <c r="K10" s="7">
        <v>8</v>
      </c>
    </row>
    <row r="11" spans="1:15" x14ac:dyDescent="0.2">
      <c r="D11" s="2">
        <v>1</v>
      </c>
      <c r="E11" s="37">
        <v>9</v>
      </c>
      <c r="F11" s="4">
        <v>44521</v>
      </c>
      <c r="G11" s="3" t="s">
        <v>102</v>
      </c>
      <c r="H11" s="2" t="s">
        <v>5</v>
      </c>
      <c r="I11" s="32">
        <v>16</v>
      </c>
      <c r="J11" s="29"/>
    </row>
    <row r="12" spans="1:15" x14ac:dyDescent="0.2">
      <c r="D12" s="2">
        <v>1</v>
      </c>
      <c r="E12" s="37">
        <v>10</v>
      </c>
      <c r="F12" s="4">
        <v>44528</v>
      </c>
      <c r="G12" s="3" t="s">
        <v>102</v>
      </c>
      <c r="H12" s="2" t="s">
        <v>5</v>
      </c>
      <c r="I12" s="32">
        <v>17</v>
      </c>
      <c r="J12" s="29"/>
    </row>
    <row r="13" spans="1:15" x14ac:dyDescent="0.2">
      <c r="D13" s="2">
        <v>1</v>
      </c>
      <c r="E13" s="37">
        <v>11</v>
      </c>
      <c r="F13" s="4">
        <v>44535</v>
      </c>
      <c r="G13" s="3" t="s">
        <v>102</v>
      </c>
      <c r="H13" s="2" t="s">
        <v>5</v>
      </c>
      <c r="I13" s="32">
        <v>18</v>
      </c>
      <c r="J13" s="29"/>
    </row>
    <row r="14" spans="1:15" x14ac:dyDescent="0.2">
      <c r="D14" s="2">
        <v>2</v>
      </c>
      <c r="E14" s="37">
        <v>12</v>
      </c>
      <c r="F14" s="4">
        <v>44563</v>
      </c>
      <c r="G14" s="3" t="s">
        <v>102</v>
      </c>
      <c r="H14" s="2" t="s">
        <v>5</v>
      </c>
      <c r="I14" s="32">
        <v>19</v>
      </c>
      <c r="J14" s="29"/>
    </row>
    <row r="15" spans="1:15" x14ac:dyDescent="0.2">
      <c r="D15" s="2">
        <v>2</v>
      </c>
      <c r="E15" s="37">
        <v>13</v>
      </c>
      <c r="F15" s="4">
        <v>44570</v>
      </c>
      <c r="G15" s="3" t="s">
        <v>102</v>
      </c>
      <c r="H15" s="2" t="s">
        <v>5</v>
      </c>
      <c r="I15" s="32">
        <v>20</v>
      </c>
      <c r="J15" s="29"/>
    </row>
    <row r="16" spans="1:15" x14ac:dyDescent="0.2">
      <c r="D16" s="2">
        <v>2</v>
      </c>
      <c r="E16" s="37">
        <v>14</v>
      </c>
      <c r="F16" s="4">
        <v>44577</v>
      </c>
      <c r="G16" s="3" t="s">
        <v>102</v>
      </c>
      <c r="H16" s="2" t="s">
        <v>5</v>
      </c>
      <c r="I16" s="32">
        <v>21</v>
      </c>
      <c r="J16" s="29"/>
    </row>
    <row r="17" spans="4:10" x14ac:dyDescent="0.2">
      <c r="D17" s="2">
        <v>2</v>
      </c>
      <c r="E17" s="37">
        <v>15</v>
      </c>
      <c r="F17" s="4">
        <v>44584</v>
      </c>
      <c r="G17" s="3" t="s">
        <v>102</v>
      </c>
      <c r="H17" s="2" t="s">
        <v>5</v>
      </c>
      <c r="I17" s="30"/>
      <c r="J17" s="29"/>
    </row>
    <row r="18" spans="4:10" x14ac:dyDescent="0.2">
      <c r="D18" s="2">
        <v>2</v>
      </c>
      <c r="E18" s="37">
        <v>16</v>
      </c>
      <c r="F18" s="4">
        <v>44591</v>
      </c>
      <c r="G18" s="3" t="s">
        <v>102</v>
      </c>
      <c r="H18" s="2" t="s">
        <v>5</v>
      </c>
      <c r="I18" s="48"/>
      <c r="J18" s="29"/>
    </row>
    <row r="19" spans="4:10" x14ac:dyDescent="0.2">
      <c r="D19" s="2">
        <v>2</v>
      </c>
      <c r="E19" s="37">
        <v>17</v>
      </c>
      <c r="F19" s="4">
        <v>44598</v>
      </c>
      <c r="G19" s="3" t="s">
        <v>102</v>
      </c>
      <c r="H19" s="102" t="s">
        <v>5</v>
      </c>
      <c r="I19" s="48"/>
      <c r="J19" s="29"/>
    </row>
    <row r="20" spans="4:10" x14ac:dyDescent="0.2">
      <c r="D20" s="2">
        <v>2</v>
      </c>
      <c r="E20" s="37">
        <v>18</v>
      </c>
      <c r="F20" s="4">
        <v>44605</v>
      </c>
      <c r="G20" s="3" t="s">
        <v>102</v>
      </c>
      <c r="H20" s="102" t="s">
        <v>5</v>
      </c>
      <c r="I20" s="30"/>
      <c r="J20" s="29"/>
    </row>
    <row r="21" spans="4:10" x14ac:dyDescent="0.2">
      <c r="D21" s="2">
        <v>2</v>
      </c>
      <c r="E21" s="37">
        <v>19</v>
      </c>
      <c r="F21" s="4">
        <v>44619</v>
      </c>
      <c r="G21" s="3" t="s">
        <v>102</v>
      </c>
      <c r="H21" s="102" t="s">
        <v>5</v>
      </c>
      <c r="I21" s="27"/>
      <c r="J21" s="30"/>
    </row>
    <row r="22" spans="4:10" x14ac:dyDescent="0.2">
      <c r="D22" s="2">
        <v>2</v>
      </c>
      <c r="E22" s="37">
        <v>20</v>
      </c>
      <c r="F22" s="4">
        <v>44626</v>
      </c>
      <c r="G22" s="3" t="s">
        <v>102</v>
      </c>
      <c r="H22" s="102" t="s">
        <v>5</v>
      </c>
    </row>
    <row r="23" spans="4:10" x14ac:dyDescent="0.2">
      <c r="D23" s="2">
        <v>3</v>
      </c>
      <c r="E23" s="38">
        <v>21</v>
      </c>
      <c r="F23" s="4">
        <v>44633</v>
      </c>
      <c r="G23" s="3" t="s">
        <v>102</v>
      </c>
      <c r="H23" s="102" t="s">
        <v>5</v>
      </c>
      <c r="I23" s="48"/>
    </row>
    <row r="24" spans="4:10" x14ac:dyDescent="0.2">
      <c r="D24" s="2">
        <v>3</v>
      </c>
      <c r="E24" s="38">
        <v>22</v>
      </c>
      <c r="F24" s="4">
        <v>44647</v>
      </c>
      <c r="G24" s="3" t="s">
        <v>102</v>
      </c>
      <c r="H24" s="102" t="s">
        <v>5</v>
      </c>
      <c r="I24" s="48"/>
    </row>
    <row r="25" spans="4:10" x14ac:dyDescent="0.2">
      <c r="D25" s="2"/>
      <c r="E25" s="38">
        <v>23</v>
      </c>
      <c r="F25" s="4"/>
      <c r="G25" s="3"/>
      <c r="H25" s="102"/>
    </row>
    <row r="26" spans="4:10" x14ac:dyDescent="0.2">
      <c r="D26" s="2"/>
      <c r="E26" s="38">
        <v>24</v>
      </c>
      <c r="F26" s="4"/>
      <c r="G26" s="3"/>
      <c r="H26" s="2"/>
    </row>
    <row r="27" spans="4:10" x14ac:dyDescent="0.2">
      <c r="D27" s="2"/>
      <c r="E27" s="38">
        <v>25</v>
      </c>
      <c r="F27" s="5"/>
      <c r="G27" s="3"/>
      <c r="H27" s="5"/>
    </row>
    <row r="28" spans="4:10" x14ac:dyDescent="0.2">
      <c r="D28" s="2"/>
      <c r="E28" s="38">
        <v>26</v>
      </c>
      <c r="F28" s="5"/>
      <c r="G28" s="3"/>
      <c r="H28" s="5"/>
    </row>
    <row r="29" spans="4:10" x14ac:dyDescent="0.2">
      <c r="D29" s="2"/>
      <c r="E29" s="38">
        <v>27</v>
      </c>
      <c r="F29" s="5"/>
      <c r="G29" s="3"/>
      <c r="H29" s="5"/>
    </row>
    <row r="30" spans="4:10" x14ac:dyDescent="0.2">
      <c r="D30" s="2"/>
      <c r="E30" s="38">
        <v>28</v>
      </c>
      <c r="F30" s="5"/>
      <c r="G30" s="3"/>
      <c r="H30" s="5"/>
    </row>
    <row r="31" spans="4:10" x14ac:dyDescent="0.2">
      <c r="D31" s="2"/>
      <c r="E31" s="38">
        <v>29</v>
      </c>
      <c r="F31" s="5"/>
      <c r="G31" s="3"/>
      <c r="H31" s="5"/>
    </row>
    <row r="32" spans="4:10" x14ac:dyDescent="0.2">
      <c r="D32" s="2"/>
      <c r="E32" s="38">
        <v>30</v>
      </c>
      <c r="F32" s="5"/>
      <c r="G32" s="3"/>
      <c r="H32" s="5"/>
    </row>
    <row r="33" spans="4:8" x14ac:dyDescent="0.2">
      <c r="D33" s="2"/>
      <c r="E33" s="38">
        <v>31</v>
      </c>
      <c r="F33" s="5"/>
      <c r="G33" s="3"/>
      <c r="H33" s="5"/>
    </row>
    <row r="34" spans="4:8" x14ac:dyDescent="0.2">
      <c r="D34" s="2"/>
      <c r="E34" s="38">
        <v>32</v>
      </c>
      <c r="F34" s="5"/>
      <c r="G34" s="3"/>
      <c r="H34" s="5"/>
    </row>
    <row r="35" spans="4:8" x14ac:dyDescent="0.2">
      <c r="D35" s="2"/>
      <c r="E35" s="38">
        <v>33</v>
      </c>
      <c r="F35" s="5"/>
      <c r="G35" s="3"/>
      <c r="H35" s="5"/>
    </row>
    <row r="36" spans="4:8" x14ac:dyDescent="0.2">
      <c r="D36" s="2"/>
      <c r="E36" s="37">
        <v>34</v>
      </c>
      <c r="F36" s="5"/>
      <c r="G36" s="3"/>
      <c r="H36" s="5"/>
    </row>
    <row r="37" spans="4:8" x14ac:dyDescent="0.2">
      <c r="D37" s="2"/>
      <c r="E37" s="37">
        <v>35</v>
      </c>
      <c r="F37" s="5"/>
      <c r="G37" s="3"/>
      <c r="H37" s="5"/>
    </row>
    <row r="38" spans="4:8" x14ac:dyDescent="0.2">
      <c r="D38" s="2"/>
      <c r="E38" s="37">
        <v>36</v>
      </c>
      <c r="F38" s="5"/>
      <c r="G38" s="3"/>
      <c r="H38" s="5"/>
    </row>
  </sheetData>
  <sheetProtection algorithmName="SHA-512" hashValue="SY4XqcGF5zr8L8zeeFEtN/E7H4/PBJ2S2JcUu0+1Qbcr0HXW6SEIt6q52sRuTvUg2Hays9LYGvEtEv4izmXwQg==" saltValue="xR+ZlP6YEYR/xb1hOfeeMg==" spinCount="100000" sheet="1" objects="1" scenarios="1"/>
  <mergeCells count="3">
    <mergeCell ref="E2:F2"/>
    <mergeCell ref="N2:O2"/>
    <mergeCell ref="B2:C2"/>
  </mergeCells>
  <phoneticPr fontId="19" type="noConversion"/>
  <conditionalFormatting sqref="G3">
    <cfRule type="cellIs" dxfId="22" priority="28" stopIfTrue="1" operator="notEqual">
      <formula>"Both"</formula>
    </cfRule>
  </conditionalFormatting>
  <conditionalFormatting sqref="D3">
    <cfRule type="cellIs" dxfId="21" priority="24" stopIfTrue="1" operator="equal">
      <formula>1</formula>
    </cfRule>
    <cfRule type="cellIs" dxfId="20" priority="29" stopIfTrue="1" operator="equal">
      <formula>2</formula>
    </cfRule>
  </conditionalFormatting>
  <conditionalFormatting sqref="D3">
    <cfRule type="cellIs" dxfId="19" priority="30" stopIfTrue="1" operator="equal">
      <formula>3</formula>
    </cfRule>
  </conditionalFormatting>
  <conditionalFormatting sqref="D4:D10">
    <cfRule type="cellIs" dxfId="18" priority="18" stopIfTrue="1" operator="equal">
      <formula>1</formula>
    </cfRule>
    <cfRule type="cellIs" dxfId="17" priority="19" stopIfTrue="1" operator="equal">
      <formula>2</formula>
    </cfRule>
  </conditionalFormatting>
  <conditionalFormatting sqref="D4:D10">
    <cfRule type="cellIs" dxfId="16" priority="20" stopIfTrue="1" operator="equal">
      <formula>3</formula>
    </cfRule>
  </conditionalFormatting>
  <conditionalFormatting sqref="D11">
    <cfRule type="cellIs" dxfId="15" priority="15" stopIfTrue="1" operator="equal">
      <formula>1</formula>
    </cfRule>
    <cfRule type="cellIs" dxfId="14" priority="16" stopIfTrue="1" operator="equal">
      <formula>2</formula>
    </cfRule>
  </conditionalFormatting>
  <conditionalFormatting sqref="D11">
    <cfRule type="cellIs" dxfId="13" priority="17" stopIfTrue="1" operator="equal">
      <formula>3</formula>
    </cfRule>
  </conditionalFormatting>
  <conditionalFormatting sqref="D12:D17">
    <cfRule type="cellIs" dxfId="12" priority="12" stopIfTrue="1" operator="equal">
      <formula>1</formula>
    </cfRule>
    <cfRule type="cellIs" dxfId="11" priority="13" stopIfTrue="1" operator="equal">
      <formula>2</formula>
    </cfRule>
  </conditionalFormatting>
  <conditionalFormatting sqref="D12:D17">
    <cfRule type="cellIs" dxfId="10" priority="14" stopIfTrue="1" operator="equal">
      <formula>3</formula>
    </cfRule>
  </conditionalFormatting>
  <conditionalFormatting sqref="D18">
    <cfRule type="cellIs" dxfId="9" priority="9" stopIfTrue="1" operator="equal">
      <formula>1</formula>
    </cfRule>
    <cfRule type="cellIs" dxfId="8" priority="10" stopIfTrue="1" operator="equal">
      <formula>2</formula>
    </cfRule>
  </conditionalFormatting>
  <conditionalFormatting sqref="D18">
    <cfRule type="cellIs" dxfId="7" priority="11" stopIfTrue="1" operator="equal">
      <formula>3</formula>
    </cfRule>
  </conditionalFormatting>
  <conditionalFormatting sqref="D19:D20">
    <cfRule type="cellIs" dxfId="6" priority="6" stopIfTrue="1" operator="equal">
      <formula>1</formula>
    </cfRule>
    <cfRule type="cellIs" dxfId="5" priority="7" stopIfTrue="1" operator="equal">
      <formula>2</formula>
    </cfRule>
  </conditionalFormatting>
  <conditionalFormatting sqref="D19:D20">
    <cfRule type="cellIs" dxfId="4" priority="8" stopIfTrue="1" operator="equal">
      <formula>3</formula>
    </cfRule>
  </conditionalFormatting>
  <conditionalFormatting sqref="D21:D38">
    <cfRule type="cellIs" dxfId="3" priority="3" stopIfTrue="1" operator="equal">
      <formula>1</formula>
    </cfRule>
    <cfRule type="cellIs" dxfId="2" priority="4" stopIfTrue="1" operator="equal">
      <formula>2</formula>
    </cfRule>
  </conditionalFormatting>
  <conditionalFormatting sqref="D21:D38">
    <cfRule type="cellIs" dxfId="1" priority="5" stopIfTrue="1" operator="equal">
      <formula>3</formula>
    </cfRule>
  </conditionalFormatting>
  <conditionalFormatting sqref="G4:G38">
    <cfRule type="cellIs" dxfId="0" priority="1" stopIfTrue="1" operator="notEqual">
      <formula>"Both"</formula>
    </cfRule>
  </conditionalFormatting>
  <dataValidations count="2">
    <dataValidation type="list" allowBlank="1" showInputMessage="1" showErrorMessage="1" sqref="D3:D38" xr:uid="{00000000-0002-0000-0100-000000000000}">
      <formula1>"1,2,3"</formula1>
    </dataValidation>
    <dataValidation type="list" allowBlank="1" showInputMessage="1" showErrorMessage="1" sqref="G3:G38" xr:uid="{00000000-0002-0000-0100-000001000000}">
      <formula1>"1,2,3,Both"</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1:G58"/>
  <sheetViews>
    <sheetView workbookViewId="0">
      <pane ySplit="5" topLeftCell="A6" activePane="bottomLeft" state="frozen"/>
      <selection pane="bottomLeft" activeCell="F6" sqref="F6"/>
    </sheetView>
  </sheetViews>
  <sheetFormatPr defaultRowHeight="12.75" x14ac:dyDescent="0.2"/>
  <cols>
    <col min="1" max="1" width="2.7109375" customWidth="1"/>
    <col min="2" max="2" width="2.7109375" hidden="1" customWidth="1"/>
    <col min="3" max="3" width="3.7109375" hidden="1" customWidth="1"/>
    <col min="4" max="4" width="15.7109375" customWidth="1"/>
    <col min="5" max="5" width="18.7109375" customWidth="1"/>
    <col min="6" max="6" width="12.85546875" bestFit="1" customWidth="1"/>
    <col min="7" max="7" width="26.7109375" customWidth="1"/>
    <col min="8" max="8" width="12.85546875" bestFit="1" customWidth="1"/>
  </cols>
  <sheetData>
    <row r="1" spans="2:7" x14ac:dyDescent="0.2">
      <c r="E1" s="110" t="s">
        <v>86</v>
      </c>
      <c r="F1" s="79">
        <f>Lookups!O3</f>
        <v>2021</v>
      </c>
      <c r="G1" s="54"/>
    </row>
    <row r="2" spans="2:7" x14ac:dyDescent="0.2">
      <c r="E2" s="110" t="s">
        <v>87</v>
      </c>
      <c r="F2" s="79">
        <f>F1+1</f>
        <v>2022</v>
      </c>
      <c r="G2" s="54"/>
    </row>
    <row r="3" spans="2:7" x14ac:dyDescent="0.2">
      <c r="E3" s="111" t="s">
        <v>95</v>
      </c>
      <c r="F3" s="56">
        <v>1</v>
      </c>
      <c r="G3" s="54"/>
    </row>
    <row r="4" spans="2:7" x14ac:dyDescent="0.2">
      <c r="G4" s="51"/>
    </row>
    <row r="5" spans="2:7" x14ac:dyDescent="0.2">
      <c r="C5" s="50" t="s">
        <v>97</v>
      </c>
      <c r="D5" s="6" t="s">
        <v>83</v>
      </c>
      <c r="E5" s="6" t="s">
        <v>84</v>
      </c>
      <c r="F5" s="6" t="s">
        <v>85</v>
      </c>
      <c r="G5" s="55" t="s">
        <v>24</v>
      </c>
    </row>
    <row r="6" spans="2:7" x14ac:dyDescent="0.2">
      <c r="B6" s="60"/>
      <c r="C6" s="60"/>
      <c r="D6" s="65" t="s">
        <v>92</v>
      </c>
      <c r="E6" s="65" t="s">
        <v>93</v>
      </c>
      <c r="F6" s="53" t="str">
        <f>MID($F1,3,2)&amp;F3</f>
        <v>211</v>
      </c>
      <c r="G6" s="74"/>
    </row>
    <row r="7" spans="2:7" x14ac:dyDescent="0.2">
      <c r="B7" s="52"/>
      <c r="C7" s="61">
        <v>1</v>
      </c>
      <c r="D7" s="66" t="s">
        <v>88</v>
      </c>
      <c r="E7" s="66" t="s">
        <v>17</v>
      </c>
      <c r="F7" s="53" t="str">
        <f>F$6&amp;$C7</f>
        <v>2111</v>
      </c>
      <c r="G7" s="75"/>
    </row>
    <row r="8" spans="2:7" x14ac:dyDescent="0.2">
      <c r="B8" s="52" t="s">
        <v>18</v>
      </c>
      <c r="C8" s="61">
        <v>1</v>
      </c>
      <c r="D8" s="67" t="str">
        <f>B8&amp;C8</f>
        <v>A1</v>
      </c>
      <c r="E8" s="66" t="s">
        <v>94</v>
      </c>
      <c r="F8" s="53" t="str">
        <f>IF(LEN($C8)=1,F$7&amp;0&amp;$C8,F$7&amp;$C8)</f>
        <v>211101</v>
      </c>
      <c r="G8" s="103" t="s">
        <v>195</v>
      </c>
    </row>
    <row r="9" spans="2:7" x14ac:dyDescent="0.2">
      <c r="B9" s="52" t="s">
        <v>18</v>
      </c>
      <c r="C9" s="61">
        <v>2</v>
      </c>
      <c r="D9" s="67" t="str">
        <f t="shared" ref="D9:D58" si="0">B9&amp;C9</f>
        <v>A2</v>
      </c>
      <c r="E9" s="66" t="s">
        <v>94</v>
      </c>
      <c r="F9" s="53" t="str">
        <f t="shared" ref="F9:F19" si="1">IF(LEN($C9)=1,F$7&amp;0&amp;$C9,F$7&amp;$C9)</f>
        <v>211102</v>
      </c>
      <c r="G9" s="103" t="s">
        <v>199</v>
      </c>
    </row>
    <row r="10" spans="2:7" x14ac:dyDescent="0.2">
      <c r="B10" s="52" t="s">
        <v>18</v>
      </c>
      <c r="C10" s="61">
        <v>3</v>
      </c>
      <c r="D10" s="67" t="str">
        <f t="shared" si="0"/>
        <v>A3</v>
      </c>
      <c r="E10" s="66" t="s">
        <v>94</v>
      </c>
      <c r="F10" s="53" t="str">
        <f t="shared" si="1"/>
        <v>211103</v>
      </c>
      <c r="G10" s="103" t="s">
        <v>111</v>
      </c>
    </row>
    <row r="11" spans="2:7" x14ac:dyDescent="0.2">
      <c r="B11" s="52" t="s">
        <v>18</v>
      </c>
      <c r="C11" s="61">
        <v>4</v>
      </c>
      <c r="D11" s="67" t="str">
        <f t="shared" si="0"/>
        <v>A4</v>
      </c>
      <c r="E11" s="66" t="s">
        <v>94</v>
      </c>
      <c r="F11" s="53" t="str">
        <f t="shared" si="1"/>
        <v>211104</v>
      </c>
      <c r="G11" s="103" t="s">
        <v>112</v>
      </c>
    </row>
    <row r="12" spans="2:7" x14ac:dyDescent="0.2">
      <c r="B12" s="52" t="s">
        <v>18</v>
      </c>
      <c r="C12" s="61">
        <v>5</v>
      </c>
      <c r="D12" s="67" t="str">
        <f t="shared" si="0"/>
        <v>A5</v>
      </c>
      <c r="E12" s="66" t="s">
        <v>94</v>
      </c>
      <c r="F12" s="53" t="str">
        <f t="shared" si="1"/>
        <v>211105</v>
      </c>
      <c r="G12" s="103" t="s">
        <v>187</v>
      </c>
    </row>
    <row r="13" spans="2:7" x14ac:dyDescent="0.2">
      <c r="B13" s="52" t="s">
        <v>18</v>
      </c>
      <c r="C13" s="61">
        <v>6</v>
      </c>
      <c r="D13" s="67" t="str">
        <f t="shared" si="0"/>
        <v>A6</v>
      </c>
      <c r="E13" s="66" t="s">
        <v>94</v>
      </c>
      <c r="F13" s="53" t="str">
        <f t="shared" si="1"/>
        <v>211106</v>
      </c>
      <c r="G13" s="103" t="s">
        <v>103</v>
      </c>
    </row>
    <row r="14" spans="2:7" x14ac:dyDescent="0.2">
      <c r="B14" s="52" t="s">
        <v>18</v>
      </c>
      <c r="C14" s="61">
        <v>7</v>
      </c>
      <c r="D14" s="67" t="str">
        <f t="shared" si="0"/>
        <v>A7</v>
      </c>
      <c r="E14" s="66" t="s">
        <v>94</v>
      </c>
      <c r="F14" s="53" t="str">
        <f t="shared" si="1"/>
        <v>211107</v>
      </c>
      <c r="G14" s="103" t="s">
        <v>115</v>
      </c>
    </row>
    <row r="15" spans="2:7" x14ac:dyDescent="0.2">
      <c r="B15" s="52" t="s">
        <v>18</v>
      </c>
      <c r="C15" s="61">
        <v>8</v>
      </c>
      <c r="D15" s="67" t="str">
        <f t="shared" si="0"/>
        <v>A8</v>
      </c>
      <c r="E15" s="66" t="s">
        <v>94</v>
      </c>
      <c r="F15" s="53" t="str">
        <f t="shared" si="1"/>
        <v>211108</v>
      </c>
      <c r="G15" s="103" t="s">
        <v>188</v>
      </c>
    </row>
    <row r="16" spans="2:7" x14ac:dyDescent="0.2">
      <c r="B16" s="52" t="s">
        <v>18</v>
      </c>
      <c r="C16" s="61">
        <v>9</v>
      </c>
      <c r="D16" s="67" t="str">
        <f t="shared" si="0"/>
        <v>A9</v>
      </c>
      <c r="E16" s="66" t="s">
        <v>94</v>
      </c>
      <c r="F16" s="53" t="str">
        <f t="shared" si="1"/>
        <v>211109</v>
      </c>
      <c r="G16" s="103" t="s">
        <v>118</v>
      </c>
    </row>
    <row r="17" spans="2:7" x14ac:dyDescent="0.2">
      <c r="B17" s="52" t="s">
        <v>18</v>
      </c>
      <c r="C17" s="61">
        <v>10</v>
      </c>
      <c r="D17" s="67" t="str">
        <f t="shared" si="0"/>
        <v>A10</v>
      </c>
      <c r="E17" s="66" t="s">
        <v>94</v>
      </c>
      <c r="F17" s="53" t="str">
        <f t="shared" si="1"/>
        <v>211110</v>
      </c>
      <c r="G17" s="103" t="s">
        <v>127</v>
      </c>
    </row>
    <row r="18" spans="2:7" x14ac:dyDescent="0.2">
      <c r="B18" s="52" t="s">
        <v>18</v>
      </c>
      <c r="C18" s="61">
        <v>11</v>
      </c>
      <c r="D18" s="67" t="str">
        <f t="shared" si="0"/>
        <v>A11</v>
      </c>
      <c r="E18" s="66" t="s">
        <v>94</v>
      </c>
      <c r="F18" s="53" t="str">
        <f t="shared" si="1"/>
        <v>211111</v>
      </c>
      <c r="G18" s="103" t="s">
        <v>185</v>
      </c>
    </row>
    <row r="19" spans="2:7" x14ac:dyDescent="0.2">
      <c r="B19" s="52" t="s">
        <v>18</v>
      </c>
      <c r="C19" s="61">
        <v>12</v>
      </c>
      <c r="D19" s="67" t="str">
        <f t="shared" si="0"/>
        <v>A12</v>
      </c>
      <c r="E19" s="66" t="s">
        <v>94</v>
      </c>
      <c r="F19" s="53" t="str">
        <f t="shared" si="1"/>
        <v>211112</v>
      </c>
      <c r="G19" s="103" t="s">
        <v>129</v>
      </c>
    </row>
    <row r="20" spans="2:7" x14ac:dyDescent="0.2">
      <c r="B20" s="57"/>
      <c r="C20" s="62">
        <v>2</v>
      </c>
      <c r="D20" s="68" t="s">
        <v>89</v>
      </c>
      <c r="E20" s="68" t="s">
        <v>17</v>
      </c>
      <c r="F20" s="53" t="str">
        <f>F$6&amp;$C20</f>
        <v>2112</v>
      </c>
      <c r="G20" s="76"/>
    </row>
    <row r="21" spans="2:7" x14ac:dyDescent="0.2">
      <c r="B21" s="57" t="s">
        <v>19</v>
      </c>
      <c r="C21" s="62">
        <v>1</v>
      </c>
      <c r="D21" s="69" t="str">
        <f t="shared" si="0"/>
        <v>B1</v>
      </c>
      <c r="E21" s="68" t="s">
        <v>94</v>
      </c>
      <c r="F21" s="53" t="str">
        <f>IF(LEN($C21)=1,F$20&amp;0&amp;$C21,F$20&amp;$C21)</f>
        <v>211201</v>
      </c>
      <c r="G21" s="103" t="s">
        <v>190</v>
      </c>
    </row>
    <row r="22" spans="2:7" x14ac:dyDescent="0.2">
      <c r="B22" s="57" t="s">
        <v>19</v>
      </c>
      <c r="C22" s="62">
        <v>2</v>
      </c>
      <c r="D22" s="69" t="str">
        <f t="shared" si="0"/>
        <v>B2</v>
      </c>
      <c r="E22" s="68" t="s">
        <v>94</v>
      </c>
      <c r="F22" s="53" t="str">
        <f t="shared" ref="F22:F32" si="2">IF(LEN($C22)=1,F$20&amp;0&amp;$C22,F$20&amp;$C22)</f>
        <v>211202</v>
      </c>
      <c r="G22" s="103" t="s">
        <v>114</v>
      </c>
    </row>
    <row r="23" spans="2:7" x14ac:dyDescent="0.2">
      <c r="B23" s="57" t="s">
        <v>19</v>
      </c>
      <c r="C23" s="62">
        <v>3</v>
      </c>
      <c r="D23" s="69" t="str">
        <f t="shared" si="0"/>
        <v>B3</v>
      </c>
      <c r="E23" s="68" t="s">
        <v>94</v>
      </c>
      <c r="F23" s="53" t="str">
        <f t="shared" si="2"/>
        <v>211203</v>
      </c>
      <c r="G23" s="103" t="s">
        <v>116</v>
      </c>
    </row>
    <row r="24" spans="2:7" x14ac:dyDescent="0.2">
      <c r="B24" s="57" t="s">
        <v>19</v>
      </c>
      <c r="C24" s="62">
        <v>4</v>
      </c>
      <c r="D24" s="69" t="str">
        <f t="shared" si="0"/>
        <v>B4</v>
      </c>
      <c r="E24" s="68" t="s">
        <v>94</v>
      </c>
      <c r="F24" s="53" t="str">
        <f t="shared" si="2"/>
        <v>211204</v>
      </c>
      <c r="G24" s="103" t="s">
        <v>117</v>
      </c>
    </row>
    <row r="25" spans="2:7" x14ac:dyDescent="0.2">
      <c r="B25" s="57" t="s">
        <v>19</v>
      </c>
      <c r="C25" s="62">
        <v>5</v>
      </c>
      <c r="D25" s="69" t="str">
        <f t="shared" si="0"/>
        <v>B5</v>
      </c>
      <c r="E25" s="68" t="s">
        <v>94</v>
      </c>
      <c r="F25" s="53" t="str">
        <f t="shared" si="2"/>
        <v>211205</v>
      </c>
      <c r="G25" s="103" t="s">
        <v>119</v>
      </c>
    </row>
    <row r="26" spans="2:7" x14ac:dyDescent="0.2">
      <c r="B26" s="57" t="s">
        <v>19</v>
      </c>
      <c r="C26" s="62">
        <v>6</v>
      </c>
      <c r="D26" s="69" t="str">
        <f t="shared" si="0"/>
        <v>B6</v>
      </c>
      <c r="E26" s="68" t="s">
        <v>94</v>
      </c>
      <c r="F26" s="53" t="str">
        <f t="shared" si="2"/>
        <v>211206</v>
      </c>
      <c r="G26" s="103" t="s">
        <v>196</v>
      </c>
    </row>
    <row r="27" spans="2:7" x14ac:dyDescent="0.2">
      <c r="B27" s="57" t="s">
        <v>19</v>
      </c>
      <c r="C27" s="62">
        <v>7</v>
      </c>
      <c r="D27" s="69" t="str">
        <f t="shared" si="0"/>
        <v>B7</v>
      </c>
      <c r="E27" s="68" t="s">
        <v>94</v>
      </c>
      <c r="F27" s="53" t="str">
        <f t="shared" si="2"/>
        <v>211207</v>
      </c>
      <c r="G27" s="103" t="s">
        <v>122</v>
      </c>
    </row>
    <row r="28" spans="2:7" x14ac:dyDescent="0.2">
      <c r="B28" s="57" t="s">
        <v>19</v>
      </c>
      <c r="C28" s="62">
        <v>8</v>
      </c>
      <c r="D28" s="69" t="str">
        <f t="shared" si="0"/>
        <v>B8</v>
      </c>
      <c r="E28" s="68" t="s">
        <v>94</v>
      </c>
      <c r="F28" s="53" t="str">
        <f t="shared" si="2"/>
        <v>211208</v>
      </c>
      <c r="G28" s="103" t="s">
        <v>123</v>
      </c>
    </row>
    <row r="29" spans="2:7" x14ac:dyDescent="0.2">
      <c r="B29" s="57" t="s">
        <v>19</v>
      </c>
      <c r="C29" s="62">
        <v>9</v>
      </c>
      <c r="D29" s="69" t="str">
        <f t="shared" si="0"/>
        <v>B9</v>
      </c>
      <c r="E29" s="68" t="s">
        <v>94</v>
      </c>
      <c r="F29" s="53" t="str">
        <f t="shared" si="2"/>
        <v>211209</v>
      </c>
      <c r="G29" s="103" t="s">
        <v>200</v>
      </c>
    </row>
    <row r="30" spans="2:7" x14ac:dyDescent="0.2">
      <c r="B30" s="57" t="s">
        <v>19</v>
      </c>
      <c r="C30" s="62">
        <v>10</v>
      </c>
      <c r="D30" s="69" t="str">
        <f t="shared" si="0"/>
        <v>B10</v>
      </c>
      <c r="E30" s="68" t="s">
        <v>94</v>
      </c>
      <c r="F30" s="53" t="str">
        <f t="shared" si="2"/>
        <v>211210</v>
      </c>
      <c r="G30" s="103" t="s">
        <v>191</v>
      </c>
    </row>
    <row r="31" spans="2:7" x14ac:dyDescent="0.2">
      <c r="B31" s="57" t="s">
        <v>19</v>
      </c>
      <c r="C31" s="62">
        <v>11</v>
      </c>
      <c r="D31" s="69" t="str">
        <f t="shared" si="0"/>
        <v>B11</v>
      </c>
      <c r="E31" s="68" t="s">
        <v>94</v>
      </c>
      <c r="F31" s="53" t="str">
        <f t="shared" si="2"/>
        <v>211211</v>
      </c>
      <c r="G31" s="115" t="s">
        <v>198</v>
      </c>
    </row>
    <row r="32" spans="2:7" x14ac:dyDescent="0.2">
      <c r="B32" s="57" t="s">
        <v>19</v>
      </c>
      <c r="C32" s="62">
        <v>12</v>
      </c>
      <c r="D32" s="69" t="str">
        <f t="shared" si="0"/>
        <v>B12</v>
      </c>
      <c r="E32" s="68" t="s">
        <v>94</v>
      </c>
      <c r="F32" s="53" t="str">
        <f t="shared" si="2"/>
        <v>211212</v>
      </c>
      <c r="G32" s="103" t="s">
        <v>133</v>
      </c>
    </row>
    <row r="33" spans="2:7" x14ac:dyDescent="0.2">
      <c r="B33" s="58"/>
      <c r="C33" s="63">
        <v>3</v>
      </c>
      <c r="D33" s="70" t="s">
        <v>90</v>
      </c>
      <c r="E33" s="70" t="s">
        <v>17</v>
      </c>
      <c r="F33" s="53" t="str">
        <f>F$6&amp;$C33</f>
        <v>2113</v>
      </c>
      <c r="G33" s="77"/>
    </row>
    <row r="34" spans="2:7" x14ac:dyDescent="0.2">
      <c r="B34" s="58" t="s">
        <v>20</v>
      </c>
      <c r="C34" s="63">
        <v>1</v>
      </c>
      <c r="D34" s="71" t="str">
        <f t="shared" si="0"/>
        <v>C1</v>
      </c>
      <c r="E34" s="70" t="s">
        <v>94</v>
      </c>
      <c r="F34" s="53" t="str">
        <f>IF(LEN($C34)=1,F$33&amp;0&amp;$C34,F$33&amp;$C34)</f>
        <v>211301</v>
      </c>
      <c r="G34" s="103" t="s">
        <v>105</v>
      </c>
    </row>
    <row r="35" spans="2:7" x14ac:dyDescent="0.2">
      <c r="B35" s="58" t="s">
        <v>20</v>
      </c>
      <c r="C35" s="63">
        <v>2</v>
      </c>
      <c r="D35" s="71" t="str">
        <f t="shared" si="0"/>
        <v>C2</v>
      </c>
      <c r="E35" s="70" t="s">
        <v>94</v>
      </c>
      <c r="F35" s="53" t="str">
        <f t="shared" ref="F35:F45" si="3">IF(LEN($C35)=1,F$33&amp;0&amp;$C35,F$33&amp;$C35)</f>
        <v>211302</v>
      </c>
      <c r="G35" s="103" t="s">
        <v>201</v>
      </c>
    </row>
    <row r="36" spans="2:7" x14ac:dyDescent="0.2">
      <c r="B36" s="58" t="s">
        <v>20</v>
      </c>
      <c r="C36" s="63">
        <v>3</v>
      </c>
      <c r="D36" s="71" t="str">
        <f t="shared" si="0"/>
        <v>C3</v>
      </c>
      <c r="E36" s="70" t="s">
        <v>94</v>
      </c>
      <c r="F36" s="53" t="str">
        <f t="shared" si="3"/>
        <v>211303</v>
      </c>
      <c r="G36" s="103" t="s">
        <v>108</v>
      </c>
    </row>
    <row r="37" spans="2:7" x14ac:dyDescent="0.2">
      <c r="B37" s="58" t="s">
        <v>20</v>
      </c>
      <c r="C37" s="63">
        <v>4</v>
      </c>
      <c r="D37" s="71" t="str">
        <f t="shared" si="0"/>
        <v>C4</v>
      </c>
      <c r="E37" s="70" t="s">
        <v>94</v>
      </c>
      <c r="F37" s="53" t="str">
        <f t="shared" si="3"/>
        <v>211304</v>
      </c>
      <c r="G37" s="103" t="s">
        <v>131</v>
      </c>
    </row>
    <row r="38" spans="2:7" x14ac:dyDescent="0.2">
      <c r="B38" s="58" t="s">
        <v>20</v>
      </c>
      <c r="C38" s="63">
        <v>5</v>
      </c>
      <c r="D38" s="71" t="str">
        <f t="shared" si="0"/>
        <v>C5</v>
      </c>
      <c r="E38" s="70" t="s">
        <v>94</v>
      </c>
      <c r="F38" s="53" t="str">
        <f t="shared" si="3"/>
        <v>211305</v>
      </c>
      <c r="G38" s="103" t="s">
        <v>197</v>
      </c>
    </row>
    <row r="39" spans="2:7" x14ac:dyDescent="0.2">
      <c r="B39" s="58" t="s">
        <v>20</v>
      </c>
      <c r="C39" s="63">
        <v>6</v>
      </c>
      <c r="D39" s="71" t="str">
        <f t="shared" si="0"/>
        <v>C6</v>
      </c>
      <c r="E39" s="70" t="s">
        <v>94</v>
      </c>
      <c r="F39" s="53" t="str">
        <f t="shared" si="3"/>
        <v>211306</v>
      </c>
      <c r="G39" s="103" t="s">
        <v>192</v>
      </c>
    </row>
    <row r="40" spans="2:7" x14ac:dyDescent="0.2">
      <c r="B40" s="58" t="s">
        <v>20</v>
      </c>
      <c r="C40" s="63">
        <v>7</v>
      </c>
      <c r="D40" s="71" t="str">
        <f t="shared" si="0"/>
        <v>C7</v>
      </c>
      <c r="E40" s="70" t="s">
        <v>94</v>
      </c>
      <c r="F40" s="53" t="str">
        <f t="shared" si="3"/>
        <v>211307</v>
      </c>
      <c r="G40" s="103" t="s">
        <v>113</v>
      </c>
    </row>
    <row r="41" spans="2:7" x14ac:dyDescent="0.2">
      <c r="B41" s="58" t="s">
        <v>20</v>
      </c>
      <c r="C41" s="63">
        <v>8</v>
      </c>
      <c r="D41" s="71" t="str">
        <f t="shared" si="0"/>
        <v>C8</v>
      </c>
      <c r="E41" s="70" t="s">
        <v>94</v>
      </c>
      <c r="F41" s="53" t="str">
        <f t="shared" si="3"/>
        <v>211308</v>
      </c>
      <c r="G41" s="103" t="s">
        <v>120</v>
      </c>
    </row>
    <row r="42" spans="2:7" x14ac:dyDescent="0.2">
      <c r="B42" s="58" t="s">
        <v>20</v>
      </c>
      <c r="C42" s="63">
        <v>9</v>
      </c>
      <c r="D42" s="71" t="str">
        <f t="shared" si="0"/>
        <v>C9</v>
      </c>
      <c r="E42" s="70" t="s">
        <v>94</v>
      </c>
      <c r="F42" s="53" t="str">
        <f t="shared" si="3"/>
        <v>211309</v>
      </c>
      <c r="G42" s="103" t="s">
        <v>124</v>
      </c>
    </row>
    <row r="43" spans="2:7" x14ac:dyDescent="0.2">
      <c r="B43" s="58" t="s">
        <v>20</v>
      </c>
      <c r="C43" s="63">
        <v>10</v>
      </c>
      <c r="D43" s="71" t="str">
        <f t="shared" si="0"/>
        <v>C10</v>
      </c>
      <c r="E43" s="70" t="s">
        <v>94</v>
      </c>
      <c r="F43" s="53" t="str">
        <f t="shared" si="3"/>
        <v>211310</v>
      </c>
      <c r="G43" s="103" t="s">
        <v>125</v>
      </c>
    </row>
    <row r="44" spans="2:7" x14ac:dyDescent="0.2">
      <c r="B44" s="58" t="s">
        <v>20</v>
      </c>
      <c r="C44" s="63">
        <v>11</v>
      </c>
      <c r="D44" s="71" t="str">
        <f t="shared" si="0"/>
        <v>C11</v>
      </c>
      <c r="E44" s="70" t="s">
        <v>94</v>
      </c>
      <c r="F44" s="53" t="str">
        <f t="shared" si="3"/>
        <v>211311</v>
      </c>
      <c r="G44" s="103" t="s">
        <v>126</v>
      </c>
    </row>
    <row r="45" spans="2:7" x14ac:dyDescent="0.2">
      <c r="B45" s="58" t="s">
        <v>20</v>
      </c>
      <c r="C45" s="63">
        <v>12</v>
      </c>
      <c r="D45" s="71" t="str">
        <f t="shared" si="0"/>
        <v>C12</v>
      </c>
      <c r="E45" s="70" t="s">
        <v>94</v>
      </c>
      <c r="F45" s="53" t="str">
        <f t="shared" si="3"/>
        <v>211312</v>
      </c>
      <c r="G45" s="103" t="s">
        <v>132</v>
      </c>
    </row>
    <row r="46" spans="2:7" x14ac:dyDescent="0.2">
      <c r="B46" s="59"/>
      <c r="C46" s="64">
        <v>4</v>
      </c>
      <c r="D46" s="72" t="s">
        <v>91</v>
      </c>
      <c r="E46" s="72" t="s">
        <v>17</v>
      </c>
      <c r="F46" s="53" t="str">
        <f>F$6&amp;$C46</f>
        <v>2114</v>
      </c>
      <c r="G46" s="78"/>
    </row>
    <row r="47" spans="2:7" x14ac:dyDescent="0.2">
      <c r="B47" s="59" t="s">
        <v>21</v>
      </c>
      <c r="C47" s="64">
        <v>1</v>
      </c>
      <c r="D47" s="73" t="str">
        <f t="shared" si="0"/>
        <v>D1</v>
      </c>
      <c r="E47" s="72" t="s">
        <v>94</v>
      </c>
      <c r="F47" s="53" t="str">
        <f>IF(LEN($C47)=1,F$46&amp;0&amp;$C47,F$46&amp;$C47)</f>
        <v>211401</v>
      </c>
      <c r="G47" s="103" t="s">
        <v>104</v>
      </c>
    </row>
    <row r="48" spans="2:7" x14ac:dyDescent="0.2">
      <c r="B48" s="59" t="s">
        <v>21</v>
      </c>
      <c r="C48" s="64">
        <v>2</v>
      </c>
      <c r="D48" s="73" t="str">
        <f t="shared" si="0"/>
        <v>D2</v>
      </c>
      <c r="E48" s="72" t="s">
        <v>94</v>
      </c>
      <c r="F48" s="53" t="str">
        <f t="shared" ref="F48:F58" si="4">IF(LEN($C48)=1,F$46&amp;0&amp;$C48,F$46&amp;$C48)</f>
        <v>211402</v>
      </c>
      <c r="G48" s="103" t="s">
        <v>106</v>
      </c>
    </row>
    <row r="49" spans="2:7" x14ac:dyDescent="0.2">
      <c r="B49" s="59" t="s">
        <v>21</v>
      </c>
      <c r="C49" s="64">
        <v>3</v>
      </c>
      <c r="D49" s="73" t="str">
        <f t="shared" si="0"/>
        <v>D3</v>
      </c>
      <c r="E49" s="72" t="s">
        <v>94</v>
      </c>
      <c r="F49" s="53" t="str">
        <f t="shared" si="4"/>
        <v>211403</v>
      </c>
      <c r="G49" s="103" t="s">
        <v>107</v>
      </c>
    </row>
    <row r="50" spans="2:7" x14ac:dyDescent="0.2">
      <c r="B50" s="59" t="s">
        <v>21</v>
      </c>
      <c r="C50" s="64">
        <v>4</v>
      </c>
      <c r="D50" s="73" t="str">
        <f t="shared" si="0"/>
        <v>D4</v>
      </c>
      <c r="E50" s="72" t="s">
        <v>94</v>
      </c>
      <c r="F50" s="53" t="str">
        <f t="shared" si="4"/>
        <v>211404</v>
      </c>
      <c r="G50" s="103" t="s">
        <v>109</v>
      </c>
    </row>
    <row r="51" spans="2:7" x14ac:dyDescent="0.2">
      <c r="B51" s="59" t="s">
        <v>21</v>
      </c>
      <c r="C51" s="64">
        <v>5</v>
      </c>
      <c r="D51" s="73" t="str">
        <f t="shared" si="0"/>
        <v>D5</v>
      </c>
      <c r="E51" s="72" t="s">
        <v>94</v>
      </c>
      <c r="F51" s="53" t="str">
        <f t="shared" si="4"/>
        <v>211405</v>
      </c>
      <c r="G51" s="103" t="s">
        <v>110</v>
      </c>
    </row>
    <row r="52" spans="2:7" x14ac:dyDescent="0.2">
      <c r="B52" s="59" t="s">
        <v>21</v>
      </c>
      <c r="C52" s="64">
        <v>6</v>
      </c>
      <c r="D52" s="73" t="str">
        <f t="shared" si="0"/>
        <v>D6</v>
      </c>
      <c r="E52" s="72" t="s">
        <v>94</v>
      </c>
      <c r="F52" s="53" t="str">
        <f t="shared" si="4"/>
        <v>211406</v>
      </c>
      <c r="G52" s="103" t="s">
        <v>189</v>
      </c>
    </row>
    <row r="53" spans="2:7" x14ac:dyDescent="0.2">
      <c r="B53" s="59" t="s">
        <v>21</v>
      </c>
      <c r="C53" s="64">
        <v>7</v>
      </c>
      <c r="D53" s="73" t="str">
        <f t="shared" si="0"/>
        <v>D7</v>
      </c>
      <c r="E53" s="72" t="s">
        <v>94</v>
      </c>
      <c r="F53" s="53" t="str">
        <f t="shared" si="4"/>
        <v>211407</v>
      </c>
      <c r="G53" s="103" t="s">
        <v>193</v>
      </c>
    </row>
    <row r="54" spans="2:7" x14ac:dyDescent="0.2">
      <c r="B54" s="59" t="s">
        <v>21</v>
      </c>
      <c r="C54" s="64">
        <v>8</v>
      </c>
      <c r="D54" s="73" t="str">
        <f t="shared" si="0"/>
        <v>D8</v>
      </c>
      <c r="E54" s="72" t="s">
        <v>94</v>
      </c>
      <c r="F54" s="53" t="str">
        <f t="shared" si="4"/>
        <v>211408</v>
      </c>
      <c r="G54" s="103" t="s">
        <v>194</v>
      </c>
    </row>
    <row r="55" spans="2:7" x14ac:dyDescent="0.2">
      <c r="B55" s="59" t="s">
        <v>21</v>
      </c>
      <c r="C55" s="64">
        <v>9</v>
      </c>
      <c r="D55" s="73" t="str">
        <f t="shared" si="0"/>
        <v>D9</v>
      </c>
      <c r="E55" s="72" t="s">
        <v>94</v>
      </c>
      <c r="F55" s="53" t="str">
        <f t="shared" si="4"/>
        <v>211409</v>
      </c>
      <c r="G55" s="103" t="s">
        <v>121</v>
      </c>
    </row>
    <row r="56" spans="2:7" x14ac:dyDescent="0.2">
      <c r="B56" s="59" t="s">
        <v>21</v>
      </c>
      <c r="C56" s="64">
        <v>10</v>
      </c>
      <c r="D56" s="73" t="str">
        <f t="shared" si="0"/>
        <v>D10</v>
      </c>
      <c r="E56" s="72" t="s">
        <v>94</v>
      </c>
      <c r="F56" s="53" t="str">
        <f t="shared" si="4"/>
        <v>211410</v>
      </c>
      <c r="G56" s="103" t="s">
        <v>186</v>
      </c>
    </row>
    <row r="57" spans="2:7" x14ac:dyDescent="0.2">
      <c r="B57" s="59" t="s">
        <v>21</v>
      </c>
      <c r="C57" s="64">
        <v>11</v>
      </c>
      <c r="D57" s="73" t="str">
        <f t="shared" si="0"/>
        <v>D11</v>
      </c>
      <c r="E57" s="72" t="s">
        <v>94</v>
      </c>
      <c r="F57" s="53" t="str">
        <f t="shared" si="4"/>
        <v>211411</v>
      </c>
      <c r="G57" s="115" t="s">
        <v>128</v>
      </c>
    </row>
    <row r="58" spans="2:7" x14ac:dyDescent="0.2">
      <c r="B58" s="59" t="s">
        <v>21</v>
      </c>
      <c r="C58" s="64">
        <v>12</v>
      </c>
      <c r="D58" s="73" t="str">
        <f t="shared" si="0"/>
        <v>D12</v>
      </c>
      <c r="E58" s="72" t="s">
        <v>94</v>
      </c>
      <c r="F58" s="53" t="str">
        <f t="shared" si="4"/>
        <v>211412</v>
      </c>
      <c r="G58" s="103" t="s">
        <v>130</v>
      </c>
    </row>
  </sheetData>
  <sheetProtection algorithmName="SHA-512" hashValue="tvXWW8EfF6/awZCuHQz6loFVtQ8vCPhbddf8LS0XhDgFemAV8r8Mv4m9bdZFSzlxqcKAqKtCBGJE6T5hX49GLw==" saltValue="F+/wSDx4OpRFMOdZCrGgTQ==" spinCount="100000" sheet="1" objects="1" scenarios="1"/>
  <printOptions horizontalCentered="1"/>
  <pageMargins left="0.19685039370078741" right="0.19685039370078741" top="0.35433070866141736" bottom="0.35433070866141736" header="0.11811023622047245" footer="0.1181102362204724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G58"/>
  <sheetViews>
    <sheetView workbookViewId="0">
      <pane ySplit="5" topLeftCell="A6" activePane="bottomLeft" state="frozen"/>
      <selection pane="bottomLeft" activeCell="F8" sqref="F8"/>
    </sheetView>
  </sheetViews>
  <sheetFormatPr defaultRowHeight="12.75" x14ac:dyDescent="0.2"/>
  <cols>
    <col min="1" max="1" width="2.7109375" customWidth="1"/>
    <col min="2" max="2" width="2.7109375" hidden="1" customWidth="1"/>
    <col min="3" max="3" width="3.7109375" hidden="1" customWidth="1"/>
    <col min="4" max="4" width="15.7109375" customWidth="1"/>
    <col min="5" max="5" width="18.7109375" customWidth="1"/>
    <col min="6" max="6" width="12.85546875" bestFit="1" customWidth="1"/>
    <col min="7" max="7" width="26.7109375" customWidth="1"/>
    <col min="8" max="8" width="12.85546875" bestFit="1" customWidth="1"/>
  </cols>
  <sheetData>
    <row r="1" spans="2:7" x14ac:dyDescent="0.2">
      <c r="E1" s="110" t="s">
        <v>86</v>
      </c>
      <c r="F1" s="79">
        <f>Lookups!O3</f>
        <v>2021</v>
      </c>
      <c r="G1" s="54"/>
    </row>
    <row r="2" spans="2:7" x14ac:dyDescent="0.2">
      <c r="E2" s="110" t="s">
        <v>87</v>
      </c>
      <c r="F2" s="79">
        <f>F1+1</f>
        <v>2022</v>
      </c>
      <c r="G2" s="54"/>
    </row>
    <row r="3" spans="2:7" x14ac:dyDescent="0.2">
      <c r="E3" s="111" t="s">
        <v>96</v>
      </c>
      <c r="F3" s="56">
        <v>2</v>
      </c>
      <c r="G3" s="54"/>
    </row>
    <row r="4" spans="2:7" x14ac:dyDescent="0.2">
      <c r="G4" s="51"/>
    </row>
    <row r="5" spans="2:7" x14ac:dyDescent="0.2">
      <c r="C5" s="50" t="s">
        <v>97</v>
      </c>
      <c r="D5" s="6" t="s">
        <v>83</v>
      </c>
      <c r="E5" s="6" t="s">
        <v>84</v>
      </c>
      <c r="F5" s="6" t="s">
        <v>85</v>
      </c>
      <c r="G5" s="55" t="s">
        <v>24</v>
      </c>
    </row>
    <row r="6" spans="2:7" x14ac:dyDescent="0.2">
      <c r="B6" s="60"/>
      <c r="C6" s="60"/>
      <c r="D6" s="65" t="s">
        <v>92</v>
      </c>
      <c r="E6" s="65" t="s">
        <v>93</v>
      </c>
      <c r="F6" s="53" t="str">
        <f>MID($F1,3,2)&amp;F3</f>
        <v>212</v>
      </c>
      <c r="G6" s="74"/>
    </row>
    <row r="7" spans="2:7" x14ac:dyDescent="0.2">
      <c r="B7" s="52"/>
      <c r="C7" s="61">
        <v>1</v>
      </c>
      <c r="D7" s="66" t="s">
        <v>88</v>
      </c>
      <c r="E7" s="66" t="s">
        <v>17</v>
      </c>
      <c r="F7" s="53" t="str">
        <f>F$6&amp;$C7</f>
        <v>2121</v>
      </c>
      <c r="G7" s="75"/>
    </row>
    <row r="8" spans="2:7" x14ac:dyDescent="0.2">
      <c r="B8" s="52" t="s">
        <v>18</v>
      </c>
      <c r="C8" s="61">
        <v>1</v>
      </c>
      <c r="D8" s="67" t="str">
        <f>B8&amp;C8</f>
        <v>A1</v>
      </c>
      <c r="E8" s="66" t="s">
        <v>94</v>
      </c>
      <c r="F8" s="53" t="str">
        <f>IF(LEN($C8)=1,F$7&amp;0&amp;$C8,F$7&amp;$C8)</f>
        <v>212101</v>
      </c>
      <c r="G8" s="103" t="s">
        <v>195</v>
      </c>
    </row>
    <row r="9" spans="2:7" x14ac:dyDescent="0.2">
      <c r="B9" s="52" t="s">
        <v>18</v>
      </c>
      <c r="C9" s="61">
        <v>2</v>
      </c>
      <c r="D9" s="67" t="str">
        <f t="shared" ref="D9:D58" si="0">B9&amp;C9</f>
        <v>A2</v>
      </c>
      <c r="E9" s="66" t="s">
        <v>94</v>
      </c>
      <c r="F9" s="53" t="str">
        <f t="shared" ref="F9:F19" si="1">IF(LEN($C9)=1,F$7&amp;0&amp;$C9,F$7&amp;$C9)</f>
        <v>212102</v>
      </c>
      <c r="G9" s="103" t="s">
        <v>199</v>
      </c>
    </row>
    <row r="10" spans="2:7" x14ac:dyDescent="0.2">
      <c r="B10" s="52" t="s">
        <v>18</v>
      </c>
      <c r="C10" s="61">
        <v>3</v>
      </c>
      <c r="D10" s="67" t="str">
        <f t="shared" si="0"/>
        <v>A3</v>
      </c>
      <c r="E10" s="66" t="s">
        <v>94</v>
      </c>
      <c r="F10" s="53" t="str">
        <f t="shared" si="1"/>
        <v>212103</v>
      </c>
      <c r="G10" s="103" t="s">
        <v>111</v>
      </c>
    </row>
    <row r="11" spans="2:7" x14ac:dyDescent="0.2">
      <c r="B11" s="52" t="s">
        <v>18</v>
      </c>
      <c r="C11" s="61">
        <v>4</v>
      </c>
      <c r="D11" s="67" t="str">
        <f t="shared" si="0"/>
        <v>A4</v>
      </c>
      <c r="E11" s="66" t="s">
        <v>94</v>
      </c>
      <c r="F11" s="53" t="str">
        <f t="shared" si="1"/>
        <v>212104</v>
      </c>
      <c r="G11" s="103" t="s">
        <v>112</v>
      </c>
    </row>
    <row r="12" spans="2:7" x14ac:dyDescent="0.2">
      <c r="B12" s="52" t="s">
        <v>18</v>
      </c>
      <c r="C12" s="61">
        <v>5</v>
      </c>
      <c r="D12" s="67" t="str">
        <f t="shared" si="0"/>
        <v>A5</v>
      </c>
      <c r="E12" s="66" t="s">
        <v>94</v>
      </c>
      <c r="F12" s="53" t="str">
        <f t="shared" si="1"/>
        <v>212105</v>
      </c>
      <c r="G12" s="103" t="s">
        <v>187</v>
      </c>
    </row>
    <row r="13" spans="2:7" x14ac:dyDescent="0.2">
      <c r="B13" s="52" t="s">
        <v>18</v>
      </c>
      <c r="C13" s="61">
        <v>6</v>
      </c>
      <c r="D13" s="67" t="str">
        <f t="shared" si="0"/>
        <v>A6</v>
      </c>
      <c r="E13" s="66" t="s">
        <v>94</v>
      </c>
      <c r="F13" s="53" t="str">
        <f t="shared" si="1"/>
        <v>212106</v>
      </c>
      <c r="G13" s="103" t="s">
        <v>103</v>
      </c>
    </row>
    <row r="14" spans="2:7" x14ac:dyDescent="0.2">
      <c r="B14" s="52" t="s">
        <v>18</v>
      </c>
      <c r="C14" s="61">
        <v>7</v>
      </c>
      <c r="D14" s="67" t="str">
        <f t="shared" si="0"/>
        <v>A7</v>
      </c>
      <c r="E14" s="66" t="s">
        <v>94</v>
      </c>
      <c r="F14" s="53" t="str">
        <f t="shared" si="1"/>
        <v>212107</v>
      </c>
      <c r="G14" s="103" t="s">
        <v>115</v>
      </c>
    </row>
    <row r="15" spans="2:7" x14ac:dyDescent="0.2">
      <c r="B15" s="52" t="s">
        <v>18</v>
      </c>
      <c r="C15" s="61">
        <v>8</v>
      </c>
      <c r="D15" s="67" t="str">
        <f t="shared" si="0"/>
        <v>A8</v>
      </c>
      <c r="E15" s="66" t="s">
        <v>94</v>
      </c>
      <c r="F15" s="53" t="str">
        <f t="shared" si="1"/>
        <v>212108</v>
      </c>
      <c r="G15" s="103" t="s">
        <v>116</v>
      </c>
    </row>
    <row r="16" spans="2:7" x14ac:dyDescent="0.2">
      <c r="B16" s="52" t="s">
        <v>18</v>
      </c>
      <c r="C16" s="61">
        <v>9</v>
      </c>
      <c r="D16" s="67" t="str">
        <f t="shared" si="0"/>
        <v>A9</v>
      </c>
      <c r="E16" s="66" t="s">
        <v>94</v>
      </c>
      <c r="F16" s="53" t="str">
        <f t="shared" si="1"/>
        <v>212109</v>
      </c>
      <c r="G16" s="103" t="s">
        <v>188</v>
      </c>
    </row>
    <row r="17" spans="2:7" x14ac:dyDescent="0.2">
      <c r="B17" s="52" t="s">
        <v>18</v>
      </c>
      <c r="C17" s="61">
        <v>10</v>
      </c>
      <c r="D17" s="67" t="str">
        <f t="shared" si="0"/>
        <v>A10</v>
      </c>
      <c r="E17" s="66" t="s">
        <v>94</v>
      </c>
      <c r="F17" s="53" t="str">
        <f t="shared" si="1"/>
        <v>212110</v>
      </c>
      <c r="G17" s="103" t="s">
        <v>127</v>
      </c>
    </row>
    <row r="18" spans="2:7" x14ac:dyDescent="0.2">
      <c r="B18" s="52" t="s">
        <v>18</v>
      </c>
      <c r="C18" s="61">
        <v>11</v>
      </c>
      <c r="D18" s="67" t="str">
        <f t="shared" si="0"/>
        <v>A11</v>
      </c>
      <c r="E18" s="66" t="s">
        <v>94</v>
      </c>
      <c r="F18" s="53" t="str">
        <f t="shared" si="1"/>
        <v>212111</v>
      </c>
      <c r="G18" s="103" t="s">
        <v>198</v>
      </c>
    </row>
    <row r="19" spans="2:7" x14ac:dyDescent="0.2">
      <c r="B19" s="52" t="s">
        <v>18</v>
      </c>
      <c r="C19" s="61">
        <v>12</v>
      </c>
      <c r="D19" s="67" t="str">
        <f t="shared" si="0"/>
        <v>A12</v>
      </c>
      <c r="E19" s="66" t="s">
        <v>94</v>
      </c>
      <c r="F19" s="53" t="str">
        <f t="shared" si="1"/>
        <v>212112</v>
      </c>
      <c r="G19" s="103" t="s">
        <v>185</v>
      </c>
    </row>
    <row r="20" spans="2:7" x14ac:dyDescent="0.2">
      <c r="B20" s="57"/>
      <c r="C20" s="62">
        <v>2</v>
      </c>
      <c r="D20" s="68" t="s">
        <v>89</v>
      </c>
      <c r="E20" s="68" t="s">
        <v>17</v>
      </c>
      <c r="F20" s="53" t="str">
        <f>F$6&amp;$C20</f>
        <v>2122</v>
      </c>
      <c r="G20" s="76"/>
    </row>
    <row r="21" spans="2:7" x14ac:dyDescent="0.2">
      <c r="B21" s="57" t="s">
        <v>19</v>
      </c>
      <c r="C21" s="62">
        <v>1</v>
      </c>
      <c r="D21" s="69" t="str">
        <f t="shared" si="0"/>
        <v>B1</v>
      </c>
      <c r="E21" s="68" t="s">
        <v>94</v>
      </c>
      <c r="F21" s="53" t="str">
        <f>IF(LEN($C21)=1,F$20&amp;0&amp;$C21,F$20&amp;$C21)</f>
        <v>212201</v>
      </c>
      <c r="G21" s="103" t="s">
        <v>201</v>
      </c>
    </row>
    <row r="22" spans="2:7" x14ac:dyDescent="0.2">
      <c r="B22" s="57" t="s">
        <v>19</v>
      </c>
      <c r="C22" s="62">
        <v>2</v>
      </c>
      <c r="D22" s="69" t="str">
        <f t="shared" si="0"/>
        <v>B2</v>
      </c>
      <c r="E22" s="68" t="s">
        <v>94</v>
      </c>
      <c r="F22" s="53" t="str">
        <f t="shared" ref="F22:F32" si="2">IF(LEN($C22)=1,F$20&amp;0&amp;$C22,F$20&amp;$C22)</f>
        <v>212202</v>
      </c>
      <c r="G22" s="103" t="s">
        <v>202</v>
      </c>
    </row>
    <row r="23" spans="2:7" x14ac:dyDescent="0.2">
      <c r="B23" s="57" t="s">
        <v>19</v>
      </c>
      <c r="C23" s="62">
        <v>3</v>
      </c>
      <c r="D23" s="69" t="str">
        <f t="shared" si="0"/>
        <v>B3</v>
      </c>
      <c r="E23" s="68" t="s">
        <v>94</v>
      </c>
      <c r="F23" s="53" t="str">
        <f t="shared" si="2"/>
        <v>212203</v>
      </c>
      <c r="G23" s="103" t="s">
        <v>203</v>
      </c>
    </row>
    <row r="24" spans="2:7" x14ac:dyDescent="0.2">
      <c r="B24" s="57" t="s">
        <v>19</v>
      </c>
      <c r="C24" s="62">
        <v>4</v>
      </c>
      <c r="D24" s="69" t="str">
        <f t="shared" si="0"/>
        <v>B4</v>
      </c>
      <c r="E24" s="68" t="s">
        <v>94</v>
      </c>
      <c r="F24" s="53" t="str">
        <f t="shared" si="2"/>
        <v>212204</v>
      </c>
      <c r="G24" s="103" t="s">
        <v>209</v>
      </c>
    </row>
    <row r="25" spans="2:7" x14ac:dyDescent="0.2">
      <c r="B25" s="57" t="s">
        <v>19</v>
      </c>
      <c r="C25" s="62">
        <v>5</v>
      </c>
      <c r="D25" s="69" t="str">
        <f t="shared" si="0"/>
        <v>B5</v>
      </c>
      <c r="E25" s="68" t="s">
        <v>94</v>
      </c>
      <c r="F25" s="53" t="str">
        <f t="shared" si="2"/>
        <v>212205</v>
      </c>
      <c r="G25" s="103" t="s">
        <v>117</v>
      </c>
    </row>
    <row r="26" spans="2:7" x14ac:dyDescent="0.2">
      <c r="B26" s="57" t="s">
        <v>19</v>
      </c>
      <c r="C26" s="62">
        <v>6</v>
      </c>
      <c r="D26" s="69" t="str">
        <f t="shared" si="0"/>
        <v>B6</v>
      </c>
      <c r="E26" s="68" t="s">
        <v>94</v>
      </c>
      <c r="F26" s="53" t="str">
        <f t="shared" si="2"/>
        <v>212206</v>
      </c>
      <c r="G26" s="103" t="s">
        <v>118</v>
      </c>
    </row>
    <row r="27" spans="2:7" x14ac:dyDescent="0.2">
      <c r="B27" s="57" t="s">
        <v>19</v>
      </c>
      <c r="C27" s="62">
        <v>7</v>
      </c>
      <c r="D27" s="69" t="str">
        <f t="shared" si="0"/>
        <v>B7</v>
      </c>
      <c r="E27" s="68" t="s">
        <v>94</v>
      </c>
      <c r="F27" s="53" t="str">
        <f t="shared" si="2"/>
        <v>212207</v>
      </c>
      <c r="G27" s="103" t="s">
        <v>119</v>
      </c>
    </row>
    <row r="28" spans="2:7" x14ac:dyDescent="0.2">
      <c r="B28" s="57" t="s">
        <v>19</v>
      </c>
      <c r="C28" s="62">
        <v>8</v>
      </c>
      <c r="D28" s="69" t="str">
        <f t="shared" si="0"/>
        <v>B8</v>
      </c>
      <c r="E28" s="68" t="s">
        <v>94</v>
      </c>
      <c r="F28" s="53" t="str">
        <f t="shared" si="2"/>
        <v>212208</v>
      </c>
      <c r="G28" s="103" t="s">
        <v>196</v>
      </c>
    </row>
    <row r="29" spans="2:7" x14ac:dyDescent="0.2">
      <c r="B29" s="57" t="s">
        <v>19</v>
      </c>
      <c r="C29" s="62">
        <v>9</v>
      </c>
      <c r="D29" s="69" t="str">
        <f t="shared" si="0"/>
        <v>B9</v>
      </c>
      <c r="E29" s="68" t="s">
        <v>94</v>
      </c>
      <c r="F29" s="53" t="str">
        <f t="shared" si="2"/>
        <v>212209</v>
      </c>
      <c r="G29" s="103" t="s">
        <v>204</v>
      </c>
    </row>
    <row r="30" spans="2:7" x14ac:dyDescent="0.2">
      <c r="B30" s="57" t="s">
        <v>19</v>
      </c>
      <c r="C30" s="62">
        <v>10</v>
      </c>
      <c r="D30" s="69" t="str">
        <f t="shared" si="0"/>
        <v>B10</v>
      </c>
      <c r="E30" s="68" t="s">
        <v>94</v>
      </c>
      <c r="F30" s="53" t="str">
        <f t="shared" si="2"/>
        <v>212210</v>
      </c>
      <c r="G30" s="103" t="s">
        <v>200</v>
      </c>
    </row>
    <row r="31" spans="2:7" x14ac:dyDescent="0.2">
      <c r="B31" s="57" t="s">
        <v>19</v>
      </c>
      <c r="C31" s="62">
        <v>11</v>
      </c>
      <c r="D31" s="69" t="str">
        <f t="shared" si="0"/>
        <v>B11</v>
      </c>
      <c r="E31" s="68" t="s">
        <v>94</v>
      </c>
      <c r="F31" s="53" t="str">
        <f t="shared" si="2"/>
        <v>212211</v>
      </c>
      <c r="G31" s="103" t="s">
        <v>125</v>
      </c>
    </row>
    <row r="32" spans="2:7" x14ac:dyDescent="0.2">
      <c r="B32" s="57" t="s">
        <v>19</v>
      </c>
      <c r="C32" s="62">
        <v>12</v>
      </c>
      <c r="D32" s="69" t="str">
        <f t="shared" si="0"/>
        <v>B12</v>
      </c>
      <c r="E32" s="68" t="s">
        <v>94</v>
      </c>
      <c r="F32" s="53" t="str">
        <f t="shared" si="2"/>
        <v>212212</v>
      </c>
      <c r="G32" s="103" t="s">
        <v>133</v>
      </c>
    </row>
    <row r="33" spans="2:7" x14ac:dyDescent="0.2">
      <c r="B33" s="58"/>
      <c r="C33" s="63">
        <v>3</v>
      </c>
      <c r="D33" s="70" t="s">
        <v>90</v>
      </c>
      <c r="E33" s="70" t="s">
        <v>17</v>
      </c>
      <c r="F33" s="53" t="str">
        <f>F$6&amp;$C33</f>
        <v>2123</v>
      </c>
      <c r="G33" s="77"/>
    </row>
    <row r="34" spans="2:7" x14ac:dyDescent="0.2">
      <c r="B34" s="58" t="s">
        <v>20</v>
      </c>
      <c r="C34" s="63">
        <v>1</v>
      </c>
      <c r="D34" s="71" t="str">
        <f t="shared" si="0"/>
        <v>C1</v>
      </c>
      <c r="E34" s="70" t="s">
        <v>94</v>
      </c>
      <c r="F34" s="53" t="str">
        <f>IF(LEN($C34)=1,F$33&amp;0&amp;$C34,F$33&amp;$C34)</f>
        <v>212301</v>
      </c>
      <c r="G34" s="103" t="s">
        <v>105</v>
      </c>
    </row>
    <row r="35" spans="2:7" x14ac:dyDescent="0.2">
      <c r="B35" s="58" t="s">
        <v>20</v>
      </c>
      <c r="C35" s="63">
        <v>2</v>
      </c>
      <c r="D35" s="71" t="str">
        <f t="shared" si="0"/>
        <v>C2</v>
      </c>
      <c r="E35" s="70" t="s">
        <v>94</v>
      </c>
      <c r="F35" s="53" t="str">
        <f t="shared" ref="F35:F45" si="3">IF(LEN($C35)=1,F$33&amp;0&amp;$C35,F$33&amp;$C35)</f>
        <v>212302</v>
      </c>
      <c r="G35" s="103" t="s">
        <v>205</v>
      </c>
    </row>
    <row r="36" spans="2:7" x14ac:dyDescent="0.2">
      <c r="B36" s="58" t="s">
        <v>20</v>
      </c>
      <c r="C36" s="63">
        <v>3</v>
      </c>
      <c r="D36" s="71" t="str">
        <f t="shared" si="0"/>
        <v>C3</v>
      </c>
      <c r="E36" s="70" t="s">
        <v>94</v>
      </c>
      <c r="F36" s="53" t="str">
        <f t="shared" si="3"/>
        <v>212303</v>
      </c>
      <c r="G36" s="103" t="s">
        <v>110</v>
      </c>
    </row>
    <row r="37" spans="2:7" x14ac:dyDescent="0.2">
      <c r="B37" s="58" t="s">
        <v>20</v>
      </c>
      <c r="C37" s="63">
        <v>4</v>
      </c>
      <c r="D37" s="71" t="str">
        <f t="shared" si="0"/>
        <v>C4</v>
      </c>
      <c r="E37" s="70" t="s">
        <v>94</v>
      </c>
      <c r="F37" s="53" t="str">
        <f t="shared" si="3"/>
        <v>212304</v>
      </c>
      <c r="G37" s="103" t="s">
        <v>206</v>
      </c>
    </row>
    <row r="38" spans="2:7" x14ac:dyDescent="0.2">
      <c r="B38" s="58" t="s">
        <v>20</v>
      </c>
      <c r="C38" s="63">
        <v>5</v>
      </c>
      <c r="D38" s="71" t="str">
        <f t="shared" si="0"/>
        <v>C5</v>
      </c>
      <c r="E38" s="70" t="s">
        <v>94</v>
      </c>
      <c r="F38" s="53" t="str">
        <f t="shared" si="3"/>
        <v>212305</v>
      </c>
      <c r="G38" s="103" t="s">
        <v>113</v>
      </c>
    </row>
    <row r="39" spans="2:7" x14ac:dyDescent="0.2">
      <c r="B39" s="58" t="s">
        <v>20</v>
      </c>
      <c r="C39" s="63">
        <v>6</v>
      </c>
      <c r="D39" s="71" t="str">
        <f t="shared" si="0"/>
        <v>C6</v>
      </c>
      <c r="E39" s="70" t="s">
        <v>94</v>
      </c>
      <c r="F39" s="53" t="str">
        <f t="shared" si="3"/>
        <v>212306</v>
      </c>
      <c r="G39" s="103" t="s">
        <v>120</v>
      </c>
    </row>
    <row r="40" spans="2:7" x14ac:dyDescent="0.2">
      <c r="B40" s="58" t="s">
        <v>20</v>
      </c>
      <c r="C40" s="63">
        <v>7</v>
      </c>
      <c r="D40" s="71" t="str">
        <f t="shared" si="0"/>
        <v>C7</v>
      </c>
      <c r="E40" s="70" t="s">
        <v>94</v>
      </c>
      <c r="F40" s="53" t="str">
        <f t="shared" si="3"/>
        <v>212307</v>
      </c>
      <c r="G40" s="103" t="s">
        <v>123</v>
      </c>
    </row>
    <row r="41" spans="2:7" x14ac:dyDescent="0.2">
      <c r="B41" s="58" t="s">
        <v>20</v>
      </c>
      <c r="C41" s="63">
        <v>8</v>
      </c>
      <c r="D41" s="71" t="str">
        <f t="shared" si="0"/>
        <v>C8</v>
      </c>
      <c r="E41" s="70" t="s">
        <v>94</v>
      </c>
      <c r="F41" s="53" t="str">
        <f t="shared" si="3"/>
        <v>212308</v>
      </c>
      <c r="G41" s="103" t="s">
        <v>124</v>
      </c>
    </row>
    <row r="42" spans="2:7" x14ac:dyDescent="0.2">
      <c r="B42" s="58" t="s">
        <v>20</v>
      </c>
      <c r="C42" s="63">
        <v>9</v>
      </c>
      <c r="D42" s="71" t="str">
        <f t="shared" si="0"/>
        <v>C9</v>
      </c>
      <c r="E42" s="70" t="s">
        <v>94</v>
      </c>
      <c r="F42" s="53" t="str">
        <f t="shared" si="3"/>
        <v>212309</v>
      </c>
      <c r="G42" s="103" t="s">
        <v>126</v>
      </c>
    </row>
    <row r="43" spans="2:7" x14ac:dyDescent="0.2">
      <c r="B43" s="58" t="s">
        <v>20</v>
      </c>
      <c r="C43" s="63">
        <v>10</v>
      </c>
      <c r="D43" s="71" t="str">
        <f t="shared" si="0"/>
        <v>C10</v>
      </c>
      <c r="E43" s="70" t="s">
        <v>94</v>
      </c>
      <c r="F43" s="53" t="str">
        <f t="shared" si="3"/>
        <v>212310</v>
      </c>
      <c r="G43" s="103" t="s">
        <v>207</v>
      </c>
    </row>
    <row r="44" spans="2:7" x14ac:dyDescent="0.2">
      <c r="B44" s="58" t="s">
        <v>20</v>
      </c>
      <c r="C44" s="63">
        <v>11</v>
      </c>
      <c r="D44" s="71" t="str">
        <f t="shared" si="0"/>
        <v>C11</v>
      </c>
      <c r="E44" s="70" t="s">
        <v>94</v>
      </c>
      <c r="F44" s="53" t="str">
        <f t="shared" si="3"/>
        <v>212311</v>
      </c>
      <c r="G44" s="103" t="s">
        <v>128</v>
      </c>
    </row>
    <row r="45" spans="2:7" x14ac:dyDescent="0.2">
      <c r="B45" s="58" t="s">
        <v>20</v>
      </c>
      <c r="C45" s="63">
        <v>12</v>
      </c>
      <c r="D45" s="71" t="str">
        <f t="shared" si="0"/>
        <v>C12</v>
      </c>
      <c r="E45" s="70" t="s">
        <v>94</v>
      </c>
      <c r="F45" s="53" t="str">
        <f t="shared" si="3"/>
        <v>212312</v>
      </c>
      <c r="G45" s="103" t="s">
        <v>132</v>
      </c>
    </row>
    <row r="46" spans="2:7" x14ac:dyDescent="0.2">
      <c r="B46" s="59"/>
      <c r="C46" s="64">
        <v>4</v>
      </c>
      <c r="D46" s="72" t="s">
        <v>91</v>
      </c>
      <c r="E46" s="72" t="s">
        <v>17</v>
      </c>
      <c r="F46" s="53" t="str">
        <f>F$6&amp;$C46</f>
        <v>2124</v>
      </c>
      <c r="G46" s="78"/>
    </row>
    <row r="47" spans="2:7" x14ac:dyDescent="0.2">
      <c r="B47" s="59" t="s">
        <v>21</v>
      </c>
      <c r="C47" s="64">
        <v>1</v>
      </c>
      <c r="D47" s="73" t="str">
        <f t="shared" si="0"/>
        <v>D1</v>
      </c>
      <c r="E47" s="72" t="s">
        <v>94</v>
      </c>
      <c r="F47" s="53" t="str">
        <f>IF(LEN($C47)=1,F$46&amp;0&amp;$C47,F$46&amp;$C47)</f>
        <v>212401</v>
      </c>
      <c r="G47" s="103" t="s">
        <v>104</v>
      </c>
    </row>
    <row r="48" spans="2:7" x14ac:dyDescent="0.2">
      <c r="B48" s="59" t="s">
        <v>21</v>
      </c>
      <c r="C48" s="64">
        <v>2</v>
      </c>
      <c r="D48" s="73" t="str">
        <f t="shared" si="0"/>
        <v>D2</v>
      </c>
      <c r="E48" s="72" t="s">
        <v>94</v>
      </c>
      <c r="F48" s="53" t="str">
        <f t="shared" ref="F48:F58" si="4">IF(LEN($C48)=1,F$46&amp;0&amp;$C48,F$46&amp;$C48)</f>
        <v>212402</v>
      </c>
      <c r="G48" s="103" t="s">
        <v>106</v>
      </c>
    </row>
    <row r="49" spans="2:7" x14ac:dyDescent="0.2">
      <c r="B49" s="59" t="s">
        <v>21</v>
      </c>
      <c r="C49" s="64">
        <v>3</v>
      </c>
      <c r="D49" s="73" t="str">
        <f t="shared" si="0"/>
        <v>D3</v>
      </c>
      <c r="E49" s="72" t="s">
        <v>94</v>
      </c>
      <c r="F49" s="53" t="str">
        <f t="shared" si="4"/>
        <v>212403</v>
      </c>
      <c r="G49" s="103" t="s">
        <v>107</v>
      </c>
    </row>
    <row r="50" spans="2:7" x14ac:dyDescent="0.2">
      <c r="B50" s="59" t="s">
        <v>21</v>
      </c>
      <c r="C50" s="64">
        <v>4</v>
      </c>
      <c r="D50" s="73" t="str">
        <f t="shared" si="0"/>
        <v>D4</v>
      </c>
      <c r="E50" s="72" t="s">
        <v>94</v>
      </c>
      <c r="F50" s="53" t="str">
        <f t="shared" si="4"/>
        <v>212404</v>
      </c>
      <c r="G50" s="103" t="s">
        <v>131</v>
      </c>
    </row>
    <row r="51" spans="2:7" x14ac:dyDescent="0.2">
      <c r="B51" s="59" t="s">
        <v>21</v>
      </c>
      <c r="C51" s="64">
        <v>5</v>
      </c>
      <c r="D51" s="73" t="str">
        <f t="shared" si="0"/>
        <v>D5</v>
      </c>
      <c r="E51" s="72" t="s">
        <v>94</v>
      </c>
      <c r="F51" s="53" t="str">
        <f t="shared" si="4"/>
        <v>212405</v>
      </c>
      <c r="G51" s="103" t="s">
        <v>109</v>
      </c>
    </row>
    <row r="52" spans="2:7" x14ac:dyDescent="0.2">
      <c r="B52" s="59" t="s">
        <v>21</v>
      </c>
      <c r="C52" s="64">
        <v>6</v>
      </c>
      <c r="D52" s="73" t="str">
        <f t="shared" si="0"/>
        <v>D6</v>
      </c>
      <c r="E52" s="72" t="s">
        <v>94</v>
      </c>
      <c r="F52" s="53" t="str">
        <f t="shared" si="4"/>
        <v>212406</v>
      </c>
      <c r="G52" s="103" t="s">
        <v>197</v>
      </c>
    </row>
    <row r="53" spans="2:7" x14ac:dyDescent="0.2">
      <c r="B53" s="59" t="s">
        <v>21</v>
      </c>
      <c r="C53" s="64">
        <v>7</v>
      </c>
      <c r="D53" s="73" t="str">
        <f t="shared" si="0"/>
        <v>D7</v>
      </c>
      <c r="E53" s="72" t="s">
        <v>94</v>
      </c>
      <c r="F53" s="53" t="str">
        <f t="shared" si="4"/>
        <v>212407</v>
      </c>
      <c r="G53" s="103" t="s">
        <v>189</v>
      </c>
    </row>
    <row r="54" spans="2:7" x14ac:dyDescent="0.2">
      <c r="B54" s="59" t="s">
        <v>21</v>
      </c>
      <c r="C54" s="64">
        <v>8</v>
      </c>
      <c r="D54" s="73" t="str">
        <f t="shared" si="0"/>
        <v>D8</v>
      </c>
      <c r="E54" s="72" t="s">
        <v>94</v>
      </c>
      <c r="F54" s="53" t="str">
        <f t="shared" si="4"/>
        <v>212408</v>
      </c>
      <c r="G54" s="103" t="s">
        <v>208</v>
      </c>
    </row>
    <row r="55" spans="2:7" x14ac:dyDescent="0.2">
      <c r="B55" s="59" t="s">
        <v>21</v>
      </c>
      <c r="C55" s="64">
        <v>9</v>
      </c>
      <c r="D55" s="73" t="str">
        <f t="shared" si="0"/>
        <v>D9</v>
      </c>
      <c r="E55" s="72" t="s">
        <v>94</v>
      </c>
      <c r="F55" s="53" t="str">
        <f t="shared" si="4"/>
        <v>212409</v>
      </c>
      <c r="G55" s="103" t="s">
        <v>194</v>
      </c>
    </row>
    <row r="56" spans="2:7" x14ac:dyDescent="0.2">
      <c r="B56" s="59" t="s">
        <v>21</v>
      </c>
      <c r="C56" s="64">
        <v>10</v>
      </c>
      <c r="D56" s="73" t="str">
        <f t="shared" si="0"/>
        <v>D10</v>
      </c>
      <c r="E56" s="72" t="s">
        <v>94</v>
      </c>
      <c r="F56" s="53" t="str">
        <f t="shared" si="4"/>
        <v>212410</v>
      </c>
      <c r="G56" s="103" t="s">
        <v>121</v>
      </c>
    </row>
    <row r="57" spans="2:7" x14ac:dyDescent="0.2">
      <c r="B57" s="59" t="s">
        <v>21</v>
      </c>
      <c r="C57" s="64">
        <v>11</v>
      </c>
      <c r="D57" s="73" t="str">
        <f t="shared" si="0"/>
        <v>D11</v>
      </c>
      <c r="E57" s="72" t="s">
        <v>94</v>
      </c>
      <c r="F57" s="53" t="str">
        <f t="shared" si="4"/>
        <v>212411</v>
      </c>
      <c r="G57" s="103" t="s">
        <v>186</v>
      </c>
    </row>
    <row r="58" spans="2:7" x14ac:dyDescent="0.2">
      <c r="B58" s="59" t="s">
        <v>21</v>
      </c>
      <c r="C58" s="64">
        <v>12</v>
      </c>
      <c r="D58" s="73" t="str">
        <f t="shared" si="0"/>
        <v>D12</v>
      </c>
      <c r="E58" s="72" t="s">
        <v>94</v>
      </c>
      <c r="F58" s="53" t="str">
        <f t="shared" si="4"/>
        <v>212412</v>
      </c>
      <c r="G58" s="103" t="s">
        <v>130</v>
      </c>
    </row>
  </sheetData>
  <sheetProtection algorithmName="SHA-512" hashValue="BYZZZLPbTWDYHK4jmkv9AxPmfL/uEz9bN789vHjnotczDQ45cjNt6IFKb8JtRksX5/OUXWT1fycCs8yn4uFxiw==" saltValue="4+6VhhrdXuWexa8bJ9GbxA==" spinCount="100000" sheet="1" objects="1" scenarios="1"/>
  <printOptions horizontalCentered="1"/>
  <pageMargins left="0.19685039370078741" right="0.19685039370078741" top="0.35433070866141736" bottom="0.35433070866141736" header="0.11811023622047245" footer="0.1181102362204724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1:G58"/>
  <sheetViews>
    <sheetView workbookViewId="0">
      <pane ySplit="5" topLeftCell="A6" activePane="bottomLeft" state="frozen"/>
      <selection pane="bottomLeft" activeCell="F6" sqref="F6"/>
    </sheetView>
  </sheetViews>
  <sheetFormatPr defaultRowHeight="12.75" x14ac:dyDescent="0.2"/>
  <cols>
    <col min="1" max="1" width="2.7109375" customWidth="1"/>
    <col min="2" max="2" width="2.7109375" hidden="1" customWidth="1"/>
    <col min="3" max="3" width="3.7109375" hidden="1" customWidth="1"/>
    <col min="4" max="4" width="15.7109375" customWidth="1"/>
    <col min="5" max="5" width="18.7109375" customWidth="1"/>
    <col min="6" max="6" width="12.85546875" bestFit="1" customWidth="1"/>
    <col min="7" max="7" width="26.7109375" customWidth="1"/>
    <col min="8" max="8" width="12.85546875" bestFit="1" customWidth="1"/>
  </cols>
  <sheetData>
    <row r="1" spans="2:7" x14ac:dyDescent="0.2">
      <c r="E1" s="110" t="s">
        <v>86</v>
      </c>
      <c r="F1" s="79">
        <f>Lookups!O3</f>
        <v>2021</v>
      </c>
      <c r="G1" s="54"/>
    </row>
    <row r="2" spans="2:7" x14ac:dyDescent="0.2">
      <c r="E2" s="110" t="s">
        <v>87</v>
      </c>
      <c r="F2" s="79">
        <f>F1+1</f>
        <v>2022</v>
      </c>
      <c r="G2" s="54"/>
    </row>
    <row r="3" spans="2:7" x14ac:dyDescent="0.2">
      <c r="E3" s="111" t="s">
        <v>98</v>
      </c>
      <c r="F3" s="56">
        <v>3</v>
      </c>
      <c r="G3" s="54"/>
    </row>
    <row r="4" spans="2:7" x14ac:dyDescent="0.2">
      <c r="G4" s="51"/>
    </row>
    <row r="5" spans="2:7" x14ac:dyDescent="0.2">
      <c r="C5" s="50" t="s">
        <v>97</v>
      </c>
      <c r="D5" s="6" t="s">
        <v>83</v>
      </c>
      <c r="E5" s="6" t="s">
        <v>84</v>
      </c>
      <c r="F5" s="6" t="s">
        <v>85</v>
      </c>
      <c r="G5" s="55" t="s">
        <v>24</v>
      </c>
    </row>
    <row r="6" spans="2:7" x14ac:dyDescent="0.2">
      <c r="B6" s="60"/>
      <c r="C6" s="60"/>
      <c r="D6" s="65" t="s">
        <v>92</v>
      </c>
      <c r="E6" s="65" t="s">
        <v>93</v>
      </c>
      <c r="F6" s="53" t="str">
        <f>MID($F1,3,2)&amp;F3</f>
        <v>213</v>
      </c>
      <c r="G6" s="74"/>
    </row>
    <row r="7" spans="2:7" x14ac:dyDescent="0.2">
      <c r="B7" s="52"/>
      <c r="C7" s="61">
        <v>1</v>
      </c>
      <c r="D7" s="66" t="s">
        <v>88</v>
      </c>
      <c r="E7" s="66" t="s">
        <v>17</v>
      </c>
      <c r="F7" s="53" t="str">
        <f>F$6&amp;$C7</f>
        <v>2131</v>
      </c>
      <c r="G7" s="75"/>
    </row>
    <row r="8" spans="2:7" x14ac:dyDescent="0.2">
      <c r="B8" s="52" t="s">
        <v>18</v>
      </c>
      <c r="C8" s="61">
        <v>1</v>
      </c>
      <c r="D8" s="67" t="str">
        <f>B8&amp;C8</f>
        <v>A1</v>
      </c>
      <c r="E8" s="66" t="s">
        <v>94</v>
      </c>
      <c r="F8" s="53" t="str">
        <f>IF(LEN($C8)=1,F$7&amp;0&amp;$C8,F$7&amp;$C8)</f>
        <v>213101</v>
      </c>
      <c r="G8" s="20"/>
    </row>
    <row r="9" spans="2:7" x14ac:dyDescent="0.2">
      <c r="B9" s="52" t="s">
        <v>18</v>
      </c>
      <c r="C9" s="61">
        <v>2</v>
      </c>
      <c r="D9" s="67" t="str">
        <f t="shared" ref="D9:D58" si="0">B9&amp;C9</f>
        <v>A2</v>
      </c>
      <c r="E9" s="66" t="s">
        <v>94</v>
      </c>
      <c r="F9" s="53" t="str">
        <f t="shared" ref="F9:F19" si="1">IF(LEN($C9)=1,F$7&amp;0&amp;$C9,F$7&amp;$C9)</f>
        <v>213102</v>
      </c>
      <c r="G9" s="20"/>
    </row>
    <row r="10" spans="2:7" x14ac:dyDescent="0.2">
      <c r="B10" s="52" t="s">
        <v>18</v>
      </c>
      <c r="C10" s="61">
        <v>3</v>
      </c>
      <c r="D10" s="67" t="str">
        <f t="shared" si="0"/>
        <v>A3</v>
      </c>
      <c r="E10" s="66" t="s">
        <v>94</v>
      </c>
      <c r="F10" s="53" t="str">
        <f t="shared" si="1"/>
        <v>213103</v>
      </c>
      <c r="G10" s="20"/>
    </row>
    <row r="11" spans="2:7" x14ac:dyDescent="0.2">
      <c r="B11" s="52" t="s">
        <v>18</v>
      </c>
      <c r="C11" s="61">
        <v>4</v>
      </c>
      <c r="D11" s="67" t="str">
        <f t="shared" si="0"/>
        <v>A4</v>
      </c>
      <c r="E11" s="66" t="s">
        <v>94</v>
      </c>
      <c r="F11" s="53" t="str">
        <f t="shared" si="1"/>
        <v>213104</v>
      </c>
      <c r="G11" s="20"/>
    </row>
    <row r="12" spans="2:7" x14ac:dyDescent="0.2">
      <c r="B12" s="52" t="s">
        <v>18</v>
      </c>
      <c r="C12" s="61">
        <v>5</v>
      </c>
      <c r="D12" s="67" t="str">
        <f t="shared" si="0"/>
        <v>A5</v>
      </c>
      <c r="E12" s="66" t="s">
        <v>94</v>
      </c>
      <c r="F12" s="53" t="str">
        <f t="shared" si="1"/>
        <v>213105</v>
      </c>
      <c r="G12" s="20"/>
    </row>
    <row r="13" spans="2:7" x14ac:dyDescent="0.2">
      <c r="B13" s="52" t="s">
        <v>18</v>
      </c>
      <c r="C13" s="61">
        <v>6</v>
      </c>
      <c r="D13" s="67" t="str">
        <f t="shared" si="0"/>
        <v>A6</v>
      </c>
      <c r="E13" s="66" t="s">
        <v>94</v>
      </c>
      <c r="F13" s="53" t="str">
        <f t="shared" si="1"/>
        <v>213106</v>
      </c>
      <c r="G13" s="20"/>
    </row>
    <row r="14" spans="2:7" x14ac:dyDescent="0.2">
      <c r="B14" s="52" t="s">
        <v>18</v>
      </c>
      <c r="C14" s="61">
        <v>7</v>
      </c>
      <c r="D14" s="67" t="str">
        <f t="shared" si="0"/>
        <v>A7</v>
      </c>
      <c r="E14" s="66" t="s">
        <v>94</v>
      </c>
      <c r="F14" s="53" t="str">
        <f t="shared" si="1"/>
        <v>213107</v>
      </c>
      <c r="G14" s="20"/>
    </row>
    <row r="15" spans="2:7" x14ac:dyDescent="0.2">
      <c r="B15" s="52" t="s">
        <v>18</v>
      </c>
      <c r="C15" s="61">
        <v>8</v>
      </c>
      <c r="D15" s="67" t="str">
        <f t="shared" si="0"/>
        <v>A8</v>
      </c>
      <c r="E15" s="66" t="s">
        <v>94</v>
      </c>
      <c r="F15" s="53" t="str">
        <f t="shared" si="1"/>
        <v>213108</v>
      </c>
      <c r="G15" s="20"/>
    </row>
    <row r="16" spans="2:7" x14ac:dyDescent="0.2">
      <c r="B16" s="52" t="s">
        <v>18</v>
      </c>
      <c r="C16" s="61">
        <v>9</v>
      </c>
      <c r="D16" s="67" t="str">
        <f t="shared" si="0"/>
        <v>A9</v>
      </c>
      <c r="E16" s="66" t="s">
        <v>94</v>
      </c>
      <c r="F16" s="53" t="str">
        <f t="shared" si="1"/>
        <v>213109</v>
      </c>
      <c r="G16" s="20"/>
    </row>
    <row r="17" spans="2:7" x14ac:dyDescent="0.2">
      <c r="B17" s="52" t="s">
        <v>18</v>
      </c>
      <c r="C17" s="61">
        <v>10</v>
      </c>
      <c r="D17" s="67" t="str">
        <f t="shared" si="0"/>
        <v>A10</v>
      </c>
      <c r="E17" s="66" t="s">
        <v>94</v>
      </c>
      <c r="F17" s="53" t="str">
        <f t="shared" si="1"/>
        <v>213110</v>
      </c>
      <c r="G17" s="20"/>
    </row>
    <row r="18" spans="2:7" x14ac:dyDescent="0.2">
      <c r="B18" s="52" t="s">
        <v>18</v>
      </c>
      <c r="C18" s="61">
        <v>11</v>
      </c>
      <c r="D18" s="67" t="str">
        <f t="shared" si="0"/>
        <v>A11</v>
      </c>
      <c r="E18" s="66" t="s">
        <v>94</v>
      </c>
      <c r="F18" s="53" t="str">
        <f t="shared" si="1"/>
        <v>213111</v>
      </c>
      <c r="G18" s="20"/>
    </row>
    <row r="19" spans="2:7" x14ac:dyDescent="0.2">
      <c r="B19" s="52" t="s">
        <v>18</v>
      </c>
      <c r="C19" s="61">
        <v>12</v>
      </c>
      <c r="D19" s="67" t="str">
        <f t="shared" si="0"/>
        <v>A12</v>
      </c>
      <c r="E19" s="66" t="s">
        <v>94</v>
      </c>
      <c r="F19" s="53" t="str">
        <f t="shared" si="1"/>
        <v>213112</v>
      </c>
      <c r="G19" s="20"/>
    </row>
    <row r="20" spans="2:7" x14ac:dyDescent="0.2">
      <c r="B20" s="57"/>
      <c r="C20" s="62">
        <v>2</v>
      </c>
      <c r="D20" s="68" t="s">
        <v>89</v>
      </c>
      <c r="E20" s="68" t="s">
        <v>17</v>
      </c>
      <c r="F20" s="53" t="str">
        <f>F$6&amp;$C20</f>
        <v>2132</v>
      </c>
      <c r="G20" s="76"/>
    </row>
    <row r="21" spans="2:7" x14ac:dyDescent="0.2">
      <c r="B21" s="57" t="s">
        <v>19</v>
      </c>
      <c r="C21" s="62">
        <v>1</v>
      </c>
      <c r="D21" s="69" t="str">
        <f t="shared" si="0"/>
        <v>B1</v>
      </c>
      <c r="E21" s="68" t="s">
        <v>94</v>
      </c>
      <c r="F21" s="53" t="str">
        <f>IF(LEN($C21)=1,F$20&amp;0&amp;$C21,F$20&amp;$C21)</f>
        <v>213201</v>
      </c>
      <c r="G21" s="20"/>
    </row>
    <row r="22" spans="2:7" x14ac:dyDescent="0.2">
      <c r="B22" s="57" t="s">
        <v>19</v>
      </c>
      <c r="C22" s="62">
        <v>2</v>
      </c>
      <c r="D22" s="69" t="str">
        <f t="shared" si="0"/>
        <v>B2</v>
      </c>
      <c r="E22" s="68" t="s">
        <v>94</v>
      </c>
      <c r="F22" s="53" t="str">
        <f t="shared" ref="F22:F32" si="2">IF(LEN($C22)=1,F$20&amp;0&amp;$C22,F$20&amp;$C22)</f>
        <v>213202</v>
      </c>
      <c r="G22" s="20"/>
    </row>
    <row r="23" spans="2:7" x14ac:dyDescent="0.2">
      <c r="B23" s="57" t="s">
        <v>19</v>
      </c>
      <c r="C23" s="62">
        <v>3</v>
      </c>
      <c r="D23" s="69" t="str">
        <f t="shared" si="0"/>
        <v>B3</v>
      </c>
      <c r="E23" s="68" t="s">
        <v>94</v>
      </c>
      <c r="F23" s="53" t="str">
        <f t="shared" si="2"/>
        <v>213203</v>
      </c>
      <c r="G23" s="20"/>
    </row>
    <row r="24" spans="2:7" x14ac:dyDescent="0.2">
      <c r="B24" s="57" t="s">
        <v>19</v>
      </c>
      <c r="C24" s="62">
        <v>4</v>
      </c>
      <c r="D24" s="69" t="str">
        <f t="shared" si="0"/>
        <v>B4</v>
      </c>
      <c r="E24" s="68" t="s">
        <v>94</v>
      </c>
      <c r="F24" s="53" t="str">
        <f t="shared" si="2"/>
        <v>213204</v>
      </c>
      <c r="G24" s="20"/>
    </row>
    <row r="25" spans="2:7" x14ac:dyDescent="0.2">
      <c r="B25" s="57" t="s">
        <v>19</v>
      </c>
      <c r="C25" s="62">
        <v>5</v>
      </c>
      <c r="D25" s="69" t="str">
        <f t="shared" si="0"/>
        <v>B5</v>
      </c>
      <c r="E25" s="68" t="s">
        <v>94</v>
      </c>
      <c r="F25" s="53" t="str">
        <f t="shared" si="2"/>
        <v>213205</v>
      </c>
      <c r="G25" s="20"/>
    </row>
    <row r="26" spans="2:7" x14ac:dyDescent="0.2">
      <c r="B26" s="57" t="s">
        <v>19</v>
      </c>
      <c r="C26" s="62">
        <v>6</v>
      </c>
      <c r="D26" s="69" t="str">
        <f t="shared" si="0"/>
        <v>B6</v>
      </c>
      <c r="E26" s="68" t="s">
        <v>94</v>
      </c>
      <c r="F26" s="53" t="str">
        <f t="shared" si="2"/>
        <v>213206</v>
      </c>
      <c r="G26" s="20"/>
    </row>
    <row r="27" spans="2:7" x14ac:dyDescent="0.2">
      <c r="B27" s="57" t="s">
        <v>19</v>
      </c>
      <c r="C27" s="62">
        <v>7</v>
      </c>
      <c r="D27" s="69" t="str">
        <f t="shared" si="0"/>
        <v>B7</v>
      </c>
      <c r="E27" s="68" t="s">
        <v>94</v>
      </c>
      <c r="F27" s="53" t="str">
        <f t="shared" si="2"/>
        <v>213207</v>
      </c>
      <c r="G27" s="20"/>
    </row>
    <row r="28" spans="2:7" x14ac:dyDescent="0.2">
      <c r="B28" s="57" t="s">
        <v>19</v>
      </c>
      <c r="C28" s="62">
        <v>8</v>
      </c>
      <c r="D28" s="69" t="str">
        <f t="shared" si="0"/>
        <v>B8</v>
      </c>
      <c r="E28" s="68" t="s">
        <v>94</v>
      </c>
      <c r="F28" s="53" t="str">
        <f t="shared" si="2"/>
        <v>213208</v>
      </c>
      <c r="G28" s="20"/>
    </row>
    <row r="29" spans="2:7" x14ac:dyDescent="0.2">
      <c r="B29" s="57" t="s">
        <v>19</v>
      </c>
      <c r="C29" s="62">
        <v>9</v>
      </c>
      <c r="D29" s="69" t="str">
        <f t="shared" si="0"/>
        <v>B9</v>
      </c>
      <c r="E29" s="68" t="s">
        <v>94</v>
      </c>
      <c r="F29" s="53" t="str">
        <f t="shared" si="2"/>
        <v>213209</v>
      </c>
      <c r="G29" s="20"/>
    </row>
    <row r="30" spans="2:7" x14ac:dyDescent="0.2">
      <c r="B30" s="57" t="s">
        <v>19</v>
      </c>
      <c r="C30" s="62">
        <v>10</v>
      </c>
      <c r="D30" s="69" t="str">
        <f t="shared" si="0"/>
        <v>B10</v>
      </c>
      <c r="E30" s="68" t="s">
        <v>94</v>
      </c>
      <c r="F30" s="53" t="str">
        <f t="shared" si="2"/>
        <v>213210</v>
      </c>
      <c r="G30" s="20"/>
    </row>
    <row r="31" spans="2:7" x14ac:dyDescent="0.2">
      <c r="B31" s="57" t="s">
        <v>19</v>
      </c>
      <c r="C31" s="62">
        <v>11</v>
      </c>
      <c r="D31" s="69" t="str">
        <f t="shared" si="0"/>
        <v>B11</v>
      </c>
      <c r="E31" s="68" t="s">
        <v>94</v>
      </c>
      <c r="F31" s="53" t="str">
        <f t="shared" si="2"/>
        <v>213211</v>
      </c>
      <c r="G31" s="20"/>
    </row>
    <row r="32" spans="2:7" x14ac:dyDescent="0.2">
      <c r="B32" s="57" t="s">
        <v>19</v>
      </c>
      <c r="C32" s="62">
        <v>12</v>
      </c>
      <c r="D32" s="69" t="str">
        <f t="shared" si="0"/>
        <v>B12</v>
      </c>
      <c r="E32" s="68" t="s">
        <v>94</v>
      </c>
      <c r="F32" s="53" t="str">
        <f t="shared" si="2"/>
        <v>213212</v>
      </c>
      <c r="G32" s="20"/>
    </row>
    <row r="33" spans="2:7" x14ac:dyDescent="0.2">
      <c r="B33" s="58"/>
      <c r="C33" s="63">
        <v>3</v>
      </c>
      <c r="D33" s="70" t="s">
        <v>90</v>
      </c>
      <c r="E33" s="70" t="s">
        <v>17</v>
      </c>
      <c r="F33" s="53" t="str">
        <f>F$6&amp;$C33</f>
        <v>2133</v>
      </c>
      <c r="G33" s="77"/>
    </row>
    <row r="34" spans="2:7" x14ac:dyDescent="0.2">
      <c r="B34" s="58" t="s">
        <v>20</v>
      </c>
      <c r="C34" s="63">
        <v>1</v>
      </c>
      <c r="D34" s="71" t="str">
        <f t="shared" si="0"/>
        <v>C1</v>
      </c>
      <c r="E34" s="70" t="s">
        <v>94</v>
      </c>
      <c r="F34" s="53" t="str">
        <f>IF(LEN($C34)=1,F$33&amp;0&amp;$C34,F$33&amp;$C34)</f>
        <v>213301</v>
      </c>
      <c r="G34" s="20"/>
    </row>
    <row r="35" spans="2:7" x14ac:dyDescent="0.2">
      <c r="B35" s="58" t="s">
        <v>20</v>
      </c>
      <c r="C35" s="63">
        <v>2</v>
      </c>
      <c r="D35" s="71" t="str">
        <f t="shared" si="0"/>
        <v>C2</v>
      </c>
      <c r="E35" s="70" t="s">
        <v>94</v>
      </c>
      <c r="F35" s="53" t="str">
        <f t="shared" ref="F35:F45" si="3">IF(LEN($C35)=1,F$33&amp;0&amp;$C35,F$33&amp;$C35)</f>
        <v>213302</v>
      </c>
      <c r="G35" s="20"/>
    </row>
    <row r="36" spans="2:7" x14ac:dyDescent="0.2">
      <c r="B36" s="58" t="s">
        <v>20</v>
      </c>
      <c r="C36" s="63">
        <v>3</v>
      </c>
      <c r="D36" s="71" t="str">
        <f t="shared" si="0"/>
        <v>C3</v>
      </c>
      <c r="E36" s="70" t="s">
        <v>94</v>
      </c>
      <c r="F36" s="53" t="str">
        <f t="shared" si="3"/>
        <v>213303</v>
      </c>
      <c r="G36" s="20"/>
    </row>
    <row r="37" spans="2:7" x14ac:dyDescent="0.2">
      <c r="B37" s="58" t="s">
        <v>20</v>
      </c>
      <c r="C37" s="63">
        <v>4</v>
      </c>
      <c r="D37" s="71" t="str">
        <f t="shared" si="0"/>
        <v>C4</v>
      </c>
      <c r="E37" s="70" t="s">
        <v>94</v>
      </c>
      <c r="F37" s="53" t="str">
        <f t="shared" si="3"/>
        <v>213304</v>
      </c>
      <c r="G37" s="20"/>
    </row>
    <row r="38" spans="2:7" x14ac:dyDescent="0.2">
      <c r="B38" s="58" t="s">
        <v>20</v>
      </c>
      <c r="C38" s="63">
        <v>5</v>
      </c>
      <c r="D38" s="71" t="str">
        <f t="shared" si="0"/>
        <v>C5</v>
      </c>
      <c r="E38" s="70" t="s">
        <v>94</v>
      </c>
      <c r="F38" s="53" t="str">
        <f t="shared" si="3"/>
        <v>213305</v>
      </c>
      <c r="G38" s="20"/>
    </row>
    <row r="39" spans="2:7" x14ac:dyDescent="0.2">
      <c r="B39" s="58" t="s">
        <v>20</v>
      </c>
      <c r="C39" s="63">
        <v>6</v>
      </c>
      <c r="D39" s="71" t="str">
        <f t="shared" si="0"/>
        <v>C6</v>
      </c>
      <c r="E39" s="70" t="s">
        <v>94</v>
      </c>
      <c r="F39" s="53" t="str">
        <f t="shared" si="3"/>
        <v>213306</v>
      </c>
      <c r="G39" s="20"/>
    </row>
    <row r="40" spans="2:7" x14ac:dyDescent="0.2">
      <c r="B40" s="58" t="s">
        <v>20</v>
      </c>
      <c r="C40" s="63">
        <v>7</v>
      </c>
      <c r="D40" s="71" t="str">
        <f t="shared" si="0"/>
        <v>C7</v>
      </c>
      <c r="E40" s="70" t="s">
        <v>94</v>
      </c>
      <c r="F40" s="53" t="str">
        <f t="shared" si="3"/>
        <v>213307</v>
      </c>
      <c r="G40" s="20"/>
    </row>
    <row r="41" spans="2:7" x14ac:dyDescent="0.2">
      <c r="B41" s="58" t="s">
        <v>20</v>
      </c>
      <c r="C41" s="63">
        <v>8</v>
      </c>
      <c r="D41" s="71" t="str">
        <f t="shared" si="0"/>
        <v>C8</v>
      </c>
      <c r="E41" s="70" t="s">
        <v>94</v>
      </c>
      <c r="F41" s="53" t="str">
        <f t="shared" si="3"/>
        <v>213308</v>
      </c>
      <c r="G41" s="20"/>
    </row>
    <row r="42" spans="2:7" x14ac:dyDescent="0.2">
      <c r="B42" s="58" t="s">
        <v>20</v>
      </c>
      <c r="C42" s="63">
        <v>9</v>
      </c>
      <c r="D42" s="71" t="str">
        <f t="shared" si="0"/>
        <v>C9</v>
      </c>
      <c r="E42" s="70" t="s">
        <v>94</v>
      </c>
      <c r="F42" s="53" t="str">
        <f t="shared" si="3"/>
        <v>213309</v>
      </c>
      <c r="G42" s="20"/>
    </row>
    <row r="43" spans="2:7" x14ac:dyDescent="0.2">
      <c r="B43" s="58" t="s">
        <v>20</v>
      </c>
      <c r="C43" s="63">
        <v>10</v>
      </c>
      <c r="D43" s="71" t="str">
        <f t="shared" si="0"/>
        <v>C10</v>
      </c>
      <c r="E43" s="70" t="s">
        <v>94</v>
      </c>
      <c r="F43" s="53" t="str">
        <f t="shared" si="3"/>
        <v>213310</v>
      </c>
      <c r="G43" s="20"/>
    </row>
    <row r="44" spans="2:7" x14ac:dyDescent="0.2">
      <c r="B44" s="58" t="s">
        <v>20</v>
      </c>
      <c r="C44" s="63">
        <v>11</v>
      </c>
      <c r="D44" s="71" t="str">
        <f t="shared" si="0"/>
        <v>C11</v>
      </c>
      <c r="E44" s="70" t="s">
        <v>94</v>
      </c>
      <c r="F44" s="53" t="str">
        <f t="shared" si="3"/>
        <v>213311</v>
      </c>
      <c r="G44" s="20"/>
    </row>
    <row r="45" spans="2:7" x14ac:dyDescent="0.2">
      <c r="B45" s="58" t="s">
        <v>20</v>
      </c>
      <c r="C45" s="63">
        <v>12</v>
      </c>
      <c r="D45" s="71" t="str">
        <f t="shared" si="0"/>
        <v>C12</v>
      </c>
      <c r="E45" s="70" t="s">
        <v>94</v>
      </c>
      <c r="F45" s="53" t="str">
        <f t="shared" si="3"/>
        <v>213312</v>
      </c>
      <c r="G45" s="20"/>
    </row>
    <row r="46" spans="2:7" x14ac:dyDescent="0.2">
      <c r="B46" s="59"/>
      <c r="C46" s="64">
        <v>4</v>
      </c>
      <c r="D46" s="72" t="s">
        <v>91</v>
      </c>
      <c r="E46" s="72" t="s">
        <v>17</v>
      </c>
      <c r="F46" s="53" t="str">
        <f>F$6&amp;$C46</f>
        <v>2134</v>
      </c>
      <c r="G46" s="78"/>
    </row>
    <row r="47" spans="2:7" x14ac:dyDescent="0.2">
      <c r="B47" s="59" t="s">
        <v>21</v>
      </c>
      <c r="C47" s="64">
        <v>1</v>
      </c>
      <c r="D47" s="73" t="str">
        <f t="shared" si="0"/>
        <v>D1</v>
      </c>
      <c r="E47" s="72" t="s">
        <v>94</v>
      </c>
      <c r="F47" s="53" t="str">
        <f>IF(LEN($C47)=1,F$46&amp;0&amp;$C47,F$46&amp;$C47)</f>
        <v>213401</v>
      </c>
      <c r="G47" s="20"/>
    </row>
    <row r="48" spans="2:7" x14ac:dyDescent="0.2">
      <c r="B48" s="59" t="s">
        <v>21</v>
      </c>
      <c r="C48" s="64">
        <v>2</v>
      </c>
      <c r="D48" s="73" t="str">
        <f t="shared" si="0"/>
        <v>D2</v>
      </c>
      <c r="E48" s="72" t="s">
        <v>94</v>
      </c>
      <c r="F48" s="53" t="str">
        <f t="shared" ref="F48:F58" si="4">IF(LEN($C48)=1,F$46&amp;0&amp;$C48,F$46&amp;$C48)</f>
        <v>213402</v>
      </c>
      <c r="G48" s="20"/>
    </row>
    <row r="49" spans="2:7" x14ac:dyDescent="0.2">
      <c r="B49" s="59" t="s">
        <v>21</v>
      </c>
      <c r="C49" s="64">
        <v>3</v>
      </c>
      <c r="D49" s="73" t="str">
        <f t="shared" si="0"/>
        <v>D3</v>
      </c>
      <c r="E49" s="72" t="s">
        <v>94</v>
      </c>
      <c r="F49" s="53" t="str">
        <f t="shared" si="4"/>
        <v>213403</v>
      </c>
      <c r="G49" s="20"/>
    </row>
    <row r="50" spans="2:7" x14ac:dyDescent="0.2">
      <c r="B50" s="59" t="s">
        <v>21</v>
      </c>
      <c r="C50" s="64">
        <v>4</v>
      </c>
      <c r="D50" s="73" t="str">
        <f t="shared" si="0"/>
        <v>D4</v>
      </c>
      <c r="E50" s="72" t="s">
        <v>94</v>
      </c>
      <c r="F50" s="53" t="str">
        <f t="shared" si="4"/>
        <v>213404</v>
      </c>
      <c r="G50" s="20"/>
    </row>
    <row r="51" spans="2:7" x14ac:dyDescent="0.2">
      <c r="B51" s="59" t="s">
        <v>21</v>
      </c>
      <c r="C51" s="64">
        <v>5</v>
      </c>
      <c r="D51" s="73" t="str">
        <f t="shared" si="0"/>
        <v>D5</v>
      </c>
      <c r="E51" s="72" t="s">
        <v>94</v>
      </c>
      <c r="F51" s="53" t="str">
        <f t="shared" si="4"/>
        <v>213405</v>
      </c>
      <c r="G51" s="20"/>
    </row>
    <row r="52" spans="2:7" x14ac:dyDescent="0.2">
      <c r="B52" s="59" t="s">
        <v>21</v>
      </c>
      <c r="C52" s="64">
        <v>6</v>
      </c>
      <c r="D52" s="73" t="str">
        <f t="shared" si="0"/>
        <v>D6</v>
      </c>
      <c r="E52" s="72" t="s">
        <v>94</v>
      </c>
      <c r="F52" s="53" t="str">
        <f t="shared" si="4"/>
        <v>213406</v>
      </c>
      <c r="G52" s="20"/>
    </row>
    <row r="53" spans="2:7" x14ac:dyDescent="0.2">
      <c r="B53" s="59" t="s">
        <v>21</v>
      </c>
      <c r="C53" s="64">
        <v>7</v>
      </c>
      <c r="D53" s="73" t="str">
        <f t="shared" si="0"/>
        <v>D7</v>
      </c>
      <c r="E53" s="72" t="s">
        <v>94</v>
      </c>
      <c r="F53" s="53" t="str">
        <f t="shared" si="4"/>
        <v>213407</v>
      </c>
      <c r="G53" s="20"/>
    </row>
    <row r="54" spans="2:7" x14ac:dyDescent="0.2">
      <c r="B54" s="59" t="s">
        <v>21</v>
      </c>
      <c r="C54" s="64">
        <v>8</v>
      </c>
      <c r="D54" s="73" t="str">
        <f t="shared" si="0"/>
        <v>D8</v>
      </c>
      <c r="E54" s="72" t="s">
        <v>94</v>
      </c>
      <c r="F54" s="53" t="str">
        <f t="shared" si="4"/>
        <v>213408</v>
      </c>
      <c r="G54" s="20"/>
    </row>
    <row r="55" spans="2:7" x14ac:dyDescent="0.2">
      <c r="B55" s="59" t="s">
        <v>21</v>
      </c>
      <c r="C55" s="64">
        <v>9</v>
      </c>
      <c r="D55" s="73" t="str">
        <f t="shared" si="0"/>
        <v>D9</v>
      </c>
      <c r="E55" s="72" t="s">
        <v>94</v>
      </c>
      <c r="F55" s="53" t="str">
        <f t="shared" si="4"/>
        <v>213409</v>
      </c>
      <c r="G55" s="20"/>
    </row>
    <row r="56" spans="2:7" x14ac:dyDescent="0.2">
      <c r="B56" s="59" t="s">
        <v>21</v>
      </c>
      <c r="C56" s="64">
        <v>10</v>
      </c>
      <c r="D56" s="73" t="str">
        <f t="shared" si="0"/>
        <v>D10</v>
      </c>
      <c r="E56" s="72" t="s">
        <v>94</v>
      </c>
      <c r="F56" s="53" t="str">
        <f t="shared" si="4"/>
        <v>213410</v>
      </c>
      <c r="G56" s="20"/>
    </row>
    <row r="57" spans="2:7" x14ac:dyDescent="0.2">
      <c r="B57" s="59" t="s">
        <v>21</v>
      </c>
      <c r="C57" s="64">
        <v>11</v>
      </c>
      <c r="D57" s="73" t="str">
        <f t="shared" si="0"/>
        <v>D11</v>
      </c>
      <c r="E57" s="72" t="s">
        <v>94</v>
      </c>
      <c r="F57" s="53" t="str">
        <f t="shared" si="4"/>
        <v>213411</v>
      </c>
      <c r="G57" s="20"/>
    </row>
    <row r="58" spans="2:7" x14ac:dyDescent="0.2">
      <c r="B58" s="59" t="s">
        <v>21</v>
      </c>
      <c r="C58" s="64">
        <v>12</v>
      </c>
      <c r="D58" s="73" t="str">
        <f t="shared" si="0"/>
        <v>D12</v>
      </c>
      <c r="E58" s="72" t="s">
        <v>94</v>
      </c>
      <c r="F58" s="53" t="str">
        <f t="shared" si="4"/>
        <v>213412</v>
      </c>
      <c r="G58" s="20"/>
    </row>
  </sheetData>
  <sheetProtection algorithmName="SHA-512" hashValue="7q3YsHClbZb/STV1aCXpZJaF+vjW+fKXHOOPX7UWp8HBARd0Ot4DHUQM2DUahJZQjW8tb+fFXsigtxDrtzfLbw==" saltValue="Q4x7QfVzMfJ5DO+Wpekxow==" spinCount="100000" sheet="1" objects="1" scenarios="1"/>
  <printOptions horizontalCentered="1"/>
  <pageMargins left="0.19685039370078741" right="0.19685039370078741" top="0.35433070866141736" bottom="0.35433070866141736" header="0.11811023622047245" footer="0.1181102362204724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Z58"/>
  <sheetViews>
    <sheetView tabSelected="1" zoomScaleNormal="100" workbookViewId="0">
      <pane ySplit="3" topLeftCell="A32" activePane="bottomLeft" state="frozen"/>
      <selection pane="bottomLeft" activeCell="K47" sqref="K47"/>
    </sheetView>
  </sheetViews>
  <sheetFormatPr defaultRowHeight="12.75" x14ac:dyDescent="0.2"/>
  <cols>
    <col min="1" max="1" width="5.7109375" customWidth="1"/>
    <col min="2" max="2" width="7.7109375" bestFit="1" customWidth="1"/>
    <col min="3" max="3" width="9.7109375" customWidth="1"/>
    <col min="4" max="4" width="26.7109375" customWidth="1"/>
    <col min="5" max="5" width="5.7109375" hidden="1" customWidth="1"/>
    <col min="6" max="6" width="7.7109375" hidden="1" customWidth="1"/>
    <col min="7" max="7" width="9.7109375" hidden="1" customWidth="1"/>
    <col min="8" max="8" width="15.5703125" hidden="1" customWidth="1"/>
    <col min="9" max="9" width="0.85546875" customWidth="1"/>
    <col min="10" max="10" width="5.7109375" customWidth="1"/>
    <col min="11" max="11" width="7.7109375" customWidth="1"/>
    <col min="12" max="12" width="9.7109375" customWidth="1"/>
    <col min="13" max="13" width="26.7109375" customWidth="1"/>
    <col min="14" max="14" width="5.7109375" hidden="1" customWidth="1"/>
    <col min="15" max="15" width="7.7109375" hidden="1" customWidth="1"/>
    <col min="16" max="16" width="9.7109375" hidden="1" customWidth="1"/>
    <col min="17" max="17" width="25.7109375" hidden="1" customWidth="1"/>
    <col min="18" max="18" width="0.85546875" customWidth="1"/>
    <col min="19" max="19" width="5.7109375" customWidth="1"/>
    <col min="20" max="20" width="7.7109375" customWidth="1"/>
    <col min="21" max="21" width="9.7109375" customWidth="1"/>
    <col min="22" max="22" width="26.7109375" customWidth="1"/>
    <col min="23" max="23" width="5.7109375" hidden="1" customWidth="1"/>
    <col min="24" max="24" width="7.7109375" hidden="1" customWidth="1"/>
    <col min="25" max="25" width="9.7109375" hidden="1" customWidth="1"/>
    <col min="26" max="26" width="25.7109375" hidden="1" customWidth="1"/>
  </cols>
  <sheetData>
    <row r="1" spans="1:26" x14ac:dyDescent="0.2">
      <c r="A1" s="125" t="str">
        <f>"MARVL Teams by Division for "&amp;Lookups!O3&amp;"/"&amp;Lookups!O4&amp;" Season - INFORMATION ONLY"</f>
        <v>MARVL Teams by Division for 2021/2022 Season - INFORMATION ONLY</v>
      </c>
      <c r="B1" s="125"/>
      <c r="C1" s="125"/>
      <c r="D1" s="125"/>
      <c r="E1" s="125"/>
      <c r="F1" s="125"/>
      <c r="G1" s="125"/>
      <c r="H1" s="125"/>
      <c r="I1" s="125"/>
      <c r="J1" s="125"/>
      <c r="K1" s="125"/>
      <c r="L1" s="125"/>
      <c r="M1" s="125"/>
      <c r="N1" s="125"/>
      <c r="O1" s="125"/>
      <c r="P1" s="125"/>
      <c r="Q1" s="125"/>
      <c r="R1" s="125"/>
      <c r="S1" s="125"/>
      <c r="T1" s="125"/>
      <c r="U1" s="125"/>
      <c r="V1" s="125"/>
    </row>
    <row r="2" spans="1:26" x14ac:dyDescent="0.2">
      <c r="A2" s="124" t="s">
        <v>95</v>
      </c>
      <c r="B2" s="124"/>
      <c r="C2" s="124"/>
      <c r="D2" s="124"/>
      <c r="E2" s="124"/>
      <c r="F2" s="124"/>
      <c r="G2" s="14"/>
      <c r="H2" s="14"/>
      <c r="I2" s="22"/>
      <c r="J2" s="124" t="s">
        <v>96</v>
      </c>
      <c r="K2" s="124"/>
      <c r="L2" s="124"/>
      <c r="M2" s="124"/>
      <c r="N2" s="124"/>
      <c r="O2" s="124"/>
      <c r="R2" s="92"/>
      <c r="S2" s="125" t="s">
        <v>98</v>
      </c>
      <c r="T2" s="125"/>
      <c r="U2" s="125"/>
      <c r="V2" s="125"/>
    </row>
    <row r="3" spans="1:26" ht="25.5" x14ac:dyDescent="0.2">
      <c r="A3" s="12" t="s">
        <v>22</v>
      </c>
      <c r="B3" s="12" t="s">
        <v>23</v>
      </c>
      <c r="C3" s="21" t="s">
        <v>27</v>
      </c>
      <c r="D3" s="14" t="s">
        <v>24</v>
      </c>
      <c r="E3" s="16" t="s">
        <v>26</v>
      </c>
      <c r="F3" s="16" t="s">
        <v>25</v>
      </c>
      <c r="G3" s="16" t="s">
        <v>30</v>
      </c>
      <c r="H3" s="16" t="s">
        <v>31</v>
      </c>
      <c r="I3" s="23"/>
      <c r="J3" s="12" t="s">
        <v>22</v>
      </c>
      <c r="K3" s="12" t="s">
        <v>23</v>
      </c>
      <c r="L3" s="21" t="s">
        <v>27</v>
      </c>
      <c r="M3" s="14" t="s">
        <v>24</v>
      </c>
      <c r="N3" s="16" t="s">
        <v>26</v>
      </c>
      <c r="O3" s="16" t="s">
        <v>25</v>
      </c>
      <c r="P3" s="16" t="s">
        <v>30</v>
      </c>
      <c r="Q3" s="16" t="s">
        <v>31</v>
      </c>
      <c r="R3" s="92"/>
      <c r="S3" s="12" t="s">
        <v>22</v>
      </c>
      <c r="T3" s="12" t="s">
        <v>23</v>
      </c>
      <c r="U3" s="21" t="s">
        <v>27</v>
      </c>
      <c r="V3" s="14" t="s">
        <v>24</v>
      </c>
      <c r="W3" s="16" t="s">
        <v>26</v>
      </c>
      <c r="X3" s="16" t="s">
        <v>25</v>
      </c>
      <c r="Y3" s="16" t="s">
        <v>30</v>
      </c>
      <c r="Z3" s="16" t="s">
        <v>31</v>
      </c>
    </row>
    <row r="4" spans="1:26" x14ac:dyDescent="0.2">
      <c r="A4" s="13" t="s">
        <v>18</v>
      </c>
      <c r="B4" s="13">
        <v>1</v>
      </c>
      <c r="C4" s="81" t="str">
        <f>Session1MC!F8</f>
        <v>211101</v>
      </c>
      <c r="D4" s="80" t="str">
        <f>Session1MC!G8</f>
        <v>Dig That</v>
      </c>
      <c r="E4" s="13" t="str">
        <f>IF(ISBLANK(A4),"",UPPER(A4) &amp;B4)</f>
        <v>A1</v>
      </c>
      <c r="F4" s="17" t="str">
        <f>IF(ISBLANK(A4),"","&lt;" &amp; UPPER(E4) &amp; "&gt;")</f>
        <v>&lt;A1&gt;</v>
      </c>
      <c r="G4" s="17" t="str">
        <f>IF(ISBLANK(C4),"",C4)</f>
        <v>211101</v>
      </c>
      <c r="H4" s="24" t="str">
        <f>IF(ISBLANK(D4),"",D4)</f>
        <v>Dig That</v>
      </c>
      <c r="I4" s="22"/>
      <c r="J4" s="18" t="s">
        <v>18</v>
      </c>
      <c r="K4" s="18">
        <v>1</v>
      </c>
      <c r="L4" s="81" t="str">
        <f>Session2MC!F8</f>
        <v>212101</v>
      </c>
      <c r="M4" s="80" t="str">
        <f>Session2MC!G8</f>
        <v>Dig That</v>
      </c>
      <c r="N4" s="13" t="str">
        <f>IF(ISBLANK(J4),"",UPPER(J4) &amp;K4)</f>
        <v>A1</v>
      </c>
      <c r="O4" s="17" t="str">
        <f>IF(ISBLANK(J4),"","&lt;" &amp; UPPER(N4) &amp; "&gt;")</f>
        <v>&lt;A1&gt;</v>
      </c>
      <c r="P4" s="17" t="str">
        <f>IF(ISBLANK(L4),"",L4)</f>
        <v>212101</v>
      </c>
      <c r="Q4" s="24" t="str">
        <f>IF(ISBLANK(M4),"",M4)</f>
        <v>Dig That</v>
      </c>
      <c r="R4" s="92"/>
      <c r="S4" s="18" t="s">
        <v>18</v>
      </c>
      <c r="T4" s="18">
        <v>1</v>
      </c>
      <c r="U4" s="81" t="str">
        <f>Session3MC!F8</f>
        <v>213101</v>
      </c>
      <c r="V4" s="80">
        <f>Session3MC!G8</f>
        <v>0</v>
      </c>
      <c r="W4" s="13" t="str">
        <f>IF(ISBLANK(S4),"",UPPER(S4) &amp;T4)</f>
        <v>A1</v>
      </c>
      <c r="X4" s="17" t="str">
        <f>IF(ISBLANK(S4),"","&lt;" &amp; UPPER(W4) &amp; "&gt;")</f>
        <v>&lt;A1&gt;</v>
      </c>
      <c r="Y4" s="17" t="str">
        <f>IF(ISBLANK(U4),"",U4)</f>
        <v>213101</v>
      </c>
      <c r="Z4" s="24">
        <f>IF(ISBLANK(V4),"",V4)</f>
        <v>0</v>
      </c>
    </row>
    <row r="5" spans="1:26" x14ac:dyDescent="0.2">
      <c r="A5" s="13" t="s">
        <v>18</v>
      </c>
      <c r="B5" s="13">
        <v>2</v>
      </c>
      <c r="C5" s="81" t="str">
        <f>Session1MC!F9</f>
        <v>211102</v>
      </c>
      <c r="D5" s="80" t="str">
        <f>Session1MC!G9</f>
        <v>Ever Deadly</v>
      </c>
      <c r="E5" s="13" t="str">
        <f t="shared" ref="E5:E51" si="0">IF(ISBLANK(A5),"",UPPER(A5) &amp;B5)</f>
        <v>A2</v>
      </c>
      <c r="F5" s="17" t="str">
        <f t="shared" ref="F5:F51" si="1">IF(ISBLANK(A5),"","&lt;" &amp; UPPER(E5) &amp; "&gt;")</f>
        <v>&lt;A2&gt;</v>
      </c>
      <c r="G5" s="17" t="str">
        <f t="shared" ref="G5:G51" si="2">IF(ISBLANK(C5),"",C5)</f>
        <v>211102</v>
      </c>
      <c r="H5" s="24" t="str">
        <f t="shared" ref="H5:H51" si="3">IF(ISBLANK(D5),"",D5)</f>
        <v>Ever Deadly</v>
      </c>
      <c r="I5" s="22"/>
      <c r="J5" s="18" t="s">
        <v>18</v>
      </c>
      <c r="K5" s="18">
        <v>2</v>
      </c>
      <c r="L5" s="81" t="str">
        <f>Session2MC!F9</f>
        <v>212102</v>
      </c>
      <c r="M5" s="80" t="str">
        <f>Session2MC!G9</f>
        <v>Ever Deadly</v>
      </c>
      <c r="N5" s="13" t="str">
        <f t="shared" ref="N5:N51" si="4">IF(ISBLANK(J5),"",UPPER(J5) &amp;K5)</f>
        <v>A2</v>
      </c>
      <c r="O5" s="17" t="str">
        <f t="shared" ref="O5:O51" si="5">IF(ISBLANK(J5),"","&lt;" &amp; UPPER(N5) &amp; "&gt;")</f>
        <v>&lt;A2&gt;</v>
      </c>
      <c r="P5" s="17" t="str">
        <f t="shared" ref="P5:P51" si="6">IF(ISBLANK(L5),"",L5)</f>
        <v>212102</v>
      </c>
      <c r="Q5" s="24" t="str">
        <f t="shared" ref="Q5:Q51" si="7">IF(ISBLANK(M5),"",M5)</f>
        <v>Ever Deadly</v>
      </c>
      <c r="R5" s="92"/>
      <c r="S5" s="18" t="s">
        <v>18</v>
      </c>
      <c r="T5" s="18">
        <v>2</v>
      </c>
      <c r="U5" s="81" t="str">
        <f>Session3MC!F9</f>
        <v>213102</v>
      </c>
      <c r="V5" s="80">
        <f>Session3MC!G9</f>
        <v>0</v>
      </c>
      <c r="W5" s="13" t="str">
        <f t="shared" ref="W5:W51" si="8">IF(ISBLANK(S5),"",UPPER(S5) &amp;T5)</f>
        <v>A2</v>
      </c>
      <c r="X5" s="17" t="str">
        <f t="shared" ref="X5:X51" si="9">IF(ISBLANK(S5),"","&lt;" &amp; UPPER(W5) &amp; "&gt;")</f>
        <v>&lt;A2&gt;</v>
      </c>
      <c r="Y5" s="17" t="str">
        <f t="shared" ref="Y5:Y51" si="10">IF(ISBLANK(U5),"",U5)</f>
        <v>213102</v>
      </c>
      <c r="Z5" s="24">
        <f t="shared" ref="Z5:Z51" si="11">IF(ISBLANK(V5),"",V5)</f>
        <v>0</v>
      </c>
    </row>
    <row r="6" spans="1:26" x14ac:dyDescent="0.2">
      <c r="A6" s="13" t="s">
        <v>18</v>
      </c>
      <c r="B6" s="13">
        <v>3</v>
      </c>
      <c r="C6" s="81" t="str">
        <f>Session1MC!F10</f>
        <v>211103</v>
      </c>
      <c r="D6" s="80" t="str">
        <f>Session1MC!G10</f>
        <v>Frisky Freaky Peteys</v>
      </c>
      <c r="E6" s="13" t="str">
        <f t="shared" si="0"/>
        <v>A3</v>
      </c>
      <c r="F6" s="17" t="str">
        <f t="shared" si="1"/>
        <v>&lt;A3&gt;</v>
      </c>
      <c r="G6" s="17" t="str">
        <f t="shared" si="2"/>
        <v>211103</v>
      </c>
      <c r="H6" s="24" t="str">
        <f t="shared" si="3"/>
        <v>Frisky Freaky Peteys</v>
      </c>
      <c r="I6" s="22"/>
      <c r="J6" s="18" t="s">
        <v>18</v>
      </c>
      <c r="K6" s="18">
        <v>3</v>
      </c>
      <c r="L6" s="81" t="str">
        <f>Session2MC!F10</f>
        <v>212103</v>
      </c>
      <c r="M6" s="80" t="str">
        <f>Session2MC!G10</f>
        <v>Frisky Freaky Peteys</v>
      </c>
      <c r="N6" s="13" t="str">
        <f t="shared" si="4"/>
        <v>A3</v>
      </c>
      <c r="O6" s="17" t="str">
        <f t="shared" si="5"/>
        <v>&lt;A3&gt;</v>
      </c>
      <c r="P6" s="17" t="str">
        <f t="shared" si="6"/>
        <v>212103</v>
      </c>
      <c r="Q6" s="24" t="str">
        <f t="shared" si="7"/>
        <v>Frisky Freaky Peteys</v>
      </c>
      <c r="R6" s="92"/>
      <c r="S6" s="18" t="s">
        <v>18</v>
      </c>
      <c r="T6" s="18">
        <v>3</v>
      </c>
      <c r="U6" s="81" t="str">
        <f>Session3MC!F10</f>
        <v>213103</v>
      </c>
      <c r="V6" s="80">
        <f>Session3MC!G10</f>
        <v>0</v>
      </c>
      <c r="W6" s="13" t="str">
        <f t="shared" si="8"/>
        <v>A3</v>
      </c>
      <c r="X6" s="17" t="str">
        <f t="shared" si="9"/>
        <v>&lt;A3&gt;</v>
      </c>
      <c r="Y6" s="17" t="str">
        <f t="shared" si="10"/>
        <v>213103</v>
      </c>
      <c r="Z6" s="24">
        <f t="shared" si="11"/>
        <v>0</v>
      </c>
    </row>
    <row r="7" spans="1:26" x14ac:dyDescent="0.2">
      <c r="A7" s="13" t="s">
        <v>18</v>
      </c>
      <c r="B7" s="13">
        <v>4</v>
      </c>
      <c r="C7" s="81" t="str">
        <f>Session1MC!F11</f>
        <v>211104</v>
      </c>
      <c r="D7" s="80" t="str">
        <f>Session1MC!G11</f>
        <v>Gun Show</v>
      </c>
      <c r="E7" s="13" t="str">
        <f t="shared" si="0"/>
        <v>A4</v>
      </c>
      <c r="F7" s="17" t="str">
        <f t="shared" si="1"/>
        <v>&lt;A4&gt;</v>
      </c>
      <c r="G7" s="17" t="str">
        <f t="shared" si="2"/>
        <v>211104</v>
      </c>
      <c r="H7" s="24" t="str">
        <f t="shared" si="3"/>
        <v>Gun Show</v>
      </c>
      <c r="I7" s="22"/>
      <c r="J7" s="18" t="s">
        <v>18</v>
      </c>
      <c r="K7" s="18">
        <v>4</v>
      </c>
      <c r="L7" s="81" t="str">
        <f>Session2MC!F11</f>
        <v>212104</v>
      </c>
      <c r="M7" s="80" t="str">
        <f>Session2MC!G11</f>
        <v>Gun Show</v>
      </c>
      <c r="N7" s="13" t="str">
        <f t="shared" si="4"/>
        <v>A4</v>
      </c>
      <c r="O7" s="17" t="str">
        <f t="shared" si="5"/>
        <v>&lt;A4&gt;</v>
      </c>
      <c r="P7" s="17" t="str">
        <f t="shared" si="6"/>
        <v>212104</v>
      </c>
      <c r="Q7" s="24" t="str">
        <f t="shared" si="7"/>
        <v>Gun Show</v>
      </c>
      <c r="R7" s="92"/>
      <c r="S7" s="18" t="s">
        <v>18</v>
      </c>
      <c r="T7" s="18">
        <v>4</v>
      </c>
      <c r="U7" s="81" t="str">
        <f>Session3MC!F11</f>
        <v>213104</v>
      </c>
      <c r="V7" s="80">
        <f>Session3MC!G11</f>
        <v>0</v>
      </c>
      <c r="W7" s="13" t="str">
        <f t="shared" si="8"/>
        <v>A4</v>
      </c>
      <c r="X7" s="17" t="str">
        <f t="shared" si="9"/>
        <v>&lt;A4&gt;</v>
      </c>
      <c r="Y7" s="17" t="str">
        <f t="shared" si="10"/>
        <v>213104</v>
      </c>
      <c r="Z7" s="24">
        <f t="shared" si="11"/>
        <v>0</v>
      </c>
    </row>
    <row r="8" spans="1:26" x14ac:dyDescent="0.2">
      <c r="A8" s="13" t="s">
        <v>18</v>
      </c>
      <c r="B8" s="13">
        <v>5</v>
      </c>
      <c r="C8" s="81" t="str">
        <f>Session1MC!F12</f>
        <v>211105</v>
      </c>
      <c r="D8" s="80" t="str">
        <f>Session1MC!G12</f>
        <v>Net Ninjas</v>
      </c>
      <c r="E8" s="13" t="str">
        <f t="shared" si="0"/>
        <v>A5</v>
      </c>
      <c r="F8" s="17" t="str">
        <f t="shared" si="1"/>
        <v>&lt;A5&gt;</v>
      </c>
      <c r="G8" s="17" t="str">
        <f t="shared" si="2"/>
        <v>211105</v>
      </c>
      <c r="H8" s="24" t="str">
        <f t="shared" si="3"/>
        <v>Net Ninjas</v>
      </c>
      <c r="I8" s="22"/>
      <c r="J8" s="18" t="s">
        <v>18</v>
      </c>
      <c r="K8" s="18">
        <v>5</v>
      </c>
      <c r="L8" s="81" t="str">
        <f>Session2MC!F12</f>
        <v>212105</v>
      </c>
      <c r="M8" s="80" t="str">
        <f>Session2MC!G12</f>
        <v>Net Ninjas</v>
      </c>
      <c r="N8" s="13" t="str">
        <f t="shared" si="4"/>
        <v>A5</v>
      </c>
      <c r="O8" s="17" t="str">
        <f t="shared" si="5"/>
        <v>&lt;A5&gt;</v>
      </c>
      <c r="P8" s="17" t="str">
        <f t="shared" si="6"/>
        <v>212105</v>
      </c>
      <c r="Q8" s="24" t="str">
        <f t="shared" si="7"/>
        <v>Net Ninjas</v>
      </c>
      <c r="R8" s="92"/>
      <c r="S8" s="18" t="s">
        <v>18</v>
      </c>
      <c r="T8" s="18">
        <v>5</v>
      </c>
      <c r="U8" s="81" t="str">
        <f>Session3MC!F12</f>
        <v>213105</v>
      </c>
      <c r="V8" s="80">
        <f>Session3MC!G12</f>
        <v>0</v>
      </c>
      <c r="W8" s="13" t="str">
        <f t="shared" si="8"/>
        <v>A5</v>
      </c>
      <c r="X8" s="17" t="str">
        <f t="shared" si="9"/>
        <v>&lt;A5&gt;</v>
      </c>
      <c r="Y8" s="17" t="str">
        <f t="shared" si="10"/>
        <v>213105</v>
      </c>
      <c r="Z8" s="24">
        <f t="shared" si="11"/>
        <v>0</v>
      </c>
    </row>
    <row r="9" spans="1:26" x14ac:dyDescent="0.2">
      <c r="A9" s="13" t="s">
        <v>18</v>
      </c>
      <c r="B9" s="13">
        <v>6</v>
      </c>
      <c r="C9" s="81" t="str">
        <f>Session1MC!F13</f>
        <v>211106</v>
      </c>
      <c r="D9" s="80" t="str">
        <f>Session1MC!G13</f>
        <v>Net Worth</v>
      </c>
      <c r="E9" s="13" t="str">
        <f t="shared" si="0"/>
        <v>A6</v>
      </c>
      <c r="F9" s="17" t="str">
        <f t="shared" si="1"/>
        <v>&lt;A6&gt;</v>
      </c>
      <c r="G9" s="17" t="str">
        <f t="shared" si="2"/>
        <v>211106</v>
      </c>
      <c r="H9" s="24" t="str">
        <f t="shared" si="3"/>
        <v>Net Worth</v>
      </c>
      <c r="I9" s="22"/>
      <c r="J9" s="18" t="s">
        <v>18</v>
      </c>
      <c r="K9" s="18">
        <v>6</v>
      </c>
      <c r="L9" s="81" t="str">
        <f>Session2MC!F13</f>
        <v>212106</v>
      </c>
      <c r="M9" s="80" t="str">
        <f>Session2MC!G13</f>
        <v>Net Worth</v>
      </c>
      <c r="N9" s="13" t="str">
        <f t="shared" si="4"/>
        <v>A6</v>
      </c>
      <c r="O9" s="17" t="str">
        <f t="shared" si="5"/>
        <v>&lt;A6&gt;</v>
      </c>
      <c r="P9" s="17" t="str">
        <f t="shared" si="6"/>
        <v>212106</v>
      </c>
      <c r="Q9" s="24" t="str">
        <f t="shared" si="7"/>
        <v>Net Worth</v>
      </c>
      <c r="R9" s="92"/>
      <c r="S9" s="18" t="s">
        <v>18</v>
      </c>
      <c r="T9" s="18">
        <v>6</v>
      </c>
      <c r="U9" s="81" t="str">
        <f>Session3MC!F13</f>
        <v>213106</v>
      </c>
      <c r="V9" s="80">
        <f>Session3MC!G13</f>
        <v>0</v>
      </c>
      <c r="W9" s="13" t="str">
        <f t="shared" si="8"/>
        <v>A6</v>
      </c>
      <c r="X9" s="17" t="str">
        <f t="shared" si="9"/>
        <v>&lt;A6&gt;</v>
      </c>
      <c r="Y9" s="17" t="str">
        <f t="shared" si="10"/>
        <v>213106</v>
      </c>
      <c r="Z9" s="24">
        <f t="shared" si="11"/>
        <v>0</v>
      </c>
    </row>
    <row r="10" spans="1:26" x14ac:dyDescent="0.2">
      <c r="A10" s="13" t="s">
        <v>18</v>
      </c>
      <c r="B10" s="13">
        <v>7</v>
      </c>
      <c r="C10" s="81" t="str">
        <f>Session1MC!F14</f>
        <v>211107</v>
      </c>
      <c r="D10" s="80" t="str">
        <f>Session1MC!G14</f>
        <v>Nice Good</v>
      </c>
      <c r="E10" s="13" t="str">
        <f t="shared" si="0"/>
        <v>A7</v>
      </c>
      <c r="F10" s="17" t="str">
        <f t="shared" si="1"/>
        <v>&lt;A7&gt;</v>
      </c>
      <c r="G10" s="17" t="str">
        <f t="shared" si="2"/>
        <v>211107</v>
      </c>
      <c r="H10" s="24" t="str">
        <f t="shared" si="3"/>
        <v>Nice Good</v>
      </c>
      <c r="I10" s="22"/>
      <c r="J10" s="18" t="s">
        <v>18</v>
      </c>
      <c r="K10" s="18">
        <v>7</v>
      </c>
      <c r="L10" s="81" t="str">
        <f>Session2MC!F14</f>
        <v>212107</v>
      </c>
      <c r="M10" s="80" t="str">
        <f>Session2MC!G14</f>
        <v>Nice Good</v>
      </c>
      <c r="N10" s="13" t="str">
        <f t="shared" si="4"/>
        <v>A7</v>
      </c>
      <c r="O10" s="17" t="str">
        <f t="shared" si="5"/>
        <v>&lt;A7&gt;</v>
      </c>
      <c r="P10" s="17" t="str">
        <f t="shared" si="6"/>
        <v>212107</v>
      </c>
      <c r="Q10" s="24" t="str">
        <f t="shared" si="7"/>
        <v>Nice Good</v>
      </c>
      <c r="R10" s="92"/>
      <c r="S10" s="18" t="s">
        <v>18</v>
      </c>
      <c r="T10" s="18">
        <v>7</v>
      </c>
      <c r="U10" s="81" t="str">
        <f>Session3MC!F14</f>
        <v>213107</v>
      </c>
      <c r="V10" s="80">
        <f>Session3MC!G14</f>
        <v>0</v>
      </c>
      <c r="W10" s="13" t="str">
        <f t="shared" si="8"/>
        <v>A7</v>
      </c>
      <c r="X10" s="17" t="str">
        <f t="shared" si="9"/>
        <v>&lt;A7&gt;</v>
      </c>
      <c r="Y10" s="17" t="str">
        <f t="shared" si="10"/>
        <v>213107</v>
      </c>
      <c r="Z10" s="24">
        <f t="shared" si="11"/>
        <v>0</v>
      </c>
    </row>
    <row r="11" spans="1:26" x14ac:dyDescent="0.2">
      <c r="A11" s="13" t="s">
        <v>18</v>
      </c>
      <c r="B11" s="13">
        <v>8</v>
      </c>
      <c r="C11" s="81" t="str">
        <f>Session1MC!F15</f>
        <v>211108</v>
      </c>
      <c r="D11" s="80" t="str">
        <f>Session1MC!G15</f>
        <v>Notorious D.I.G.</v>
      </c>
      <c r="E11" s="13" t="str">
        <f t="shared" si="0"/>
        <v>A8</v>
      </c>
      <c r="F11" s="17" t="str">
        <f t="shared" si="1"/>
        <v>&lt;A8&gt;</v>
      </c>
      <c r="G11" s="17" t="str">
        <f t="shared" si="2"/>
        <v>211108</v>
      </c>
      <c r="H11" s="24" t="str">
        <f t="shared" si="3"/>
        <v>Notorious D.I.G.</v>
      </c>
      <c r="I11" s="22"/>
      <c r="J11" s="18" t="s">
        <v>18</v>
      </c>
      <c r="K11" s="18">
        <v>8</v>
      </c>
      <c r="L11" s="81" t="str">
        <f>Session2MC!F15</f>
        <v>212108</v>
      </c>
      <c r="M11" s="80" t="str">
        <f>Session2MC!G15</f>
        <v>No Pants Party</v>
      </c>
      <c r="N11" s="13" t="str">
        <f t="shared" si="4"/>
        <v>A8</v>
      </c>
      <c r="O11" s="17" t="str">
        <f t="shared" si="5"/>
        <v>&lt;A8&gt;</v>
      </c>
      <c r="P11" s="17" t="str">
        <f t="shared" si="6"/>
        <v>212108</v>
      </c>
      <c r="Q11" s="24" t="str">
        <f t="shared" si="7"/>
        <v>No Pants Party</v>
      </c>
      <c r="R11" s="92"/>
      <c r="S11" s="18" t="s">
        <v>18</v>
      </c>
      <c r="T11" s="18">
        <v>8</v>
      </c>
      <c r="U11" s="81" t="str">
        <f>Session3MC!F15</f>
        <v>213108</v>
      </c>
      <c r="V11" s="80">
        <f>Session3MC!G15</f>
        <v>0</v>
      </c>
      <c r="W11" s="13" t="str">
        <f t="shared" si="8"/>
        <v>A8</v>
      </c>
      <c r="X11" s="17" t="str">
        <f t="shared" si="9"/>
        <v>&lt;A8&gt;</v>
      </c>
      <c r="Y11" s="17" t="str">
        <f t="shared" si="10"/>
        <v>213108</v>
      </c>
      <c r="Z11" s="24">
        <f t="shared" si="11"/>
        <v>0</v>
      </c>
    </row>
    <row r="12" spans="1:26" x14ac:dyDescent="0.2">
      <c r="A12" s="13" t="s">
        <v>18</v>
      </c>
      <c r="B12" s="13">
        <v>9</v>
      </c>
      <c r="C12" s="81" t="str">
        <f>Session1MC!F16</f>
        <v>211109</v>
      </c>
      <c r="D12" s="80" t="str">
        <f>Session1MC!G16</f>
        <v>Orville Ready Blockers</v>
      </c>
      <c r="E12" s="13" t="str">
        <f t="shared" si="0"/>
        <v>A9</v>
      </c>
      <c r="F12" s="17" t="str">
        <f t="shared" si="1"/>
        <v>&lt;A9&gt;</v>
      </c>
      <c r="G12" s="17" t="str">
        <f t="shared" si="2"/>
        <v>211109</v>
      </c>
      <c r="H12" s="24" t="str">
        <f t="shared" si="3"/>
        <v>Orville Ready Blockers</v>
      </c>
      <c r="I12" s="22"/>
      <c r="J12" s="18" t="s">
        <v>18</v>
      </c>
      <c r="K12" s="18">
        <v>9</v>
      </c>
      <c r="L12" s="81" t="str">
        <f>Session2MC!F16</f>
        <v>212109</v>
      </c>
      <c r="M12" s="80" t="str">
        <f>Session2MC!G16</f>
        <v>Notorious D.I.G.</v>
      </c>
      <c r="N12" s="13" t="str">
        <f t="shared" si="4"/>
        <v>A9</v>
      </c>
      <c r="O12" s="17" t="str">
        <f t="shared" si="5"/>
        <v>&lt;A9&gt;</v>
      </c>
      <c r="P12" s="17" t="str">
        <f t="shared" si="6"/>
        <v>212109</v>
      </c>
      <c r="Q12" s="24" t="str">
        <f t="shared" si="7"/>
        <v>Notorious D.I.G.</v>
      </c>
      <c r="R12" s="92"/>
      <c r="S12" s="18" t="s">
        <v>18</v>
      </c>
      <c r="T12" s="18">
        <v>9</v>
      </c>
      <c r="U12" s="81" t="str">
        <f>Session3MC!F16</f>
        <v>213109</v>
      </c>
      <c r="V12" s="80">
        <f>Session3MC!G16</f>
        <v>0</v>
      </c>
      <c r="W12" s="13" t="str">
        <f t="shared" si="8"/>
        <v>A9</v>
      </c>
      <c r="X12" s="17" t="str">
        <f t="shared" si="9"/>
        <v>&lt;A9&gt;</v>
      </c>
      <c r="Y12" s="17" t="str">
        <f t="shared" si="10"/>
        <v>213109</v>
      </c>
      <c r="Z12" s="24">
        <f t="shared" si="11"/>
        <v>0</v>
      </c>
    </row>
    <row r="13" spans="1:26" x14ac:dyDescent="0.2">
      <c r="A13" s="19" t="s">
        <v>18</v>
      </c>
      <c r="B13" s="13">
        <v>10</v>
      </c>
      <c r="C13" s="81" t="str">
        <f>Session1MC!F17</f>
        <v>211110</v>
      </c>
      <c r="D13" s="80" t="str">
        <f>Session1MC!G17</f>
        <v>Sun Dogs</v>
      </c>
      <c r="E13" s="13" t="str">
        <f t="shared" si="0"/>
        <v>A10</v>
      </c>
      <c r="F13" s="17" t="str">
        <f t="shared" si="1"/>
        <v>&lt;A10&gt;</v>
      </c>
      <c r="G13" s="17" t="str">
        <f t="shared" si="2"/>
        <v>211110</v>
      </c>
      <c r="H13" s="24" t="str">
        <f t="shared" si="3"/>
        <v>Sun Dogs</v>
      </c>
      <c r="I13" s="22"/>
      <c r="J13" s="18" t="s">
        <v>18</v>
      </c>
      <c r="K13" s="18">
        <v>10</v>
      </c>
      <c r="L13" s="81" t="str">
        <f>Session2MC!F17</f>
        <v>212110</v>
      </c>
      <c r="M13" s="80" t="str">
        <f>Session2MC!G17</f>
        <v>Sun Dogs</v>
      </c>
      <c r="N13" s="13" t="str">
        <f t="shared" si="4"/>
        <v>A10</v>
      </c>
      <c r="O13" s="17" t="str">
        <f t="shared" si="5"/>
        <v>&lt;A10&gt;</v>
      </c>
      <c r="P13" s="17" t="str">
        <f t="shared" si="6"/>
        <v>212110</v>
      </c>
      <c r="Q13" s="24" t="str">
        <f t="shared" si="7"/>
        <v>Sun Dogs</v>
      </c>
      <c r="R13" s="92"/>
      <c r="S13" s="18" t="s">
        <v>18</v>
      </c>
      <c r="T13" s="18">
        <v>10</v>
      </c>
      <c r="U13" s="81" t="str">
        <f>Session3MC!F17</f>
        <v>213110</v>
      </c>
      <c r="V13" s="80">
        <f>Session3MC!G17</f>
        <v>0</v>
      </c>
      <c r="W13" s="13" t="str">
        <f t="shared" si="8"/>
        <v>A10</v>
      </c>
      <c r="X13" s="17" t="str">
        <f t="shared" si="9"/>
        <v>&lt;A10&gt;</v>
      </c>
      <c r="Y13" s="17" t="str">
        <f t="shared" si="10"/>
        <v>213110</v>
      </c>
      <c r="Z13" s="24">
        <f t="shared" si="11"/>
        <v>0</v>
      </c>
    </row>
    <row r="14" spans="1:26" x14ac:dyDescent="0.2">
      <c r="A14" s="13" t="s">
        <v>18</v>
      </c>
      <c r="B14" s="13">
        <v>11</v>
      </c>
      <c r="C14" s="81" t="str">
        <f>Session1MC!F18</f>
        <v>211111</v>
      </c>
      <c r="D14" s="80" t="str">
        <f>Session1MC!G18</f>
        <v>The Janitors</v>
      </c>
      <c r="E14" s="13" t="str">
        <f t="shared" si="0"/>
        <v>A11</v>
      </c>
      <c r="F14" s="17" t="str">
        <f t="shared" si="1"/>
        <v>&lt;A11&gt;</v>
      </c>
      <c r="G14" s="17" t="str">
        <f t="shared" si="2"/>
        <v>211111</v>
      </c>
      <c r="H14" s="24" t="str">
        <f t="shared" si="3"/>
        <v>The Janitors</v>
      </c>
      <c r="I14" s="22"/>
      <c r="J14" s="18" t="s">
        <v>18</v>
      </c>
      <c r="K14" s="18">
        <v>11</v>
      </c>
      <c r="L14" s="81" t="str">
        <f>Session2MC!F18</f>
        <v>212111</v>
      </c>
      <c r="M14" s="80" t="str">
        <f>Session2MC!G18</f>
        <v>Team Crush</v>
      </c>
      <c r="N14" s="13" t="str">
        <f t="shared" si="4"/>
        <v>A11</v>
      </c>
      <c r="O14" s="17" t="str">
        <f t="shared" si="5"/>
        <v>&lt;A11&gt;</v>
      </c>
      <c r="P14" s="17" t="str">
        <f t="shared" si="6"/>
        <v>212111</v>
      </c>
      <c r="Q14" s="24" t="str">
        <f t="shared" si="7"/>
        <v>Team Crush</v>
      </c>
      <c r="R14" s="92"/>
      <c r="S14" s="18" t="s">
        <v>18</v>
      </c>
      <c r="T14" s="18">
        <v>11</v>
      </c>
      <c r="U14" s="81" t="str">
        <f>Session3MC!F18</f>
        <v>213111</v>
      </c>
      <c r="V14" s="80">
        <f>Session3MC!G18</f>
        <v>0</v>
      </c>
      <c r="W14" s="13" t="str">
        <f t="shared" si="8"/>
        <v>A11</v>
      </c>
      <c r="X14" s="17" t="str">
        <f t="shared" si="9"/>
        <v>&lt;A11&gt;</v>
      </c>
      <c r="Y14" s="17" t="str">
        <f t="shared" si="10"/>
        <v>213111</v>
      </c>
      <c r="Z14" s="24">
        <f t="shared" si="11"/>
        <v>0</v>
      </c>
    </row>
    <row r="15" spans="1:26" x14ac:dyDescent="0.2">
      <c r="A15" s="13" t="s">
        <v>18</v>
      </c>
      <c r="B15" s="13">
        <v>12</v>
      </c>
      <c r="C15" s="81" t="str">
        <f>Session1MC!F19</f>
        <v>211112</v>
      </c>
      <c r="D15" s="80" t="str">
        <f>Session1MC!G19</f>
        <v>Unprotected Sets</v>
      </c>
      <c r="E15" s="13" t="str">
        <f t="shared" si="0"/>
        <v>A12</v>
      </c>
      <c r="F15" s="17" t="str">
        <f t="shared" si="1"/>
        <v>&lt;A12&gt;</v>
      </c>
      <c r="G15" s="17" t="str">
        <f t="shared" si="2"/>
        <v>211112</v>
      </c>
      <c r="H15" s="24" t="str">
        <f t="shared" si="3"/>
        <v>Unprotected Sets</v>
      </c>
      <c r="I15" s="22"/>
      <c r="J15" s="18" t="s">
        <v>18</v>
      </c>
      <c r="K15" s="18">
        <v>12</v>
      </c>
      <c r="L15" s="81" t="str">
        <f>Session2MC!F19</f>
        <v>212112</v>
      </c>
      <c r="M15" s="80" t="str">
        <f>Session2MC!G19</f>
        <v>The Janitors</v>
      </c>
      <c r="N15" s="13" t="str">
        <f t="shared" si="4"/>
        <v>A12</v>
      </c>
      <c r="O15" s="17" t="str">
        <f t="shared" si="5"/>
        <v>&lt;A12&gt;</v>
      </c>
      <c r="P15" s="17" t="str">
        <f t="shared" si="6"/>
        <v>212112</v>
      </c>
      <c r="Q15" s="24" t="str">
        <f t="shared" si="7"/>
        <v>The Janitors</v>
      </c>
      <c r="R15" s="92"/>
      <c r="S15" s="18" t="s">
        <v>18</v>
      </c>
      <c r="T15" s="18">
        <v>12</v>
      </c>
      <c r="U15" s="81" t="str">
        <f>Session3MC!F19</f>
        <v>213112</v>
      </c>
      <c r="V15" s="80">
        <f>Session3MC!G19</f>
        <v>0</v>
      </c>
      <c r="W15" s="13" t="str">
        <f t="shared" si="8"/>
        <v>A12</v>
      </c>
      <c r="X15" s="17" t="str">
        <f t="shared" si="9"/>
        <v>&lt;A12&gt;</v>
      </c>
      <c r="Y15" s="17" t="str">
        <f t="shared" si="10"/>
        <v>213112</v>
      </c>
      <c r="Z15" s="24">
        <f t="shared" si="11"/>
        <v>0</v>
      </c>
    </row>
    <row r="16" spans="1:26" x14ac:dyDescent="0.2">
      <c r="A16" s="13" t="s">
        <v>19</v>
      </c>
      <c r="B16" s="13">
        <v>1</v>
      </c>
      <c r="C16" s="81" t="str">
        <f>Session1MC!F21</f>
        <v>211201</v>
      </c>
      <c r="D16" s="80" t="str">
        <f>Session1MC!G21</f>
        <v>Hang Over Relief</v>
      </c>
      <c r="E16" s="13" t="str">
        <f t="shared" si="0"/>
        <v>B1</v>
      </c>
      <c r="F16" s="17" t="str">
        <f t="shared" si="1"/>
        <v>&lt;B1&gt;</v>
      </c>
      <c r="G16" s="17" t="str">
        <f t="shared" si="2"/>
        <v>211201</v>
      </c>
      <c r="H16" s="24" t="str">
        <f t="shared" si="3"/>
        <v>Hang Over Relief</v>
      </c>
      <c r="I16" s="22"/>
      <c r="J16" s="18" t="s">
        <v>19</v>
      </c>
      <c r="K16" s="18">
        <v>1</v>
      </c>
      <c r="L16" s="81" t="str">
        <f>Session2MC!F21</f>
        <v>212201</v>
      </c>
      <c r="M16" s="80" t="str">
        <f>Session2MC!G21</f>
        <v>Check Your Chiclets</v>
      </c>
      <c r="N16" s="13" t="str">
        <f t="shared" si="4"/>
        <v>B1</v>
      </c>
      <c r="O16" s="17" t="str">
        <f t="shared" si="5"/>
        <v>&lt;B1&gt;</v>
      </c>
      <c r="P16" s="17" t="str">
        <f t="shared" si="6"/>
        <v>212201</v>
      </c>
      <c r="Q16" s="24" t="str">
        <f t="shared" si="7"/>
        <v>Check Your Chiclets</v>
      </c>
      <c r="R16" s="92"/>
      <c r="S16" s="18" t="s">
        <v>19</v>
      </c>
      <c r="T16" s="18">
        <v>1</v>
      </c>
      <c r="U16" s="81" t="str">
        <f>Session3MC!F21</f>
        <v>213201</v>
      </c>
      <c r="V16" s="80">
        <f>Session3MC!G21</f>
        <v>0</v>
      </c>
      <c r="W16" s="13" t="str">
        <f t="shared" si="8"/>
        <v>B1</v>
      </c>
      <c r="X16" s="17" t="str">
        <f t="shared" si="9"/>
        <v>&lt;B1&gt;</v>
      </c>
      <c r="Y16" s="17" t="str">
        <f t="shared" si="10"/>
        <v>213201</v>
      </c>
      <c r="Z16" s="24">
        <f t="shared" si="11"/>
        <v>0</v>
      </c>
    </row>
    <row r="17" spans="1:26" x14ac:dyDescent="0.2">
      <c r="A17" s="13" t="s">
        <v>19</v>
      </c>
      <c r="B17" s="13">
        <v>2</v>
      </c>
      <c r="C17" s="81" t="str">
        <f>Session1MC!F22</f>
        <v>211202</v>
      </c>
      <c r="D17" s="80" t="str">
        <f>Session1MC!G22</f>
        <v>Lots of Sets</v>
      </c>
      <c r="E17" s="13" t="str">
        <f t="shared" si="0"/>
        <v>B2</v>
      </c>
      <c r="F17" s="17" t="str">
        <f t="shared" si="1"/>
        <v>&lt;B2&gt;</v>
      </c>
      <c r="G17" s="17" t="str">
        <f t="shared" si="2"/>
        <v>211202</v>
      </c>
      <c r="H17" s="24" t="str">
        <f t="shared" si="3"/>
        <v>Lots of Sets</v>
      </c>
      <c r="I17" s="22"/>
      <c r="J17" s="18" t="s">
        <v>19</v>
      </c>
      <c r="K17" s="18">
        <v>2</v>
      </c>
      <c r="L17" s="81" t="str">
        <f>Session2MC!F22</f>
        <v>212202</v>
      </c>
      <c r="M17" s="80" t="str">
        <f>Session2MC!G22</f>
        <v>Hang Over Relief Kit</v>
      </c>
      <c r="N17" s="13" t="str">
        <f t="shared" si="4"/>
        <v>B2</v>
      </c>
      <c r="O17" s="17" t="str">
        <f t="shared" si="5"/>
        <v>&lt;B2&gt;</v>
      </c>
      <c r="P17" s="17" t="str">
        <f t="shared" si="6"/>
        <v>212202</v>
      </c>
      <c r="Q17" s="24" t="str">
        <f t="shared" si="7"/>
        <v>Hang Over Relief Kit</v>
      </c>
      <c r="R17" s="92"/>
      <c r="S17" s="18" t="s">
        <v>19</v>
      </c>
      <c r="T17" s="18">
        <v>2</v>
      </c>
      <c r="U17" s="81" t="str">
        <f>Session3MC!F22</f>
        <v>213202</v>
      </c>
      <c r="V17" s="80">
        <f>Session3MC!G22</f>
        <v>0</v>
      </c>
      <c r="W17" s="13" t="str">
        <f t="shared" si="8"/>
        <v>B2</v>
      </c>
      <c r="X17" s="17" t="str">
        <f t="shared" si="9"/>
        <v>&lt;B2&gt;</v>
      </c>
      <c r="Y17" s="17" t="str">
        <f t="shared" si="10"/>
        <v>213202</v>
      </c>
      <c r="Z17" s="24">
        <f t="shared" si="11"/>
        <v>0</v>
      </c>
    </row>
    <row r="18" spans="1:26" x14ac:dyDescent="0.2">
      <c r="A18" s="13" t="s">
        <v>19</v>
      </c>
      <c r="B18" s="13">
        <v>3</v>
      </c>
      <c r="C18" s="81" t="str">
        <f>Session1MC!F23</f>
        <v>211203</v>
      </c>
      <c r="D18" s="80" t="str">
        <f>Session1MC!G23</f>
        <v>No Pants Party</v>
      </c>
      <c r="E18" s="13" t="str">
        <f t="shared" si="0"/>
        <v>B3</v>
      </c>
      <c r="F18" s="17" t="str">
        <f t="shared" si="1"/>
        <v>&lt;B3&gt;</v>
      </c>
      <c r="G18" s="17" t="str">
        <f t="shared" si="2"/>
        <v>211203</v>
      </c>
      <c r="H18" s="24" t="str">
        <f t="shared" si="3"/>
        <v>No Pants Party</v>
      </c>
      <c r="I18" s="22"/>
      <c r="J18" s="18" t="s">
        <v>19</v>
      </c>
      <c r="K18" s="18">
        <v>3</v>
      </c>
      <c r="L18" s="81" t="str">
        <f>Session2MC!F23</f>
        <v>212203</v>
      </c>
      <c r="M18" s="80" t="str">
        <f>Session2MC!G23</f>
        <v>Lots Of Sets</v>
      </c>
      <c r="N18" s="13" t="str">
        <f t="shared" si="4"/>
        <v>B3</v>
      </c>
      <c r="O18" s="17" t="str">
        <f t="shared" si="5"/>
        <v>&lt;B3&gt;</v>
      </c>
      <c r="P18" s="17" t="str">
        <f t="shared" si="6"/>
        <v>212203</v>
      </c>
      <c r="Q18" s="24" t="str">
        <f t="shared" si="7"/>
        <v>Lots Of Sets</v>
      </c>
      <c r="R18" s="92"/>
      <c r="S18" s="18" t="s">
        <v>19</v>
      </c>
      <c r="T18" s="18">
        <v>3</v>
      </c>
      <c r="U18" s="81" t="str">
        <f>Session3MC!F23</f>
        <v>213203</v>
      </c>
      <c r="V18" s="80">
        <f>Session3MC!G23</f>
        <v>0</v>
      </c>
      <c r="W18" s="13" t="str">
        <f t="shared" si="8"/>
        <v>B3</v>
      </c>
      <c r="X18" s="17" t="str">
        <f t="shared" si="9"/>
        <v>&lt;B3&gt;</v>
      </c>
      <c r="Y18" s="17" t="str">
        <f t="shared" si="10"/>
        <v>213203</v>
      </c>
      <c r="Z18" s="24">
        <f t="shared" si="11"/>
        <v>0</v>
      </c>
    </row>
    <row r="19" spans="1:26" x14ac:dyDescent="0.2">
      <c r="A19" s="13" t="s">
        <v>19</v>
      </c>
      <c r="B19" s="13">
        <v>4</v>
      </c>
      <c r="C19" s="81" t="str">
        <f>Session1MC!F24</f>
        <v>211204</v>
      </c>
      <c r="D19" s="80" t="str">
        <f>Session1MC!G24</f>
        <v>Old School</v>
      </c>
      <c r="E19" s="13" t="str">
        <f t="shared" si="0"/>
        <v>B4</v>
      </c>
      <c r="F19" s="17" t="str">
        <f t="shared" si="1"/>
        <v>&lt;B4&gt;</v>
      </c>
      <c r="G19" s="17" t="str">
        <f t="shared" si="2"/>
        <v>211204</v>
      </c>
      <c r="H19" s="24" t="str">
        <f t="shared" si="3"/>
        <v>Old School</v>
      </c>
      <c r="I19" s="22"/>
      <c r="J19" s="18" t="s">
        <v>19</v>
      </c>
      <c r="K19" s="18">
        <v>4</v>
      </c>
      <c r="L19" s="81" t="str">
        <f>Session2MC!F24</f>
        <v>212204</v>
      </c>
      <c r="M19" s="80" t="str">
        <f>Session2MC!G24</f>
        <v>Muffin Busters</v>
      </c>
      <c r="N19" s="13" t="str">
        <f t="shared" si="4"/>
        <v>B4</v>
      </c>
      <c r="O19" s="17" t="str">
        <f t="shared" si="5"/>
        <v>&lt;B4&gt;</v>
      </c>
      <c r="P19" s="17" t="str">
        <f t="shared" si="6"/>
        <v>212204</v>
      </c>
      <c r="Q19" s="24" t="str">
        <f t="shared" si="7"/>
        <v>Muffin Busters</v>
      </c>
      <c r="R19" s="92"/>
      <c r="S19" s="18" t="s">
        <v>19</v>
      </c>
      <c r="T19" s="18">
        <v>4</v>
      </c>
      <c r="U19" s="81" t="str">
        <f>Session3MC!F24</f>
        <v>213204</v>
      </c>
      <c r="V19" s="80">
        <f>Session3MC!G24</f>
        <v>0</v>
      </c>
      <c r="W19" s="13" t="str">
        <f t="shared" si="8"/>
        <v>B4</v>
      </c>
      <c r="X19" s="17" t="str">
        <f t="shared" si="9"/>
        <v>&lt;B4&gt;</v>
      </c>
      <c r="Y19" s="17" t="str">
        <f t="shared" si="10"/>
        <v>213204</v>
      </c>
      <c r="Z19" s="24">
        <f t="shared" si="11"/>
        <v>0</v>
      </c>
    </row>
    <row r="20" spans="1:26" x14ac:dyDescent="0.2">
      <c r="A20" s="13" t="s">
        <v>19</v>
      </c>
      <c r="B20" s="13">
        <v>5</v>
      </c>
      <c r="C20" s="81" t="str">
        <f>Session1MC!F25</f>
        <v>211205</v>
      </c>
      <c r="D20" s="80" t="str">
        <f>Session1MC!G25</f>
        <v>Panic Wings</v>
      </c>
      <c r="E20" s="13" t="str">
        <f t="shared" si="0"/>
        <v>B5</v>
      </c>
      <c r="F20" s="17" t="str">
        <f t="shared" si="1"/>
        <v>&lt;B5&gt;</v>
      </c>
      <c r="G20" s="17" t="str">
        <f t="shared" si="2"/>
        <v>211205</v>
      </c>
      <c r="H20" s="24" t="str">
        <f t="shared" si="3"/>
        <v>Panic Wings</v>
      </c>
      <c r="I20" s="22"/>
      <c r="J20" s="18" t="s">
        <v>19</v>
      </c>
      <c r="K20" s="18">
        <v>5</v>
      </c>
      <c r="L20" s="81" t="str">
        <f>Session2MC!F25</f>
        <v>212205</v>
      </c>
      <c r="M20" s="80" t="str">
        <f>Session2MC!G25</f>
        <v>Old School</v>
      </c>
      <c r="N20" s="13" t="str">
        <f t="shared" si="4"/>
        <v>B5</v>
      </c>
      <c r="O20" s="17" t="str">
        <f t="shared" si="5"/>
        <v>&lt;B5&gt;</v>
      </c>
      <c r="P20" s="17" t="str">
        <f t="shared" si="6"/>
        <v>212205</v>
      </c>
      <c r="Q20" s="24" t="str">
        <f t="shared" si="7"/>
        <v>Old School</v>
      </c>
      <c r="R20" s="92"/>
      <c r="S20" s="18" t="s">
        <v>19</v>
      </c>
      <c r="T20" s="18">
        <v>5</v>
      </c>
      <c r="U20" s="81" t="str">
        <f>Session3MC!F25</f>
        <v>213205</v>
      </c>
      <c r="V20" s="80">
        <f>Session3MC!G25</f>
        <v>0</v>
      </c>
      <c r="W20" s="13" t="str">
        <f t="shared" si="8"/>
        <v>B5</v>
      </c>
      <c r="X20" s="17" t="str">
        <f t="shared" si="9"/>
        <v>&lt;B5&gt;</v>
      </c>
      <c r="Y20" s="17" t="str">
        <f t="shared" si="10"/>
        <v>213205</v>
      </c>
      <c r="Z20" s="24">
        <f t="shared" si="11"/>
        <v>0</v>
      </c>
    </row>
    <row r="21" spans="1:26" x14ac:dyDescent="0.2">
      <c r="A21" s="19" t="s">
        <v>19</v>
      </c>
      <c r="B21" s="13">
        <v>6</v>
      </c>
      <c r="C21" s="81" t="str">
        <f>Session1MC!F26</f>
        <v>211206</v>
      </c>
      <c r="D21" s="80" t="str">
        <f>Session1MC!G26</f>
        <v>Rookie Mistake</v>
      </c>
      <c r="E21" s="13" t="str">
        <f t="shared" si="0"/>
        <v>B6</v>
      </c>
      <c r="F21" s="17" t="str">
        <f t="shared" si="1"/>
        <v>&lt;B6&gt;</v>
      </c>
      <c r="G21" s="17" t="str">
        <f t="shared" si="2"/>
        <v>211206</v>
      </c>
      <c r="H21" s="24" t="str">
        <f t="shared" si="3"/>
        <v>Rookie Mistake</v>
      </c>
      <c r="I21" s="22"/>
      <c r="J21" s="18" t="s">
        <v>19</v>
      </c>
      <c r="K21" s="18">
        <v>6</v>
      </c>
      <c r="L21" s="81" t="str">
        <f>Session2MC!F26</f>
        <v>212206</v>
      </c>
      <c r="M21" s="80" t="str">
        <f>Session2MC!G26</f>
        <v>Orville Ready Blockers</v>
      </c>
      <c r="N21" s="13" t="str">
        <f t="shared" si="4"/>
        <v>B6</v>
      </c>
      <c r="O21" s="17" t="str">
        <f t="shared" si="5"/>
        <v>&lt;B6&gt;</v>
      </c>
      <c r="P21" s="17" t="str">
        <f t="shared" si="6"/>
        <v>212206</v>
      </c>
      <c r="Q21" s="24" t="str">
        <f t="shared" si="7"/>
        <v>Orville Ready Blockers</v>
      </c>
      <c r="R21" s="92"/>
      <c r="S21" s="18" t="s">
        <v>19</v>
      </c>
      <c r="T21" s="18">
        <v>6</v>
      </c>
      <c r="U21" s="81" t="str">
        <f>Session3MC!F26</f>
        <v>213206</v>
      </c>
      <c r="V21" s="80">
        <f>Session3MC!G26</f>
        <v>0</v>
      </c>
      <c r="W21" s="13" t="str">
        <f t="shared" si="8"/>
        <v>B6</v>
      </c>
      <c r="X21" s="17" t="str">
        <f t="shared" si="9"/>
        <v>&lt;B6&gt;</v>
      </c>
      <c r="Y21" s="17" t="str">
        <f t="shared" si="10"/>
        <v>213206</v>
      </c>
      <c r="Z21" s="24">
        <f t="shared" si="11"/>
        <v>0</v>
      </c>
    </row>
    <row r="22" spans="1:26" x14ac:dyDescent="0.2">
      <c r="A22" s="13" t="s">
        <v>19</v>
      </c>
      <c r="B22" s="13">
        <v>7</v>
      </c>
      <c r="C22" s="81" t="str">
        <f>Session1MC!F27</f>
        <v>211207</v>
      </c>
      <c r="D22" s="80" t="str">
        <f>Session1MC!G27</f>
        <v>Served with Ice</v>
      </c>
      <c r="E22" s="13" t="str">
        <f t="shared" si="0"/>
        <v>B7</v>
      </c>
      <c r="F22" s="17" t="str">
        <f t="shared" si="1"/>
        <v>&lt;B7&gt;</v>
      </c>
      <c r="G22" s="17" t="str">
        <f t="shared" si="2"/>
        <v>211207</v>
      </c>
      <c r="H22" s="24" t="str">
        <f t="shared" si="3"/>
        <v>Served with Ice</v>
      </c>
      <c r="I22" s="22"/>
      <c r="J22" s="18" t="s">
        <v>19</v>
      </c>
      <c r="K22" s="18">
        <v>7</v>
      </c>
      <c r="L22" s="81" t="str">
        <f>Session2MC!F27</f>
        <v>212207</v>
      </c>
      <c r="M22" s="80" t="str">
        <f>Session2MC!G27</f>
        <v>Panic Wings</v>
      </c>
      <c r="N22" s="13" t="str">
        <f t="shared" si="4"/>
        <v>B7</v>
      </c>
      <c r="O22" s="17" t="str">
        <f t="shared" si="5"/>
        <v>&lt;B7&gt;</v>
      </c>
      <c r="P22" s="17" t="str">
        <f t="shared" si="6"/>
        <v>212207</v>
      </c>
      <c r="Q22" s="24" t="str">
        <f t="shared" si="7"/>
        <v>Panic Wings</v>
      </c>
      <c r="R22" s="92"/>
      <c r="S22" s="18" t="s">
        <v>19</v>
      </c>
      <c r="T22" s="18">
        <v>7</v>
      </c>
      <c r="U22" s="81" t="str">
        <f>Session3MC!F27</f>
        <v>213207</v>
      </c>
      <c r="V22" s="80">
        <f>Session3MC!G27</f>
        <v>0</v>
      </c>
      <c r="W22" s="13" t="str">
        <f t="shared" si="8"/>
        <v>B7</v>
      </c>
      <c r="X22" s="17" t="str">
        <f t="shared" si="9"/>
        <v>&lt;B7&gt;</v>
      </c>
      <c r="Y22" s="17" t="str">
        <f t="shared" si="10"/>
        <v>213207</v>
      </c>
      <c r="Z22" s="24">
        <f t="shared" si="11"/>
        <v>0</v>
      </c>
    </row>
    <row r="23" spans="1:26" x14ac:dyDescent="0.2">
      <c r="A23" s="13" t="s">
        <v>19</v>
      </c>
      <c r="B23" s="13">
        <v>8</v>
      </c>
      <c r="C23" s="81" t="str">
        <f>Session1MC!F28</f>
        <v>211208</v>
      </c>
      <c r="D23" s="80" t="str">
        <f>Session1MC!G28</f>
        <v>Setting Ducks</v>
      </c>
      <c r="E23" s="13" t="str">
        <f t="shared" si="0"/>
        <v>B8</v>
      </c>
      <c r="F23" s="17" t="str">
        <f t="shared" si="1"/>
        <v>&lt;B8&gt;</v>
      </c>
      <c r="G23" s="17" t="str">
        <f t="shared" si="2"/>
        <v>211208</v>
      </c>
      <c r="H23" s="24" t="str">
        <f t="shared" si="3"/>
        <v>Setting Ducks</v>
      </c>
      <c r="I23" s="22"/>
      <c r="J23" s="18" t="s">
        <v>19</v>
      </c>
      <c r="K23" s="18">
        <v>8</v>
      </c>
      <c r="L23" s="81" t="str">
        <f>Session2MC!F28</f>
        <v>212208</v>
      </c>
      <c r="M23" s="80" t="str">
        <f>Session2MC!G28</f>
        <v>Rookie Mistake</v>
      </c>
      <c r="N23" s="13" t="str">
        <f t="shared" si="4"/>
        <v>B8</v>
      </c>
      <c r="O23" s="17" t="str">
        <f t="shared" si="5"/>
        <v>&lt;B8&gt;</v>
      </c>
      <c r="P23" s="17" t="str">
        <f t="shared" si="6"/>
        <v>212208</v>
      </c>
      <c r="Q23" s="24" t="str">
        <f t="shared" si="7"/>
        <v>Rookie Mistake</v>
      </c>
      <c r="R23" s="92"/>
      <c r="S23" s="18" t="s">
        <v>19</v>
      </c>
      <c r="T23" s="18">
        <v>8</v>
      </c>
      <c r="U23" s="81" t="str">
        <f>Session3MC!F28</f>
        <v>213208</v>
      </c>
      <c r="V23" s="80">
        <f>Session3MC!G28</f>
        <v>0</v>
      </c>
      <c r="W23" s="13" t="str">
        <f t="shared" si="8"/>
        <v>B8</v>
      </c>
      <c r="X23" s="17" t="str">
        <f t="shared" si="9"/>
        <v>&lt;B8&gt;</v>
      </c>
      <c r="Y23" s="17" t="str">
        <f t="shared" si="10"/>
        <v>213208</v>
      </c>
      <c r="Z23" s="24">
        <f t="shared" si="11"/>
        <v>0</v>
      </c>
    </row>
    <row r="24" spans="1:26" x14ac:dyDescent="0.2">
      <c r="A24" s="13" t="s">
        <v>19</v>
      </c>
      <c r="B24" s="13">
        <v>9</v>
      </c>
      <c r="C24" s="81" t="str">
        <f>Session1MC!F29</f>
        <v>211209</v>
      </c>
      <c r="D24" s="80" t="str">
        <f>Session1MC!G29</f>
        <v>Sloppy Sets</v>
      </c>
      <c r="E24" s="13" t="str">
        <f t="shared" si="0"/>
        <v>B9</v>
      </c>
      <c r="F24" s="17" t="str">
        <f t="shared" si="1"/>
        <v>&lt;B9&gt;</v>
      </c>
      <c r="G24" s="17" t="str">
        <f t="shared" si="2"/>
        <v>211209</v>
      </c>
      <c r="H24" s="24" t="str">
        <f t="shared" si="3"/>
        <v>Sloppy Sets</v>
      </c>
      <c r="I24" s="22"/>
      <c r="J24" s="18" t="s">
        <v>19</v>
      </c>
      <c r="K24" s="18">
        <v>9</v>
      </c>
      <c r="L24" s="81" t="str">
        <f>Session2MC!F29</f>
        <v>212209</v>
      </c>
      <c r="M24" s="80" t="str">
        <f>Session2MC!G29</f>
        <v>Served With Ice</v>
      </c>
      <c r="N24" s="13" t="str">
        <f t="shared" si="4"/>
        <v>B9</v>
      </c>
      <c r="O24" s="17" t="str">
        <f t="shared" si="5"/>
        <v>&lt;B9&gt;</v>
      </c>
      <c r="P24" s="17" t="str">
        <f t="shared" si="6"/>
        <v>212209</v>
      </c>
      <c r="Q24" s="24" t="str">
        <f t="shared" si="7"/>
        <v>Served With Ice</v>
      </c>
      <c r="R24" s="92"/>
      <c r="S24" s="18" t="s">
        <v>19</v>
      </c>
      <c r="T24" s="18">
        <v>9</v>
      </c>
      <c r="U24" s="81" t="str">
        <f>Session3MC!F29</f>
        <v>213209</v>
      </c>
      <c r="V24" s="80">
        <f>Session3MC!G29</f>
        <v>0</v>
      </c>
      <c r="W24" s="13" t="str">
        <f t="shared" si="8"/>
        <v>B9</v>
      </c>
      <c r="X24" s="17" t="str">
        <f t="shared" si="9"/>
        <v>&lt;B9&gt;</v>
      </c>
      <c r="Y24" s="17" t="str">
        <f t="shared" si="10"/>
        <v>213209</v>
      </c>
      <c r="Z24" s="24">
        <f t="shared" si="11"/>
        <v>0</v>
      </c>
    </row>
    <row r="25" spans="1:26" x14ac:dyDescent="0.2">
      <c r="A25" s="19" t="s">
        <v>19</v>
      </c>
      <c r="B25" s="13">
        <v>10</v>
      </c>
      <c r="C25" s="81" t="str">
        <f>Session1MC!F30</f>
        <v>211210</v>
      </c>
      <c r="D25" s="80" t="str">
        <f>Session1MC!G30</f>
        <v>StubbleJumpers</v>
      </c>
      <c r="E25" s="13" t="str">
        <f t="shared" si="0"/>
        <v>B10</v>
      </c>
      <c r="F25" s="17" t="str">
        <f t="shared" si="1"/>
        <v>&lt;B10&gt;</v>
      </c>
      <c r="G25" s="17" t="str">
        <f t="shared" si="2"/>
        <v>211210</v>
      </c>
      <c r="H25" s="24" t="str">
        <f t="shared" si="3"/>
        <v>StubbleJumpers</v>
      </c>
      <c r="I25" s="22"/>
      <c r="J25" s="18" t="s">
        <v>19</v>
      </c>
      <c r="K25" s="18">
        <v>10</v>
      </c>
      <c r="L25" s="81" t="str">
        <f>Session2MC!F30</f>
        <v>212210</v>
      </c>
      <c r="M25" s="80" t="str">
        <f>Session2MC!G30</f>
        <v>Sloppy Sets</v>
      </c>
      <c r="N25" s="13" t="str">
        <f t="shared" si="4"/>
        <v>B10</v>
      </c>
      <c r="O25" s="17" t="str">
        <f t="shared" si="5"/>
        <v>&lt;B10&gt;</v>
      </c>
      <c r="P25" s="17" t="str">
        <f t="shared" si="6"/>
        <v>212210</v>
      </c>
      <c r="Q25" s="24" t="str">
        <f t="shared" si="7"/>
        <v>Sloppy Sets</v>
      </c>
      <c r="R25" s="92"/>
      <c r="S25" s="18" t="s">
        <v>19</v>
      </c>
      <c r="T25" s="18">
        <v>10</v>
      </c>
      <c r="U25" s="81" t="str">
        <f>Session3MC!F30</f>
        <v>213210</v>
      </c>
      <c r="V25" s="80">
        <f>Session3MC!G30</f>
        <v>0</v>
      </c>
      <c r="W25" s="13" t="str">
        <f t="shared" si="8"/>
        <v>B10</v>
      </c>
      <c r="X25" s="17" t="str">
        <f t="shared" si="9"/>
        <v>&lt;B10&gt;</v>
      </c>
      <c r="Y25" s="17" t="str">
        <f t="shared" si="10"/>
        <v>213210</v>
      </c>
      <c r="Z25" s="24">
        <f t="shared" si="11"/>
        <v>0</v>
      </c>
    </row>
    <row r="26" spans="1:26" x14ac:dyDescent="0.2">
      <c r="A26" s="13" t="s">
        <v>19</v>
      </c>
      <c r="B26" s="13">
        <v>11</v>
      </c>
      <c r="C26" s="81" t="str">
        <f>Session1MC!F31</f>
        <v>211211</v>
      </c>
      <c r="D26" s="80" t="str">
        <f>Session1MC!G31</f>
        <v>Team Crush</v>
      </c>
      <c r="E26" s="13" t="str">
        <f t="shared" si="0"/>
        <v>B11</v>
      </c>
      <c r="F26" s="17" t="str">
        <f t="shared" si="1"/>
        <v>&lt;B11&gt;</v>
      </c>
      <c r="G26" s="17" t="str">
        <f t="shared" si="2"/>
        <v>211211</v>
      </c>
      <c r="H26" s="24" t="str">
        <f t="shared" si="3"/>
        <v>Team Crush</v>
      </c>
      <c r="I26" s="22"/>
      <c r="J26" s="18" t="s">
        <v>19</v>
      </c>
      <c r="K26" s="18">
        <v>11</v>
      </c>
      <c r="L26" s="81" t="str">
        <f>Session2MC!F31</f>
        <v>212211</v>
      </c>
      <c r="M26" s="80" t="str">
        <f>Session2MC!G31</f>
        <v>Spiked Punch</v>
      </c>
      <c r="N26" s="13" t="str">
        <f t="shared" si="4"/>
        <v>B11</v>
      </c>
      <c r="O26" s="17" t="str">
        <f t="shared" si="5"/>
        <v>&lt;B11&gt;</v>
      </c>
      <c r="P26" s="17" t="str">
        <f t="shared" si="6"/>
        <v>212211</v>
      </c>
      <c r="Q26" s="24" t="str">
        <f t="shared" si="7"/>
        <v>Spiked Punch</v>
      </c>
      <c r="R26" s="92"/>
      <c r="S26" s="18" t="s">
        <v>19</v>
      </c>
      <c r="T26" s="18">
        <v>11</v>
      </c>
      <c r="U26" s="81" t="str">
        <f>Session3MC!F31</f>
        <v>213211</v>
      </c>
      <c r="V26" s="80">
        <f>Session3MC!G31</f>
        <v>0</v>
      </c>
      <c r="W26" s="13" t="str">
        <f t="shared" si="8"/>
        <v>B11</v>
      </c>
      <c r="X26" s="17" t="str">
        <f t="shared" si="9"/>
        <v>&lt;B11&gt;</v>
      </c>
      <c r="Y26" s="17" t="str">
        <f t="shared" si="10"/>
        <v>213211</v>
      </c>
      <c r="Z26" s="24">
        <f t="shared" si="11"/>
        <v>0</v>
      </c>
    </row>
    <row r="27" spans="1:26" x14ac:dyDescent="0.2">
      <c r="A27" s="13" t="s">
        <v>19</v>
      </c>
      <c r="B27" s="13">
        <v>12</v>
      </c>
      <c r="C27" s="81" t="str">
        <f>Session1MC!F32</f>
        <v>211212</v>
      </c>
      <c r="D27" s="80" t="str">
        <f>Session1MC!G32</f>
        <v>You Got Served</v>
      </c>
      <c r="E27" s="13" t="str">
        <f t="shared" si="0"/>
        <v>B12</v>
      </c>
      <c r="F27" s="17" t="str">
        <f t="shared" si="1"/>
        <v>&lt;B12&gt;</v>
      </c>
      <c r="G27" s="17" t="str">
        <f t="shared" si="2"/>
        <v>211212</v>
      </c>
      <c r="H27" s="24" t="str">
        <f t="shared" si="3"/>
        <v>You Got Served</v>
      </c>
      <c r="I27" s="22"/>
      <c r="J27" s="18" t="s">
        <v>19</v>
      </c>
      <c r="K27" s="18">
        <v>12</v>
      </c>
      <c r="L27" s="81" t="str">
        <f>Session2MC!F32</f>
        <v>212212</v>
      </c>
      <c r="M27" s="80" t="str">
        <f>Session2MC!G32</f>
        <v>You Got Served</v>
      </c>
      <c r="N27" s="13" t="str">
        <f t="shared" si="4"/>
        <v>B12</v>
      </c>
      <c r="O27" s="17" t="str">
        <f t="shared" si="5"/>
        <v>&lt;B12&gt;</v>
      </c>
      <c r="P27" s="17" t="str">
        <f t="shared" si="6"/>
        <v>212212</v>
      </c>
      <c r="Q27" s="24" t="str">
        <f t="shared" si="7"/>
        <v>You Got Served</v>
      </c>
      <c r="R27" s="92"/>
      <c r="S27" s="18" t="s">
        <v>19</v>
      </c>
      <c r="T27" s="18">
        <v>12</v>
      </c>
      <c r="U27" s="81" t="str">
        <f>Session3MC!F32</f>
        <v>213212</v>
      </c>
      <c r="V27" s="80">
        <f>Session3MC!G32</f>
        <v>0</v>
      </c>
      <c r="W27" s="13" t="str">
        <f t="shared" si="8"/>
        <v>B12</v>
      </c>
      <c r="X27" s="17" t="str">
        <f t="shared" si="9"/>
        <v>&lt;B12&gt;</v>
      </c>
      <c r="Y27" s="17" t="str">
        <f t="shared" si="10"/>
        <v>213212</v>
      </c>
      <c r="Z27" s="24">
        <f t="shared" si="11"/>
        <v>0</v>
      </c>
    </row>
    <row r="28" spans="1:26" x14ac:dyDescent="0.2">
      <c r="A28" s="13" t="s">
        <v>20</v>
      </c>
      <c r="B28" s="13">
        <v>1</v>
      </c>
      <c r="C28" s="81" t="str">
        <f>Session1MC!F34</f>
        <v>211301</v>
      </c>
      <c r="D28" s="80" t="str">
        <f>Session1MC!G34</f>
        <v>Body Shots</v>
      </c>
      <c r="E28" s="13" t="str">
        <f t="shared" si="0"/>
        <v>C1</v>
      </c>
      <c r="F28" s="17" t="str">
        <f t="shared" si="1"/>
        <v>&lt;C1&gt;</v>
      </c>
      <c r="G28" s="17" t="str">
        <f t="shared" si="2"/>
        <v>211301</v>
      </c>
      <c r="H28" s="24" t="str">
        <f t="shared" si="3"/>
        <v>Body Shots</v>
      </c>
      <c r="I28" s="22"/>
      <c r="J28" s="18" t="s">
        <v>20</v>
      </c>
      <c r="K28" s="18">
        <v>1</v>
      </c>
      <c r="L28" s="81" t="str">
        <f>Session2MC!F34</f>
        <v>212301</v>
      </c>
      <c r="M28" s="80" t="str">
        <f>Session2MC!G34</f>
        <v>Body Shots</v>
      </c>
      <c r="N28" s="13" t="str">
        <f t="shared" si="4"/>
        <v>C1</v>
      </c>
      <c r="O28" s="17" t="str">
        <f t="shared" si="5"/>
        <v>&lt;C1&gt;</v>
      </c>
      <c r="P28" s="17" t="str">
        <f t="shared" si="6"/>
        <v>212301</v>
      </c>
      <c r="Q28" s="24" t="str">
        <f t="shared" si="7"/>
        <v>Body Shots</v>
      </c>
      <c r="R28" s="92"/>
      <c r="S28" s="18" t="s">
        <v>20</v>
      </c>
      <c r="T28" s="18">
        <v>1</v>
      </c>
      <c r="U28" s="81" t="str">
        <f>Session3MC!F34</f>
        <v>213301</v>
      </c>
      <c r="V28" s="80">
        <f>Session3MC!G34</f>
        <v>0</v>
      </c>
      <c r="W28" s="13" t="str">
        <f t="shared" si="8"/>
        <v>C1</v>
      </c>
      <c r="X28" s="17" t="str">
        <f t="shared" si="9"/>
        <v>&lt;C1&gt;</v>
      </c>
      <c r="Y28" s="17" t="str">
        <f t="shared" si="10"/>
        <v>213301</v>
      </c>
      <c r="Z28" s="24">
        <f t="shared" si="11"/>
        <v>0</v>
      </c>
    </row>
    <row r="29" spans="1:26" x14ac:dyDescent="0.2">
      <c r="A29" s="13" t="s">
        <v>20</v>
      </c>
      <c r="B29" s="13">
        <v>2</v>
      </c>
      <c r="C29" s="81" t="str">
        <f>Session1MC!F35</f>
        <v>211302</v>
      </c>
      <c r="D29" s="80" t="str">
        <f>Session1MC!G35</f>
        <v>Check Your Chiclets</v>
      </c>
      <c r="E29" s="13" t="str">
        <f t="shared" si="0"/>
        <v>C2</v>
      </c>
      <c r="F29" s="17" t="str">
        <f t="shared" si="1"/>
        <v>&lt;C2&gt;</v>
      </c>
      <c r="G29" s="17" t="str">
        <f t="shared" si="2"/>
        <v>211302</v>
      </c>
      <c r="H29" s="24" t="str">
        <f t="shared" si="3"/>
        <v>Check Your Chiclets</v>
      </c>
      <c r="I29" s="22"/>
      <c r="J29" s="18" t="s">
        <v>20</v>
      </c>
      <c r="K29" s="18">
        <v>2</v>
      </c>
      <c r="L29" s="81" t="str">
        <f>Session2MC!F35</f>
        <v>212302</v>
      </c>
      <c r="M29" s="80" t="str">
        <f>Session2MC!G35</f>
        <v>Dawn Of The Pancakes</v>
      </c>
      <c r="N29" s="13" t="str">
        <f t="shared" si="4"/>
        <v>C2</v>
      </c>
      <c r="O29" s="17" t="str">
        <f t="shared" si="5"/>
        <v>&lt;C2&gt;</v>
      </c>
      <c r="P29" s="17" t="str">
        <f t="shared" si="6"/>
        <v>212302</v>
      </c>
      <c r="Q29" s="24" t="str">
        <f t="shared" si="7"/>
        <v>Dawn Of The Pancakes</v>
      </c>
      <c r="R29" s="92"/>
      <c r="S29" s="18" t="s">
        <v>20</v>
      </c>
      <c r="T29" s="18">
        <v>2</v>
      </c>
      <c r="U29" s="81" t="str">
        <f>Session3MC!F35</f>
        <v>213302</v>
      </c>
      <c r="V29" s="80">
        <f>Session3MC!G35</f>
        <v>0</v>
      </c>
      <c r="W29" s="13" t="str">
        <f t="shared" si="8"/>
        <v>C2</v>
      </c>
      <c r="X29" s="17" t="str">
        <f t="shared" si="9"/>
        <v>&lt;C2&gt;</v>
      </c>
      <c r="Y29" s="17" t="str">
        <f t="shared" si="10"/>
        <v>213302</v>
      </c>
      <c r="Z29" s="24">
        <f t="shared" si="11"/>
        <v>0</v>
      </c>
    </row>
    <row r="30" spans="1:26" x14ac:dyDescent="0.2">
      <c r="A30" s="19" t="s">
        <v>20</v>
      </c>
      <c r="B30" s="13">
        <v>3</v>
      </c>
      <c r="C30" s="81" t="str">
        <f>Session1MC!F36</f>
        <v>211303</v>
      </c>
      <c r="D30" s="80" t="str">
        <f>Session1MC!G36</f>
        <v>Dawn of the Pancakes</v>
      </c>
      <c r="E30" s="13" t="str">
        <f t="shared" si="0"/>
        <v>C3</v>
      </c>
      <c r="F30" s="17" t="str">
        <f t="shared" si="1"/>
        <v>&lt;C3&gt;</v>
      </c>
      <c r="G30" s="17" t="str">
        <f t="shared" si="2"/>
        <v>211303</v>
      </c>
      <c r="H30" s="24" t="str">
        <f t="shared" si="3"/>
        <v>Dawn of the Pancakes</v>
      </c>
      <c r="I30" s="22"/>
      <c r="J30" s="18" t="s">
        <v>20</v>
      </c>
      <c r="K30" s="18">
        <v>3</v>
      </c>
      <c r="L30" s="81" t="str">
        <f>Session2MC!F36</f>
        <v>212303</v>
      </c>
      <c r="M30" s="80" t="str">
        <f>Session2MC!G36</f>
        <v>Flying Pancakes</v>
      </c>
      <c r="N30" s="13" t="str">
        <f t="shared" si="4"/>
        <v>C3</v>
      </c>
      <c r="O30" s="17" t="str">
        <f t="shared" si="5"/>
        <v>&lt;C3&gt;</v>
      </c>
      <c r="P30" s="17" t="str">
        <f t="shared" si="6"/>
        <v>212303</v>
      </c>
      <c r="Q30" s="24" t="str">
        <f t="shared" si="7"/>
        <v>Flying Pancakes</v>
      </c>
      <c r="R30" s="92"/>
      <c r="S30" s="18" t="s">
        <v>20</v>
      </c>
      <c r="T30" s="18">
        <v>3</v>
      </c>
      <c r="U30" s="81" t="str">
        <f>Session3MC!F36</f>
        <v>213303</v>
      </c>
      <c r="V30" s="80">
        <f>Session3MC!G36</f>
        <v>0</v>
      </c>
      <c r="W30" s="13" t="str">
        <f t="shared" si="8"/>
        <v>C3</v>
      </c>
      <c r="X30" s="17" t="str">
        <f t="shared" si="9"/>
        <v>&lt;C3&gt;</v>
      </c>
      <c r="Y30" s="17" t="str">
        <f t="shared" si="10"/>
        <v>213303</v>
      </c>
      <c r="Z30" s="24">
        <f t="shared" si="11"/>
        <v>0</v>
      </c>
    </row>
    <row r="31" spans="1:26" x14ac:dyDescent="0.2">
      <c r="A31" s="13" t="s">
        <v>20</v>
      </c>
      <c r="B31" s="13">
        <v>4</v>
      </c>
      <c r="C31" s="81" t="str">
        <f>Session1MC!F37</f>
        <v>211304</v>
      </c>
      <c r="D31" s="80" t="str">
        <f>Session1MC!G37</f>
        <v>Dig Em Smacks</v>
      </c>
      <c r="E31" s="13" t="str">
        <f t="shared" si="0"/>
        <v>C4</v>
      </c>
      <c r="F31" s="17" t="str">
        <f t="shared" si="1"/>
        <v>&lt;C4&gt;</v>
      </c>
      <c r="G31" s="17" t="str">
        <f t="shared" si="2"/>
        <v>211304</v>
      </c>
      <c r="H31" s="24" t="str">
        <f t="shared" si="3"/>
        <v>Dig Em Smacks</v>
      </c>
      <c r="I31" s="22"/>
      <c r="J31" s="18" t="s">
        <v>20</v>
      </c>
      <c r="K31" s="18">
        <v>4</v>
      </c>
      <c r="L31" s="81" t="str">
        <f>Session2MC!F37</f>
        <v>212304</v>
      </c>
      <c r="M31" s="80" t="str">
        <f>Session2MC!G37</f>
        <v>I'd Hit That</v>
      </c>
      <c r="N31" s="13" t="str">
        <f t="shared" si="4"/>
        <v>C4</v>
      </c>
      <c r="O31" s="17" t="str">
        <f t="shared" si="5"/>
        <v>&lt;C4&gt;</v>
      </c>
      <c r="P31" s="17" t="str">
        <f t="shared" si="6"/>
        <v>212304</v>
      </c>
      <c r="Q31" s="24" t="str">
        <f t="shared" si="7"/>
        <v>I'd Hit That</v>
      </c>
      <c r="R31" s="92"/>
      <c r="S31" s="18" t="s">
        <v>20</v>
      </c>
      <c r="T31" s="18">
        <v>4</v>
      </c>
      <c r="U31" s="81" t="str">
        <f>Session3MC!F37</f>
        <v>213304</v>
      </c>
      <c r="V31" s="80">
        <f>Session3MC!G37</f>
        <v>0</v>
      </c>
      <c r="W31" s="13" t="str">
        <f t="shared" si="8"/>
        <v>C4</v>
      </c>
      <c r="X31" s="17" t="str">
        <f t="shared" si="9"/>
        <v>&lt;C4&gt;</v>
      </c>
      <c r="Y31" s="17" t="str">
        <f t="shared" si="10"/>
        <v>213304</v>
      </c>
      <c r="Z31" s="24">
        <f t="shared" si="11"/>
        <v>0</v>
      </c>
    </row>
    <row r="32" spans="1:26" x14ac:dyDescent="0.2">
      <c r="A32" s="13" t="s">
        <v>20</v>
      </c>
      <c r="B32" s="13">
        <v>5</v>
      </c>
      <c r="C32" s="81" t="str">
        <f>Session1MC!F38</f>
        <v>211305</v>
      </c>
      <c r="D32" s="80" t="str">
        <f>Session1MC!G38</f>
        <v>Gold Diggers</v>
      </c>
      <c r="E32" s="13" t="str">
        <f t="shared" si="0"/>
        <v>C5</v>
      </c>
      <c r="F32" s="17" t="str">
        <f t="shared" si="1"/>
        <v>&lt;C5&gt;</v>
      </c>
      <c r="G32" s="17" t="str">
        <f t="shared" si="2"/>
        <v>211305</v>
      </c>
      <c r="H32" s="24" t="str">
        <f t="shared" si="3"/>
        <v>Gold Diggers</v>
      </c>
      <c r="I32" s="22"/>
      <c r="J32" s="18" t="s">
        <v>20</v>
      </c>
      <c r="K32" s="18">
        <v>5</v>
      </c>
      <c r="L32" s="81" t="str">
        <f>Session2MC!F38</f>
        <v>212305</v>
      </c>
      <c r="M32" s="80" t="str">
        <f>Session2MC!G38</f>
        <v>iSpike</v>
      </c>
      <c r="N32" s="13" t="str">
        <f t="shared" si="4"/>
        <v>C5</v>
      </c>
      <c r="O32" s="17" t="str">
        <f t="shared" si="5"/>
        <v>&lt;C5&gt;</v>
      </c>
      <c r="P32" s="17" t="str">
        <f t="shared" si="6"/>
        <v>212305</v>
      </c>
      <c r="Q32" s="24" t="str">
        <f t="shared" si="7"/>
        <v>iSpike</v>
      </c>
      <c r="R32" s="92"/>
      <c r="S32" s="18" t="s">
        <v>20</v>
      </c>
      <c r="T32" s="18">
        <v>5</v>
      </c>
      <c r="U32" s="81" t="str">
        <f>Session3MC!F38</f>
        <v>213305</v>
      </c>
      <c r="V32" s="80">
        <f>Session3MC!G38</f>
        <v>0</v>
      </c>
      <c r="W32" s="13" t="str">
        <f t="shared" si="8"/>
        <v>C5</v>
      </c>
      <c r="X32" s="17" t="str">
        <f t="shared" si="9"/>
        <v>&lt;C5&gt;</v>
      </c>
      <c r="Y32" s="17" t="str">
        <f t="shared" si="10"/>
        <v>213305</v>
      </c>
      <c r="Z32" s="24">
        <f t="shared" si="11"/>
        <v>0</v>
      </c>
    </row>
    <row r="33" spans="1:26" x14ac:dyDescent="0.2">
      <c r="A33" s="13" t="s">
        <v>20</v>
      </c>
      <c r="B33" s="13">
        <v>6</v>
      </c>
      <c r="C33" s="81" t="str">
        <f>Session1MC!F39</f>
        <v>211306</v>
      </c>
      <c r="D33" s="80" t="str">
        <f>Session1MC!G39</f>
        <v>I’d Hit That</v>
      </c>
      <c r="E33" s="13" t="str">
        <f t="shared" si="0"/>
        <v>C6</v>
      </c>
      <c r="F33" s="17" t="str">
        <f t="shared" si="1"/>
        <v>&lt;C6&gt;</v>
      </c>
      <c r="G33" s="17" t="str">
        <f t="shared" si="2"/>
        <v>211306</v>
      </c>
      <c r="H33" s="24" t="str">
        <f t="shared" si="3"/>
        <v>I’d Hit That</v>
      </c>
      <c r="I33" s="22"/>
      <c r="J33" s="18" t="s">
        <v>20</v>
      </c>
      <c r="K33" s="18">
        <v>6</v>
      </c>
      <c r="L33" s="81" t="str">
        <f>Session2MC!F39</f>
        <v>212306</v>
      </c>
      <c r="M33" s="80" t="str">
        <f>Session2MC!G39</f>
        <v>Recreational Hazards</v>
      </c>
      <c r="N33" s="13" t="str">
        <f t="shared" si="4"/>
        <v>C6</v>
      </c>
      <c r="O33" s="17" t="str">
        <f t="shared" si="5"/>
        <v>&lt;C6&gt;</v>
      </c>
      <c r="P33" s="17" t="str">
        <f t="shared" si="6"/>
        <v>212306</v>
      </c>
      <c r="Q33" s="24" t="str">
        <f t="shared" si="7"/>
        <v>Recreational Hazards</v>
      </c>
      <c r="R33" s="92"/>
      <c r="S33" s="18" t="s">
        <v>20</v>
      </c>
      <c r="T33" s="18">
        <v>6</v>
      </c>
      <c r="U33" s="81" t="str">
        <f>Session3MC!F39</f>
        <v>213306</v>
      </c>
      <c r="V33" s="80">
        <f>Session3MC!G39</f>
        <v>0</v>
      </c>
      <c r="W33" s="13" t="str">
        <f t="shared" si="8"/>
        <v>C6</v>
      </c>
      <c r="X33" s="17" t="str">
        <f t="shared" si="9"/>
        <v>&lt;C6&gt;</v>
      </c>
      <c r="Y33" s="17" t="str">
        <f t="shared" si="10"/>
        <v>213306</v>
      </c>
      <c r="Z33" s="24">
        <f t="shared" si="11"/>
        <v>0</v>
      </c>
    </row>
    <row r="34" spans="1:26" x14ac:dyDescent="0.2">
      <c r="A34" s="13" t="s">
        <v>20</v>
      </c>
      <c r="B34" s="13">
        <v>7</v>
      </c>
      <c r="C34" s="81" t="str">
        <f>Session1MC!F40</f>
        <v>211307</v>
      </c>
      <c r="D34" s="80" t="str">
        <f>Session1MC!G40</f>
        <v>iSpike</v>
      </c>
      <c r="E34" s="13" t="str">
        <f t="shared" si="0"/>
        <v>C7</v>
      </c>
      <c r="F34" s="17" t="str">
        <f t="shared" si="1"/>
        <v>&lt;C7&gt;</v>
      </c>
      <c r="G34" s="17" t="str">
        <f t="shared" si="2"/>
        <v>211307</v>
      </c>
      <c r="H34" s="24" t="str">
        <f t="shared" si="3"/>
        <v>iSpike</v>
      </c>
      <c r="I34" s="22"/>
      <c r="J34" s="18" t="s">
        <v>20</v>
      </c>
      <c r="K34" s="18">
        <v>7</v>
      </c>
      <c r="L34" s="81" t="str">
        <f>Session2MC!F40</f>
        <v>212307</v>
      </c>
      <c r="M34" s="80" t="str">
        <f>Session2MC!G40</f>
        <v>Setting Ducks</v>
      </c>
      <c r="N34" s="13" t="str">
        <f t="shared" si="4"/>
        <v>C7</v>
      </c>
      <c r="O34" s="17" t="str">
        <f t="shared" si="5"/>
        <v>&lt;C7&gt;</v>
      </c>
      <c r="P34" s="17" t="str">
        <f t="shared" si="6"/>
        <v>212307</v>
      </c>
      <c r="Q34" s="24" t="str">
        <f t="shared" si="7"/>
        <v>Setting Ducks</v>
      </c>
      <c r="R34" s="92"/>
      <c r="S34" s="18" t="s">
        <v>20</v>
      </c>
      <c r="T34" s="18">
        <v>7</v>
      </c>
      <c r="U34" s="81" t="str">
        <f>Session3MC!F40</f>
        <v>213307</v>
      </c>
      <c r="V34" s="80">
        <f>Session3MC!G40</f>
        <v>0</v>
      </c>
      <c r="W34" s="13" t="str">
        <f t="shared" si="8"/>
        <v>C7</v>
      </c>
      <c r="X34" s="17" t="str">
        <f t="shared" si="9"/>
        <v>&lt;C7&gt;</v>
      </c>
      <c r="Y34" s="17" t="str">
        <f t="shared" si="10"/>
        <v>213307</v>
      </c>
      <c r="Z34" s="24">
        <f t="shared" si="11"/>
        <v>0</v>
      </c>
    </row>
    <row r="35" spans="1:26" x14ac:dyDescent="0.2">
      <c r="A35" s="13" t="s">
        <v>20</v>
      </c>
      <c r="B35" s="13">
        <v>8</v>
      </c>
      <c r="C35" s="81" t="str">
        <f>Session1MC!F41</f>
        <v>211308</v>
      </c>
      <c r="D35" s="80" t="str">
        <f>Session1MC!G41</f>
        <v>Recreational Hazards</v>
      </c>
      <c r="E35" s="13" t="str">
        <f t="shared" si="0"/>
        <v>C8</v>
      </c>
      <c r="F35" s="17" t="str">
        <f t="shared" si="1"/>
        <v>&lt;C8&gt;</v>
      </c>
      <c r="G35" s="17" t="str">
        <f t="shared" si="2"/>
        <v>211308</v>
      </c>
      <c r="H35" s="24" t="str">
        <f t="shared" si="3"/>
        <v>Recreational Hazards</v>
      </c>
      <c r="I35" s="22"/>
      <c r="J35" s="18" t="s">
        <v>20</v>
      </c>
      <c r="K35" s="18">
        <v>8</v>
      </c>
      <c r="L35" s="81" t="str">
        <f>Session2MC!F41</f>
        <v>212308</v>
      </c>
      <c r="M35" s="80" t="str">
        <f>Session2MC!G41</f>
        <v>Smack Attack</v>
      </c>
      <c r="N35" s="13" t="str">
        <f t="shared" si="4"/>
        <v>C8</v>
      </c>
      <c r="O35" s="17" t="str">
        <f t="shared" si="5"/>
        <v>&lt;C8&gt;</v>
      </c>
      <c r="P35" s="17" t="str">
        <f t="shared" si="6"/>
        <v>212308</v>
      </c>
      <c r="Q35" s="24" t="str">
        <f t="shared" si="7"/>
        <v>Smack Attack</v>
      </c>
      <c r="R35" s="92"/>
      <c r="S35" s="18" t="s">
        <v>20</v>
      </c>
      <c r="T35" s="18">
        <v>8</v>
      </c>
      <c r="U35" s="81" t="str">
        <f>Session3MC!F41</f>
        <v>213308</v>
      </c>
      <c r="V35" s="80">
        <f>Session3MC!G41</f>
        <v>0</v>
      </c>
      <c r="W35" s="13" t="str">
        <f t="shared" si="8"/>
        <v>C8</v>
      </c>
      <c r="X35" s="17" t="str">
        <f t="shared" si="9"/>
        <v>&lt;C8&gt;</v>
      </c>
      <c r="Y35" s="17" t="str">
        <f t="shared" si="10"/>
        <v>213308</v>
      </c>
      <c r="Z35" s="24">
        <f t="shared" si="11"/>
        <v>0</v>
      </c>
    </row>
    <row r="36" spans="1:26" x14ac:dyDescent="0.2">
      <c r="A36" s="13" t="s">
        <v>20</v>
      </c>
      <c r="B36" s="13">
        <v>9</v>
      </c>
      <c r="C36" s="81" t="str">
        <f>Session1MC!F42</f>
        <v>211309</v>
      </c>
      <c r="D36" s="80" t="str">
        <f>Session1MC!G42</f>
        <v>Smack Attack</v>
      </c>
      <c r="E36" s="13" t="str">
        <f t="shared" si="0"/>
        <v>C9</v>
      </c>
      <c r="F36" s="17" t="str">
        <f t="shared" si="1"/>
        <v>&lt;C9&gt;</v>
      </c>
      <c r="G36" s="17" t="str">
        <f t="shared" si="2"/>
        <v>211309</v>
      </c>
      <c r="H36" s="24" t="str">
        <f t="shared" si="3"/>
        <v>Smack Attack</v>
      </c>
      <c r="I36" s="22"/>
      <c r="J36" s="18" t="s">
        <v>20</v>
      </c>
      <c r="K36" s="18">
        <v>9</v>
      </c>
      <c r="L36" s="81" t="str">
        <f>Session2MC!F42</f>
        <v>212309</v>
      </c>
      <c r="M36" s="80" t="str">
        <f>Session2MC!G42</f>
        <v>Spiketeers</v>
      </c>
      <c r="N36" s="13" t="str">
        <f t="shared" si="4"/>
        <v>C9</v>
      </c>
      <c r="O36" s="17" t="str">
        <f t="shared" si="5"/>
        <v>&lt;C9&gt;</v>
      </c>
      <c r="P36" s="17" t="str">
        <f t="shared" si="6"/>
        <v>212309</v>
      </c>
      <c r="Q36" s="24" t="str">
        <f t="shared" si="7"/>
        <v>Spiketeers</v>
      </c>
      <c r="R36" s="92"/>
      <c r="S36" s="18" t="s">
        <v>20</v>
      </c>
      <c r="T36" s="18">
        <v>9</v>
      </c>
      <c r="U36" s="81" t="str">
        <f>Session3MC!F42</f>
        <v>213309</v>
      </c>
      <c r="V36" s="80">
        <f>Session3MC!G42</f>
        <v>0</v>
      </c>
      <c r="W36" s="13" t="str">
        <f t="shared" si="8"/>
        <v>C9</v>
      </c>
      <c r="X36" s="17" t="str">
        <f t="shared" si="9"/>
        <v>&lt;C9&gt;</v>
      </c>
      <c r="Y36" s="17" t="str">
        <f t="shared" si="10"/>
        <v>213309</v>
      </c>
      <c r="Z36" s="24">
        <f t="shared" si="11"/>
        <v>0</v>
      </c>
    </row>
    <row r="37" spans="1:26" x14ac:dyDescent="0.2">
      <c r="A37" s="13" t="s">
        <v>20</v>
      </c>
      <c r="B37" s="13">
        <v>10</v>
      </c>
      <c r="C37" s="81" t="str">
        <f>Session1MC!F43</f>
        <v>211310</v>
      </c>
      <c r="D37" s="80" t="str">
        <f>Session1MC!G43</f>
        <v>Spiked Punch</v>
      </c>
      <c r="E37" s="13" t="str">
        <f t="shared" si="0"/>
        <v>C10</v>
      </c>
      <c r="F37" s="17" t="str">
        <f t="shared" si="1"/>
        <v>&lt;C10&gt;</v>
      </c>
      <c r="G37" s="17" t="str">
        <f t="shared" si="2"/>
        <v>211310</v>
      </c>
      <c r="H37" s="24" t="str">
        <f t="shared" si="3"/>
        <v>Spiked Punch</v>
      </c>
      <c r="I37" s="22"/>
      <c r="J37" s="18" t="s">
        <v>20</v>
      </c>
      <c r="K37" s="18">
        <v>10</v>
      </c>
      <c r="L37" s="81" t="str">
        <f>Session2MC!F43</f>
        <v>212310</v>
      </c>
      <c r="M37" s="80" t="str">
        <f>Session2MC!G43</f>
        <v>Stubble Jumpers</v>
      </c>
      <c r="N37" s="13" t="str">
        <f t="shared" si="4"/>
        <v>C10</v>
      </c>
      <c r="O37" s="17" t="str">
        <f t="shared" si="5"/>
        <v>&lt;C10&gt;</v>
      </c>
      <c r="P37" s="17" t="str">
        <f t="shared" si="6"/>
        <v>212310</v>
      </c>
      <c r="Q37" s="24" t="str">
        <f t="shared" si="7"/>
        <v>Stubble Jumpers</v>
      </c>
      <c r="R37" s="92"/>
      <c r="S37" s="18" t="s">
        <v>20</v>
      </c>
      <c r="T37" s="18">
        <v>10</v>
      </c>
      <c r="U37" s="81" t="str">
        <f>Session3MC!F43</f>
        <v>213310</v>
      </c>
      <c r="V37" s="80">
        <f>Session3MC!G43</f>
        <v>0</v>
      </c>
      <c r="W37" s="13" t="str">
        <f t="shared" si="8"/>
        <v>C10</v>
      </c>
      <c r="X37" s="17" t="str">
        <f t="shared" si="9"/>
        <v>&lt;C10&gt;</v>
      </c>
      <c r="Y37" s="17" t="str">
        <f t="shared" si="10"/>
        <v>213310</v>
      </c>
      <c r="Z37" s="24">
        <f t="shared" si="11"/>
        <v>0</v>
      </c>
    </row>
    <row r="38" spans="1:26" x14ac:dyDescent="0.2">
      <c r="A38" s="13" t="s">
        <v>20</v>
      </c>
      <c r="B38" s="13">
        <v>11</v>
      </c>
      <c r="C38" s="81" t="str">
        <f>Session1MC!F44</f>
        <v>211311</v>
      </c>
      <c r="D38" s="80" t="str">
        <f>Session1MC!G44</f>
        <v>Spiketeers</v>
      </c>
      <c r="E38" s="13" t="str">
        <f t="shared" si="0"/>
        <v>C11</v>
      </c>
      <c r="F38" s="17" t="str">
        <f t="shared" si="1"/>
        <v>&lt;C11&gt;</v>
      </c>
      <c r="G38" s="17" t="str">
        <f t="shared" si="2"/>
        <v>211311</v>
      </c>
      <c r="H38" s="24" t="str">
        <f t="shared" si="3"/>
        <v>Spiketeers</v>
      </c>
      <c r="I38" s="22"/>
      <c r="J38" s="18" t="s">
        <v>20</v>
      </c>
      <c r="K38" s="18">
        <v>11</v>
      </c>
      <c r="L38" s="81" t="str">
        <f>Session2MC!F44</f>
        <v>212311</v>
      </c>
      <c r="M38" s="80" t="str">
        <f>Session2MC!G44</f>
        <v>TNT</v>
      </c>
      <c r="N38" s="13" t="str">
        <f t="shared" si="4"/>
        <v>C11</v>
      </c>
      <c r="O38" s="17" t="str">
        <f t="shared" si="5"/>
        <v>&lt;C11&gt;</v>
      </c>
      <c r="P38" s="17" t="str">
        <f t="shared" si="6"/>
        <v>212311</v>
      </c>
      <c r="Q38" s="24" t="str">
        <f t="shared" si="7"/>
        <v>TNT</v>
      </c>
      <c r="R38" s="92"/>
      <c r="S38" s="18" t="s">
        <v>20</v>
      </c>
      <c r="T38" s="18">
        <v>11</v>
      </c>
      <c r="U38" s="81" t="str">
        <f>Session3MC!F44</f>
        <v>213311</v>
      </c>
      <c r="V38" s="80">
        <f>Session3MC!G44</f>
        <v>0</v>
      </c>
      <c r="W38" s="13" t="str">
        <f t="shared" si="8"/>
        <v>C11</v>
      </c>
      <c r="X38" s="17" t="str">
        <f t="shared" si="9"/>
        <v>&lt;C11&gt;</v>
      </c>
      <c r="Y38" s="17" t="str">
        <f t="shared" si="10"/>
        <v>213311</v>
      </c>
      <c r="Z38" s="24">
        <f t="shared" si="11"/>
        <v>0</v>
      </c>
    </row>
    <row r="39" spans="1:26" x14ac:dyDescent="0.2">
      <c r="A39" s="13" t="s">
        <v>20</v>
      </c>
      <c r="B39" s="13">
        <v>12</v>
      </c>
      <c r="C39" s="81" t="str">
        <f>Session1MC!F45</f>
        <v>211312</v>
      </c>
      <c r="D39" s="80" t="str">
        <f>Session1MC!G45</f>
        <v>We Showed Up</v>
      </c>
      <c r="E39" s="13" t="str">
        <f t="shared" si="0"/>
        <v>C12</v>
      </c>
      <c r="F39" s="17" t="str">
        <f t="shared" si="1"/>
        <v>&lt;C12&gt;</v>
      </c>
      <c r="G39" s="17" t="str">
        <f t="shared" si="2"/>
        <v>211312</v>
      </c>
      <c r="H39" s="24" t="str">
        <f t="shared" si="3"/>
        <v>We Showed Up</v>
      </c>
      <c r="I39" s="22"/>
      <c r="J39" s="18" t="s">
        <v>20</v>
      </c>
      <c r="K39" s="18">
        <v>12</v>
      </c>
      <c r="L39" s="81" t="str">
        <f>Session2MC!F45</f>
        <v>212312</v>
      </c>
      <c r="M39" s="80" t="str">
        <f>Session2MC!G45</f>
        <v>We Showed Up</v>
      </c>
      <c r="N39" s="13" t="str">
        <f t="shared" si="4"/>
        <v>C12</v>
      </c>
      <c r="O39" s="17" t="str">
        <f t="shared" si="5"/>
        <v>&lt;C12&gt;</v>
      </c>
      <c r="P39" s="17" t="str">
        <f t="shared" si="6"/>
        <v>212312</v>
      </c>
      <c r="Q39" s="24" t="str">
        <f t="shared" si="7"/>
        <v>We Showed Up</v>
      </c>
      <c r="R39" s="92"/>
      <c r="S39" s="18" t="s">
        <v>20</v>
      </c>
      <c r="T39" s="18">
        <v>12</v>
      </c>
      <c r="U39" s="81" t="str">
        <f>Session3MC!F45</f>
        <v>213312</v>
      </c>
      <c r="V39" s="80">
        <f>Session3MC!G45</f>
        <v>0</v>
      </c>
      <c r="W39" s="13" t="str">
        <f t="shared" si="8"/>
        <v>C12</v>
      </c>
      <c r="X39" s="17" t="str">
        <f t="shared" si="9"/>
        <v>&lt;C12&gt;</v>
      </c>
      <c r="Y39" s="17" t="str">
        <f t="shared" si="10"/>
        <v>213312</v>
      </c>
      <c r="Z39" s="24">
        <f t="shared" si="11"/>
        <v>0</v>
      </c>
    </row>
    <row r="40" spans="1:26" x14ac:dyDescent="0.2">
      <c r="A40" s="13" t="s">
        <v>21</v>
      </c>
      <c r="B40" s="13">
        <v>1</v>
      </c>
      <c r="C40" s="81" t="str">
        <f>Session1MC!F47</f>
        <v>211401</v>
      </c>
      <c r="D40" s="80" t="str">
        <f>Session1MC!G47</f>
        <v>Blues</v>
      </c>
      <c r="E40" s="13" t="str">
        <f t="shared" si="0"/>
        <v>D1</v>
      </c>
      <c r="F40" s="17" t="str">
        <f t="shared" si="1"/>
        <v>&lt;D1&gt;</v>
      </c>
      <c r="G40" s="17" t="str">
        <f t="shared" si="2"/>
        <v>211401</v>
      </c>
      <c r="H40" s="24" t="str">
        <f t="shared" si="3"/>
        <v>Blues</v>
      </c>
      <c r="I40" s="22"/>
      <c r="J40" s="18" t="s">
        <v>21</v>
      </c>
      <c r="K40" s="18">
        <v>1</v>
      </c>
      <c r="L40" s="81" t="str">
        <f>Session2MC!F47</f>
        <v>212401</v>
      </c>
      <c r="M40" s="80" t="str">
        <f>Session2MC!G47</f>
        <v>Blues</v>
      </c>
      <c r="N40" s="13" t="str">
        <f t="shared" si="4"/>
        <v>D1</v>
      </c>
      <c r="O40" s="17" t="str">
        <f t="shared" si="5"/>
        <v>&lt;D1&gt;</v>
      </c>
      <c r="P40" s="17" t="str">
        <f t="shared" si="6"/>
        <v>212401</v>
      </c>
      <c r="Q40" s="24" t="str">
        <f t="shared" si="7"/>
        <v>Blues</v>
      </c>
      <c r="R40" s="92"/>
      <c r="S40" s="18" t="s">
        <v>21</v>
      </c>
      <c r="T40" s="18">
        <v>1</v>
      </c>
      <c r="U40" s="81" t="str">
        <f>Session3MC!F47</f>
        <v>213401</v>
      </c>
      <c r="V40" s="80">
        <f>Session3MC!G47</f>
        <v>0</v>
      </c>
      <c r="W40" s="13" t="str">
        <f t="shared" si="8"/>
        <v>D1</v>
      </c>
      <c r="X40" s="17" t="str">
        <f t="shared" si="9"/>
        <v>&lt;D1&gt;</v>
      </c>
      <c r="Y40" s="17" t="str">
        <f t="shared" si="10"/>
        <v>213401</v>
      </c>
      <c r="Z40" s="24">
        <f t="shared" si="11"/>
        <v>0</v>
      </c>
    </row>
    <row r="41" spans="1:26" x14ac:dyDescent="0.2">
      <c r="A41" s="13" t="s">
        <v>21</v>
      </c>
      <c r="B41" s="13">
        <v>2</v>
      </c>
      <c r="C41" s="81" t="str">
        <f>Session1MC!F48</f>
        <v>211402</v>
      </c>
      <c r="D41" s="80" t="str">
        <f>Session1MC!G48</f>
        <v>Bumpin Uglies</v>
      </c>
      <c r="E41" s="13" t="str">
        <f t="shared" si="0"/>
        <v>D2</v>
      </c>
      <c r="F41" s="17" t="str">
        <f t="shared" si="1"/>
        <v>&lt;D2&gt;</v>
      </c>
      <c r="G41" s="17" t="str">
        <f t="shared" si="2"/>
        <v>211402</v>
      </c>
      <c r="H41" s="24" t="str">
        <f t="shared" si="3"/>
        <v>Bumpin Uglies</v>
      </c>
      <c r="I41" s="22"/>
      <c r="J41" s="18" t="s">
        <v>21</v>
      </c>
      <c r="K41" s="18">
        <v>2</v>
      </c>
      <c r="L41" s="81" t="str">
        <f>Session2MC!F48</f>
        <v>212402</v>
      </c>
      <c r="M41" s="80" t="str">
        <f>Session2MC!G48</f>
        <v>Bumpin Uglies</v>
      </c>
      <c r="N41" s="13" t="str">
        <f t="shared" si="4"/>
        <v>D2</v>
      </c>
      <c r="O41" s="17" t="str">
        <f t="shared" si="5"/>
        <v>&lt;D2&gt;</v>
      </c>
      <c r="P41" s="17" t="str">
        <f t="shared" si="6"/>
        <v>212402</v>
      </c>
      <c r="Q41" s="24" t="str">
        <f t="shared" si="7"/>
        <v>Bumpin Uglies</v>
      </c>
      <c r="R41" s="92"/>
      <c r="S41" s="18" t="s">
        <v>21</v>
      </c>
      <c r="T41" s="18">
        <v>2</v>
      </c>
      <c r="U41" s="81" t="str">
        <f>Session3MC!F48</f>
        <v>213402</v>
      </c>
      <c r="V41" s="80">
        <f>Session3MC!G48</f>
        <v>0</v>
      </c>
      <c r="W41" s="13" t="str">
        <f t="shared" si="8"/>
        <v>D2</v>
      </c>
      <c r="X41" s="17" t="str">
        <f t="shared" si="9"/>
        <v>&lt;D2&gt;</v>
      </c>
      <c r="Y41" s="17" t="str">
        <f t="shared" si="10"/>
        <v>213402</v>
      </c>
      <c r="Z41" s="24">
        <f t="shared" si="11"/>
        <v>0</v>
      </c>
    </row>
    <row r="42" spans="1:26" x14ac:dyDescent="0.2">
      <c r="A42" s="13" t="s">
        <v>21</v>
      </c>
      <c r="B42" s="13">
        <v>3</v>
      </c>
      <c r="C42" s="81" t="str">
        <f>Session1MC!F49</f>
        <v>211403</v>
      </c>
      <c r="D42" s="80" t="str">
        <f>Session1MC!G49</f>
        <v>Casual Six</v>
      </c>
      <c r="E42" s="13" t="str">
        <f t="shared" si="0"/>
        <v>D3</v>
      </c>
      <c r="F42" s="17" t="str">
        <f t="shared" si="1"/>
        <v>&lt;D3&gt;</v>
      </c>
      <c r="G42" s="17" t="str">
        <f t="shared" si="2"/>
        <v>211403</v>
      </c>
      <c r="H42" s="24" t="str">
        <f t="shared" si="3"/>
        <v>Casual Six</v>
      </c>
      <c r="I42" s="22"/>
      <c r="J42" s="18" t="s">
        <v>21</v>
      </c>
      <c r="K42" s="18">
        <v>3</v>
      </c>
      <c r="L42" s="81" t="str">
        <f>Session2MC!F49</f>
        <v>212403</v>
      </c>
      <c r="M42" s="80" t="str">
        <f>Session2MC!G49</f>
        <v>Casual Six</v>
      </c>
      <c r="N42" s="13" t="str">
        <f t="shared" si="4"/>
        <v>D3</v>
      </c>
      <c r="O42" s="17" t="str">
        <f t="shared" si="5"/>
        <v>&lt;D3&gt;</v>
      </c>
      <c r="P42" s="17" t="str">
        <f t="shared" si="6"/>
        <v>212403</v>
      </c>
      <c r="Q42" s="24" t="str">
        <f t="shared" si="7"/>
        <v>Casual Six</v>
      </c>
      <c r="R42" s="92"/>
      <c r="S42" s="18" t="s">
        <v>21</v>
      </c>
      <c r="T42" s="18">
        <v>3</v>
      </c>
      <c r="U42" s="81" t="str">
        <f>Session3MC!F49</f>
        <v>213403</v>
      </c>
      <c r="V42" s="80">
        <f>Session3MC!G49</f>
        <v>0</v>
      </c>
      <c r="W42" s="13" t="str">
        <f t="shared" si="8"/>
        <v>D3</v>
      </c>
      <c r="X42" s="17" t="str">
        <f t="shared" si="9"/>
        <v>&lt;D3&gt;</v>
      </c>
      <c r="Y42" s="17" t="str">
        <f t="shared" si="10"/>
        <v>213403</v>
      </c>
      <c r="Z42" s="24">
        <f t="shared" si="11"/>
        <v>0</v>
      </c>
    </row>
    <row r="43" spans="1:26" x14ac:dyDescent="0.2">
      <c r="A43" s="13" t="s">
        <v>21</v>
      </c>
      <c r="B43" s="13">
        <v>4</v>
      </c>
      <c r="C43" s="81" t="str">
        <f>Session1MC!F50</f>
        <v>211404</v>
      </c>
      <c r="D43" s="80" t="str">
        <f>Session1MC!G50</f>
        <v>Flailing Limbs</v>
      </c>
      <c r="E43" s="13" t="str">
        <f t="shared" si="0"/>
        <v>D4</v>
      </c>
      <c r="F43" s="17" t="str">
        <f t="shared" si="1"/>
        <v>&lt;D4&gt;</v>
      </c>
      <c r="G43" s="17" t="str">
        <f t="shared" si="2"/>
        <v>211404</v>
      </c>
      <c r="H43" s="24" t="str">
        <f t="shared" si="3"/>
        <v>Flailing Limbs</v>
      </c>
      <c r="I43" s="22"/>
      <c r="J43" s="18" t="s">
        <v>21</v>
      </c>
      <c r="K43" s="18">
        <v>4</v>
      </c>
      <c r="L43" s="81" t="str">
        <f>Session2MC!F50</f>
        <v>212404</v>
      </c>
      <c r="M43" s="80" t="str">
        <f>Session2MC!G50</f>
        <v>Dig Em Smacks</v>
      </c>
      <c r="N43" s="13" t="str">
        <f t="shared" si="4"/>
        <v>D4</v>
      </c>
      <c r="O43" s="17" t="str">
        <f t="shared" si="5"/>
        <v>&lt;D4&gt;</v>
      </c>
      <c r="P43" s="17" t="str">
        <f t="shared" si="6"/>
        <v>212404</v>
      </c>
      <c r="Q43" s="24" t="str">
        <f t="shared" si="7"/>
        <v>Dig Em Smacks</v>
      </c>
      <c r="R43" s="92"/>
      <c r="S43" s="18" t="s">
        <v>21</v>
      </c>
      <c r="T43" s="18">
        <v>4</v>
      </c>
      <c r="U43" s="81" t="str">
        <f>Session3MC!F50</f>
        <v>213404</v>
      </c>
      <c r="V43" s="80">
        <f>Session3MC!G50</f>
        <v>0</v>
      </c>
      <c r="W43" s="13" t="str">
        <f t="shared" si="8"/>
        <v>D4</v>
      </c>
      <c r="X43" s="17" t="str">
        <f t="shared" si="9"/>
        <v>&lt;D4&gt;</v>
      </c>
      <c r="Y43" s="17" t="str">
        <f t="shared" si="10"/>
        <v>213404</v>
      </c>
      <c r="Z43" s="24">
        <f t="shared" si="11"/>
        <v>0</v>
      </c>
    </row>
    <row r="44" spans="1:26" x14ac:dyDescent="0.2">
      <c r="A44" s="13" t="s">
        <v>21</v>
      </c>
      <c r="B44" s="13">
        <v>5</v>
      </c>
      <c r="C44" s="81" t="str">
        <f>Session1MC!F51</f>
        <v>211405</v>
      </c>
      <c r="D44" s="80" t="str">
        <f>Session1MC!G51</f>
        <v>Flying Pancakes</v>
      </c>
      <c r="E44" s="13" t="str">
        <f t="shared" si="0"/>
        <v>D5</v>
      </c>
      <c r="F44" s="17" t="str">
        <f t="shared" si="1"/>
        <v>&lt;D5&gt;</v>
      </c>
      <c r="G44" s="17" t="str">
        <f t="shared" si="2"/>
        <v>211405</v>
      </c>
      <c r="H44" s="24" t="str">
        <f t="shared" si="3"/>
        <v>Flying Pancakes</v>
      </c>
      <c r="I44" s="22"/>
      <c r="J44" s="18" t="s">
        <v>21</v>
      </c>
      <c r="K44" s="18">
        <v>5</v>
      </c>
      <c r="L44" s="81" t="str">
        <f>Session2MC!F51</f>
        <v>212405</v>
      </c>
      <c r="M44" s="80" t="str">
        <f>Session2MC!G51</f>
        <v>Flailing Limbs</v>
      </c>
      <c r="N44" s="13" t="str">
        <f t="shared" si="4"/>
        <v>D5</v>
      </c>
      <c r="O44" s="17" t="str">
        <f t="shared" si="5"/>
        <v>&lt;D5&gt;</v>
      </c>
      <c r="P44" s="17" t="str">
        <f t="shared" si="6"/>
        <v>212405</v>
      </c>
      <c r="Q44" s="24" t="str">
        <f t="shared" si="7"/>
        <v>Flailing Limbs</v>
      </c>
      <c r="R44" s="92"/>
      <c r="S44" s="18" t="s">
        <v>21</v>
      </c>
      <c r="T44" s="18">
        <v>5</v>
      </c>
      <c r="U44" s="81" t="str">
        <f>Session3MC!F51</f>
        <v>213405</v>
      </c>
      <c r="V44" s="80">
        <f>Session3MC!G51</f>
        <v>0</v>
      </c>
      <c r="W44" s="13" t="str">
        <f t="shared" si="8"/>
        <v>D5</v>
      </c>
      <c r="X44" s="17" t="str">
        <f t="shared" si="9"/>
        <v>&lt;D5&gt;</v>
      </c>
      <c r="Y44" s="17" t="str">
        <f t="shared" si="10"/>
        <v>213405</v>
      </c>
      <c r="Z44" s="24">
        <f t="shared" si="11"/>
        <v>0</v>
      </c>
    </row>
    <row r="45" spans="1:26" x14ac:dyDescent="0.2">
      <c r="A45" s="13" t="s">
        <v>21</v>
      </c>
      <c r="B45" s="13">
        <v>6</v>
      </c>
      <c r="C45" s="81" t="str">
        <f>Session1MC!F52</f>
        <v>211406</v>
      </c>
      <c r="D45" s="80" t="str">
        <f>Session1MC!G52</f>
        <v>Hot Tamales</v>
      </c>
      <c r="E45" s="13" t="str">
        <f t="shared" si="0"/>
        <v>D6</v>
      </c>
      <c r="F45" s="17" t="str">
        <f t="shared" si="1"/>
        <v>&lt;D6&gt;</v>
      </c>
      <c r="G45" s="17" t="str">
        <f t="shared" si="2"/>
        <v>211406</v>
      </c>
      <c r="H45" s="24" t="str">
        <f t="shared" si="3"/>
        <v>Hot Tamales</v>
      </c>
      <c r="I45" s="22"/>
      <c r="J45" s="18" t="s">
        <v>21</v>
      </c>
      <c r="K45" s="18">
        <v>6</v>
      </c>
      <c r="L45" s="81" t="str">
        <f>Session2MC!F52</f>
        <v>212406</v>
      </c>
      <c r="M45" s="80" t="str">
        <f>Session2MC!G52</f>
        <v>Gold Diggers</v>
      </c>
      <c r="N45" s="13" t="str">
        <f t="shared" si="4"/>
        <v>D6</v>
      </c>
      <c r="O45" s="17" t="str">
        <f t="shared" si="5"/>
        <v>&lt;D6&gt;</v>
      </c>
      <c r="P45" s="17" t="str">
        <f t="shared" si="6"/>
        <v>212406</v>
      </c>
      <c r="Q45" s="24" t="str">
        <f t="shared" si="7"/>
        <v>Gold Diggers</v>
      </c>
      <c r="R45" s="92"/>
      <c r="S45" s="18" t="s">
        <v>21</v>
      </c>
      <c r="T45" s="18">
        <v>6</v>
      </c>
      <c r="U45" s="81" t="str">
        <f>Session3MC!F52</f>
        <v>213406</v>
      </c>
      <c r="V45" s="80">
        <f>Session3MC!G52</f>
        <v>0</v>
      </c>
      <c r="W45" s="13" t="str">
        <f t="shared" si="8"/>
        <v>D6</v>
      </c>
      <c r="X45" s="17" t="str">
        <f t="shared" si="9"/>
        <v>&lt;D6&gt;</v>
      </c>
      <c r="Y45" s="17" t="str">
        <f t="shared" si="10"/>
        <v>213406</v>
      </c>
      <c r="Z45" s="24">
        <f t="shared" si="11"/>
        <v>0</v>
      </c>
    </row>
    <row r="46" spans="1:26" x14ac:dyDescent="0.2">
      <c r="A46" s="13" t="s">
        <v>21</v>
      </c>
      <c r="B46" s="13">
        <v>7</v>
      </c>
      <c r="C46" s="81" t="str">
        <f>Session1MC!F53</f>
        <v>211407</v>
      </c>
      <c r="D46" s="80" t="str">
        <f>Session1MC!G53</f>
        <v>Just Get it Over</v>
      </c>
      <c r="E46" s="13" t="str">
        <f t="shared" si="0"/>
        <v>D7</v>
      </c>
      <c r="F46" s="17" t="str">
        <f t="shared" si="1"/>
        <v>&lt;D7&gt;</v>
      </c>
      <c r="G46" s="17" t="str">
        <f t="shared" si="2"/>
        <v>211407</v>
      </c>
      <c r="H46" s="24" t="str">
        <f t="shared" si="3"/>
        <v>Just Get it Over</v>
      </c>
      <c r="I46" s="22"/>
      <c r="J46" s="18" t="s">
        <v>21</v>
      </c>
      <c r="K46" s="18">
        <v>7</v>
      </c>
      <c r="L46" s="81" t="str">
        <f>Session2MC!F53</f>
        <v>212407</v>
      </c>
      <c r="M46" s="80" t="str">
        <f>Session2MC!G53</f>
        <v>Hot Tamales</v>
      </c>
      <c r="N46" s="13" t="str">
        <f t="shared" si="4"/>
        <v>D7</v>
      </c>
      <c r="O46" s="17" t="str">
        <f t="shared" si="5"/>
        <v>&lt;D7&gt;</v>
      </c>
      <c r="P46" s="17" t="str">
        <f t="shared" si="6"/>
        <v>212407</v>
      </c>
      <c r="Q46" s="24" t="str">
        <f t="shared" si="7"/>
        <v>Hot Tamales</v>
      </c>
      <c r="R46" s="92"/>
      <c r="S46" s="18" t="s">
        <v>21</v>
      </c>
      <c r="T46" s="18">
        <v>7</v>
      </c>
      <c r="U46" s="81" t="str">
        <f>Session3MC!F53</f>
        <v>213407</v>
      </c>
      <c r="V46" s="80">
        <f>Session3MC!G53</f>
        <v>0</v>
      </c>
      <c r="W46" s="13" t="str">
        <f t="shared" si="8"/>
        <v>D7</v>
      </c>
      <c r="X46" s="17" t="str">
        <f t="shared" si="9"/>
        <v>&lt;D7&gt;</v>
      </c>
      <c r="Y46" s="17" t="str">
        <f t="shared" si="10"/>
        <v>213407</v>
      </c>
      <c r="Z46" s="24">
        <f t="shared" si="11"/>
        <v>0</v>
      </c>
    </row>
    <row r="47" spans="1:26" x14ac:dyDescent="0.2">
      <c r="A47" s="13" t="s">
        <v>21</v>
      </c>
      <c r="B47" s="13">
        <v>8</v>
      </c>
      <c r="C47" s="81" t="str">
        <f>Session1MC!F54</f>
        <v>211408</v>
      </c>
      <c r="D47" s="80" t="str">
        <f>Session1MC!G54</f>
        <v>KAOS</v>
      </c>
      <c r="E47" s="13" t="str">
        <f t="shared" si="0"/>
        <v>D8</v>
      </c>
      <c r="F47" s="17" t="str">
        <f t="shared" si="1"/>
        <v>&lt;D8&gt;</v>
      </c>
      <c r="G47" s="17" t="str">
        <f t="shared" si="2"/>
        <v>211408</v>
      </c>
      <c r="H47" s="24" t="str">
        <f t="shared" si="3"/>
        <v>KAOS</v>
      </c>
      <c r="I47" s="22"/>
      <c r="J47" s="18" t="s">
        <v>21</v>
      </c>
      <c r="K47" s="18">
        <v>8</v>
      </c>
      <c r="L47" s="81" t="str">
        <f>Session2MC!F54</f>
        <v>212408</v>
      </c>
      <c r="M47" s="80" t="str">
        <f>Session2MC!G54</f>
        <v>Just Get It Over</v>
      </c>
      <c r="N47" s="13" t="str">
        <f t="shared" si="4"/>
        <v>D8</v>
      </c>
      <c r="O47" s="17" t="str">
        <f t="shared" si="5"/>
        <v>&lt;D8&gt;</v>
      </c>
      <c r="P47" s="17" t="str">
        <f t="shared" si="6"/>
        <v>212408</v>
      </c>
      <c r="Q47" s="24" t="str">
        <f t="shared" si="7"/>
        <v>Just Get It Over</v>
      </c>
      <c r="R47" s="92"/>
      <c r="S47" s="18" t="s">
        <v>21</v>
      </c>
      <c r="T47" s="18">
        <v>8</v>
      </c>
      <c r="U47" s="81" t="str">
        <f>Session3MC!F54</f>
        <v>213408</v>
      </c>
      <c r="V47" s="80">
        <f>Session3MC!G54</f>
        <v>0</v>
      </c>
      <c r="W47" s="13" t="str">
        <f t="shared" si="8"/>
        <v>D8</v>
      </c>
      <c r="X47" s="17" t="str">
        <f t="shared" si="9"/>
        <v>&lt;D8&gt;</v>
      </c>
      <c r="Y47" s="17" t="str">
        <f t="shared" si="10"/>
        <v>213408</v>
      </c>
      <c r="Z47" s="24">
        <f t="shared" si="11"/>
        <v>0</v>
      </c>
    </row>
    <row r="48" spans="1:26" x14ac:dyDescent="0.2">
      <c r="A48" s="13" t="s">
        <v>21</v>
      </c>
      <c r="B48" s="13">
        <v>9</v>
      </c>
      <c r="C48" s="81" t="str">
        <f>Session1MC!F55</f>
        <v>211409</v>
      </c>
      <c r="D48" s="80" t="str">
        <f>Session1MC!G55</f>
        <v>Secret Servers</v>
      </c>
      <c r="E48" s="13" t="str">
        <f t="shared" si="0"/>
        <v>D9</v>
      </c>
      <c r="F48" s="17" t="str">
        <f t="shared" si="1"/>
        <v>&lt;D9&gt;</v>
      </c>
      <c r="G48" s="17" t="str">
        <f t="shared" si="2"/>
        <v>211409</v>
      </c>
      <c r="H48" s="24" t="str">
        <f t="shared" si="3"/>
        <v>Secret Servers</v>
      </c>
      <c r="I48" s="22"/>
      <c r="J48" s="18" t="s">
        <v>21</v>
      </c>
      <c r="K48" s="18">
        <v>9</v>
      </c>
      <c r="L48" s="81" t="str">
        <f>Session2MC!F55</f>
        <v>212409</v>
      </c>
      <c r="M48" s="80" t="str">
        <f>Session2MC!G55</f>
        <v>KAOS</v>
      </c>
      <c r="N48" s="13" t="str">
        <f t="shared" si="4"/>
        <v>D9</v>
      </c>
      <c r="O48" s="17" t="str">
        <f t="shared" si="5"/>
        <v>&lt;D9&gt;</v>
      </c>
      <c r="P48" s="17" t="str">
        <f t="shared" si="6"/>
        <v>212409</v>
      </c>
      <c r="Q48" s="24" t="str">
        <f t="shared" si="7"/>
        <v>KAOS</v>
      </c>
      <c r="R48" s="92"/>
      <c r="S48" s="18" t="s">
        <v>21</v>
      </c>
      <c r="T48" s="18">
        <v>9</v>
      </c>
      <c r="U48" s="81" t="str">
        <f>Session3MC!F55</f>
        <v>213409</v>
      </c>
      <c r="V48" s="80">
        <f>Session3MC!G55</f>
        <v>0</v>
      </c>
      <c r="W48" s="13" t="str">
        <f t="shared" si="8"/>
        <v>D9</v>
      </c>
      <c r="X48" s="17" t="str">
        <f t="shared" si="9"/>
        <v>&lt;D9&gt;</v>
      </c>
      <c r="Y48" s="17" t="str">
        <f t="shared" si="10"/>
        <v>213409</v>
      </c>
      <c r="Z48" s="24">
        <f t="shared" si="11"/>
        <v>0</v>
      </c>
    </row>
    <row r="49" spans="1:26" x14ac:dyDescent="0.2">
      <c r="A49" s="13" t="s">
        <v>21</v>
      </c>
      <c r="B49" s="13">
        <v>10</v>
      </c>
      <c r="C49" s="81" t="str">
        <f>Session1MC!F56</f>
        <v>211410</v>
      </c>
      <c r="D49" s="80" t="str">
        <f>Session1MC!G56</f>
        <v>Spike Tyson</v>
      </c>
      <c r="E49" s="13" t="str">
        <f t="shared" si="0"/>
        <v>D10</v>
      </c>
      <c r="F49" s="17" t="str">
        <f t="shared" si="1"/>
        <v>&lt;D10&gt;</v>
      </c>
      <c r="G49" s="17" t="str">
        <f t="shared" si="2"/>
        <v>211410</v>
      </c>
      <c r="H49" s="24" t="str">
        <f t="shared" si="3"/>
        <v>Spike Tyson</v>
      </c>
      <c r="I49" s="22"/>
      <c r="J49" s="18" t="s">
        <v>21</v>
      </c>
      <c r="K49" s="18">
        <v>10</v>
      </c>
      <c r="L49" s="81" t="str">
        <f>Session2MC!F56</f>
        <v>212410</v>
      </c>
      <c r="M49" s="80" t="str">
        <f>Session2MC!G56</f>
        <v>Secret Servers</v>
      </c>
      <c r="N49" s="13" t="str">
        <f t="shared" si="4"/>
        <v>D10</v>
      </c>
      <c r="O49" s="17" t="str">
        <f t="shared" si="5"/>
        <v>&lt;D10&gt;</v>
      </c>
      <c r="P49" s="17" t="str">
        <f t="shared" si="6"/>
        <v>212410</v>
      </c>
      <c r="Q49" s="24" t="str">
        <f t="shared" si="7"/>
        <v>Secret Servers</v>
      </c>
      <c r="R49" s="92"/>
      <c r="S49" s="18" t="s">
        <v>21</v>
      </c>
      <c r="T49" s="18">
        <v>10</v>
      </c>
      <c r="U49" s="81" t="str">
        <f>Session3MC!F56</f>
        <v>213410</v>
      </c>
      <c r="V49" s="80">
        <f>Session3MC!G56</f>
        <v>0</v>
      </c>
      <c r="W49" s="13" t="str">
        <f t="shared" si="8"/>
        <v>D10</v>
      </c>
      <c r="X49" s="17" t="str">
        <f t="shared" si="9"/>
        <v>&lt;D10&gt;</v>
      </c>
      <c r="Y49" s="17" t="str">
        <f t="shared" si="10"/>
        <v>213410</v>
      </c>
      <c r="Z49" s="24">
        <f t="shared" si="11"/>
        <v>0</v>
      </c>
    </row>
    <row r="50" spans="1:26" x14ac:dyDescent="0.2">
      <c r="A50" s="13" t="s">
        <v>21</v>
      </c>
      <c r="B50" s="13">
        <v>11</v>
      </c>
      <c r="C50" s="81" t="str">
        <f>Session1MC!F57</f>
        <v>211411</v>
      </c>
      <c r="D50" s="80" t="str">
        <f>Session1MC!G57</f>
        <v>TNT</v>
      </c>
      <c r="E50" s="13" t="str">
        <f t="shared" si="0"/>
        <v>D11</v>
      </c>
      <c r="F50" s="17" t="str">
        <f t="shared" si="1"/>
        <v>&lt;D11&gt;</v>
      </c>
      <c r="G50" s="17" t="str">
        <f t="shared" si="2"/>
        <v>211411</v>
      </c>
      <c r="H50" s="24" t="str">
        <f t="shared" si="3"/>
        <v>TNT</v>
      </c>
      <c r="I50" s="22"/>
      <c r="J50" s="18" t="s">
        <v>21</v>
      </c>
      <c r="K50" s="18">
        <v>11</v>
      </c>
      <c r="L50" s="81" t="str">
        <f>Session2MC!F57</f>
        <v>212411</v>
      </c>
      <c r="M50" s="80" t="str">
        <f>Session2MC!G57</f>
        <v>Spike Tyson</v>
      </c>
      <c r="N50" s="13" t="str">
        <f t="shared" si="4"/>
        <v>D11</v>
      </c>
      <c r="O50" s="17" t="str">
        <f t="shared" si="5"/>
        <v>&lt;D11&gt;</v>
      </c>
      <c r="P50" s="17" t="str">
        <f t="shared" si="6"/>
        <v>212411</v>
      </c>
      <c r="Q50" s="24" t="str">
        <f t="shared" si="7"/>
        <v>Spike Tyson</v>
      </c>
      <c r="R50" s="92"/>
      <c r="S50" s="18" t="s">
        <v>21</v>
      </c>
      <c r="T50" s="18">
        <v>11</v>
      </c>
      <c r="U50" s="81" t="str">
        <f>Session3MC!F57</f>
        <v>213411</v>
      </c>
      <c r="V50" s="80">
        <f>Session3MC!G57</f>
        <v>0</v>
      </c>
      <c r="W50" s="13" t="str">
        <f t="shared" si="8"/>
        <v>D11</v>
      </c>
      <c r="X50" s="17" t="str">
        <f t="shared" si="9"/>
        <v>&lt;D11&gt;</v>
      </c>
      <c r="Y50" s="17" t="str">
        <f t="shared" si="10"/>
        <v>213411</v>
      </c>
      <c r="Z50" s="24">
        <f t="shared" si="11"/>
        <v>0</v>
      </c>
    </row>
    <row r="51" spans="1:26" x14ac:dyDescent="0.2">
      <c r="A51" s="13" t="s">
        <v>21</v>
      </c>
      <c r="B51" s="13">
        <v>12</v>
      </c>
      <c r="C51" s="81" t="str">
        <f>Session1MC!F58</f>
        <v>211412</v>
      </c>
      <c r="D51" s="80" t="str">
        <f>Session1MC!G58</f>
        <v>Vipers</v>
      </c>
      <c r="E51" s="13" t="str">
        <f t="shared" si="0"/>
        <v>D12</v>
      </c>
      <c r="F51" s="17" t="str">
        <f t="shared" si="1"/>
        <v>&lt;D12&gt;</v>
      </c>
      <c r="G51" s="17" t="str">
        <f t="shared" si="2"/>
        <v>211412</v>
      </c>
      <c r="H51" s="24" t="str">
        <f t="shared" si="3"/>
        <v>Vipers</v>
      </c>
      <c r="I51" s="22"/>
      <c r="J51" s="18" t="s">
        <v>21</v>
      </c>
      <c r="K51" s="18">
        <v>12</v>
      </c>
      <c r="L51" s="81" t="str">
        <f>Session2MC!F58</f>
        <v>212412</v>
      </c>
      <c r="M51" s="80" t="str">
        <f>Session2MC!G58</f>
        <v>Vipers</v>
      </c>
      <c r="N51" s="13" t="str">
        <f t="shared" si="4"/>
        <v>D12</v>
      </c>
      <c r="O51" s="17" t="str">
        <f t="shared" si="5"/>
        <v>&lt;D12&gt;</v>
      </c>
      <c r="P51" s="17" t="str">
        <f t="shared" si="6"/>
        <v>212412</v>
      </c>
      <c r="Q51" s="24" t="str">
        <f t="shared" si="7"/>
        <v>Vipers</v>
      </c>
      <c r="R51" s="92"/>
      <c r="S51" s="18" t="s">
        <v>21</v>
      </c>
      <c r="T51" s="18">
        <v>12</v>
      </c>
      <c r="U51" s="81" t="str">
        <f>Session3MC!F58</f>
        <v>213412</v>
      </c>
      <c r="V51" s="80">
        <f>Session3MC!G58</f>
        <v>0</v>
      </c>
      <c r="W51" s="13" t="str">
        <f t="shared" si="8"/>
        <v>D12</v>
      </c>
      <c r="X51" s="17" t="str">
        <f t="shared" si="9"/>
        <v>&lt;D12&gt;</v>
      </c>
      <c r="Y51" s="17" t="str">
        <f t="shared" si="10"/>
        <v>213412</v>
      </c>
      <c r="Z51" s="24">
        <f t="shared" si="11"/>
        <v>0</v>
      </c>
    </row>
    <row r="52" spans="1:26" x14ac:dyDescent="0.2">
      <c r="A52" s="15"/>
      <c r="B52" s="15"/>
      <c r="C52" s="15"/>
      <c r="D52" s="15"/>
      <c r="E52" s="15"/>
      <c r="F52" s="15"/>
      <c r="G52" s="15"/>
      <c r="H52" s="15"/>
      <c r="I52" s="15"/>
      <c r="J52" s="15"/>
      <c r="K52" s="15"/>
      <c r="L52" s="15"/>
      <c r="M52" s="15"/>
      <c r="N52" s="15"/>
      <c r="O52" s="15"/>
    </row>
    <row r="53" spans="1:26" x14ac:dyDescent="0.2">
      <c r="A53" s="15"/>
      <c r="B53" s="15"/>
      <c r="C53" s="15"/>
      <c r="D53" s="15"/>
      <c r="E53" s="15"/>
      <c r="F53" s="15"/>
      <c r="G53" s="15"/>
      <c r="H53" s="15"/>
      <c r="I53" s="15"/>
      <c r="J53" s="15"/>
      <c r="K53" s="15"/>
      <c r="L53" s="15"/>
      <c r="M53" s="15"/>
      <c r="N53" s="15"/>
      <c r="O53" s="15"/>
    </row>
    <row r="54" spans="1:26" x14ac:dyDescent="0.2">
      <c r="A54" s="15"/>
      <c r="B54" s="15"/>
      <c r="C54" s="15"/>
      <c r="D54" s="15"/>
      <c r="E54" s="15"/>
      <c r="F54" s="15"/>
      <c r="G54" s="15"/>
      <c r="H54" s="15"/>
      <c r="I54" s="15"/>
      <c r="J54" s="15"/>
      <c r="K54" s="15"/>
      <c r="L54" s="15"/>
      <c r="M54" s="15"/>
      <c r="N54" s="15"/>
      <c r="O54" s="15"/>
    </row>
    <row r="55" spans="1:26" x14ac:dyDescent="0.2">
      <c r="A55" s="15"/>
      <c r="B55" s="15"/>
      <c r="C55" s="15"/>
      <c r="D55" s="15"/>
      <c r="E55" s="15"/>
      <c r="F55" s="15"/>
      <c r="G55" s="15"/>
      <c r="H55" s="15"/>
      <c r="I55" s="15"/>
      <c r="J55" s="15"/>
      <c r="K55" s="15"/>
      <c r="L55" s="15"/>
      <c r="M55" s="15"/>
      <c r="N55" s="15"/>
      <c r="O55" s="15"/>
    </row>
    <row r="56" spans="1:26" x14ac:dyDescent="0.2">
      <c r="A56" s="15"/>
      <c r="B56" s="15"/>
      <c r="C56" s="15"/>
      <c r="D56" s="15"/>
      <c r="E56" s="15"/>
      <c r="F56" s="15"/>
      <c r="G56" s="15"/>
      <c r="H56" s="15"/>
      <c r="I56" s="15"/>
      <c r="J56" s="15"/>
      <c r="K56" s="15"/>
      <c r="L56" s="15"/>
      <c r="M56" s="15"/>
      <c r="N56" s="15"/>
      <c r="O56" s="15"/>
    </row>
    <row r="57" spans="1:26" x14ac:dyDescent="0.2">
      <c r="A57" s="15"/>
      <c r="B57" s="15"/>
      <c r="C57" s="15"/>
      <c r="D57" s="15"/>
      <c r="E57" s="15"/>
      <c r="F57" s="15"/>
      <c r="G57" s="15"/>
      <c r="H57" s="15"/>
      <c r="I57" s="15"/>
      <c r="J57" s="15"/>
      <c r="K57" s="15"/>
      <c r="L57" s="15"/>
      <c r="M57" s="15"/>
      <c r="N57" s="15"/>
      <c r="O57" s="15"/>
    </row>
    <row r="58" spans="1:26" x14ac:dyDescent="0.2">
      <c r="A58" s="15"/>
      <c r="B58" s="15"/>
      <c r="C58" s="15"/>
      <c r="D58" s="15"/>
      <c r="E58" s="15"/>
      <c r="F58" s="15"/>
      <c r="G58" s="15"/>
      <c r="H58" s="15"/>
      <c r="I58" s="15"/>
      <c r="J58" s="15"/>
      <c r="K58" s="15"/>
      <c r="L58" s="15"/>
      <c r="M58" s="15"/>
      <c r="N58" s="15"/>
      <c r="O58" s="15"/>
    </row>
  </sheetData>
  <sheetProtection algorithmName="SHA-512" hashValue="KQd9AzvMMmXumHGswIHtgIYpRZBK9Ggpefx3cVVEHqSc8fY/uXdpkCXydlg+BDEe0c7oJrNh9/bUjPLNv6thbw==" saltValue="us1odr43twz1qsjWaqOxsg==" spinCount="100000" sheet="1"/>
  <mergeCells count="4">
    <mergeCell ref="A2:F2"/>
    <mergeCell ref="J2:O2"/>
    <mergeCell ref="S2:V2"/>
    <mergeCell ref="A1:V1"/>
  </mergeCells>
  <phoneticPr fontId="20" type="noConversion"/>
  <printOptions gridLines="1"/>
  <pageMargins left="0.35433070866141736" right="0.35433070866141736" top="0.98425196850393704" bottom="0.98425196850393704" header="0.51181102362204722" footer="0.51181102362204722"/>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
  <sheetViews>
    <sheetView workbookViewId="0"/>
  </sheetViews>
  <sheetFormatPr defaultRowHeight="12.75" x14ac:dyDescent="0.2"/>
  <sheetData>
    <row r="1" spans="1:1" x14ac:dyDescent="0.2">
      <c r="A1" s="48" t="s">
        <v>160</v>
      </c>
    </row>
  </sheetData>
  <sheetProtection algorithmName="SHA-512" hashValue="0GQ11y2+swV4qyXp+TJAESW3RuGJxdEfjAWysOl4GiDRGSuZ5ShI5G7IpSXTUfcWQyE3U1jBM7MrHuP+s8pqNw==" saltValue="QRa58KvmCmXLNDxbm64cwQ==" spinCount="100000" sheet="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FallSessionStartTimes</vt:lpstr>
      <vt:lpstr>Instructions</vt:lpstr>
      <vt:lpstr>CSV File Structure</vt:lpstr>
      <vt:lpstr>Lookups</vt:lpstr>
      <vt:lpstr>Session1MC</vt:lpstr>
      <vt:lpstr>Session2MC</vt:lpstr>
      <vt:lpstr>Session3MC</vt:lpstr>
      <vt:lpstr>Teams</vt:lpstr>
      <vt:lpstr>CSV Header</vt:lpstr>
      <vt:lpstr>DivA CSV Body</vt:lpstr>
      <vt:lpstr>DivB CSV Body</vt:lpstr>
      <vt:lpstr>DivC CSV Body</vt:lpstr>
      <vt:lpstr>DivD CSV Body</vt:lpstr>
      <vt:lpstr>Courts</vt:lpstr>
      <vt:lpstr>Dates</vt:lpstr>
      <vt:lpstr>Divisions</vt:lpstr>
      <vt:lpstr>Gyms</vt:lpstr>
      <vt:lpstr>Matches</vt:lpstr>
      <vt:lpstr>Minutes</vt:lpstr>
      <vt:lpstr>Sessions</vt:lpstr>
      <vt:lpstr>Times</vt:lpstr>
      <vt:lpstr>Weeks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Gray, Rod CS</dc:creator>
  <cp:lastModifiedBy>MARVL</cp:lastModifiedBy>
  <cp:lastPrinted>2019-09-15T00:59:22Z</cp:lastPrinted>
  <dcterms:created xsi:type="dcterms:W3CDTF">2013-08-29T20:55:20Z</dcterms:created>
  <dcterms:modified xsi:type="dcterms:W3CDTF">2021-12-18T18:51:55Z</dcterms:modified>
</cp:coreProperties>
</file>