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7155" firstSheet="2" activeTab="7"/>
  </bookViews>
  <sheets>
    <sheet name="Sheet2" sheetId="2" r:id="rId1"/>
    <sheet name="CEO_Scorecard" sheetId="3" r:id="rId2"/>
    <sheet name="Sheet4" sheetId="4" r:id="rId3"/>
    <sheet name="COO_Scorecard" sheetId="5" r:id="rId4"/>
    <sheet name="Sheet6" sheetId="6" r:id="rId5"/>
    <sheet name="CFO_Scorecard" sheetId="7" r:id="rId6"/>
    <sheet name="Sheet8" sheetId="8" r:id="rId7"/>
    <sheet name="CMO_Scorecard" sheetId="26" r:id="rId8"/>
    <sheet name="Sheet10" sheetId="10" r:id="rId9"/>
    <sheet name="CTO_Scorecard" sheetId="11" r:id="rId10"/>
    <sheet name="Sheet12" sheetId="12" r:id="rId11"/>
    <sheet name="CSO_Scorecard" sheetId="13" r:id="rId12"/>
    <sheet name="Sheet14" sheetId="14" r:id="rId13"/>
    <sheet name="CPO_Scorecard" sheetId="15" r:id="rId14"/>
    <sheet name="Sheet16" sheetId="16" r:id="rId15"/>
    <sheet name="CCO_Scorecard" sheetId="17" r:id="rId16"/>
    <sheet name="Sheet18" sheetId="18" r:id="rId17"/>
    <sheet name="CPO_HR Scorecard" sheetId="19" r:id="rId18"/>
    <sheet name="Sheet20" sheetId="20" r:id="rId19"/>
    <sheet name="CSO_Sustainability Scorecard" sheetId="21" r:id="rId20"/>
    <sheet name="Sheet22" sheetId="22" r:id="rId21"/>
    <sheet name="CDO_Scorecard" sheetId="24" r:id="rId22"/>
    <sheet name="Sheet25" sheetId="25" r:id="rId23"/>
  </sheets>
  <definedNames>
    <definedName name="_xlnm._FilterDatabase" localSheetId="7" hidden="1">CMO_Scorecard!#REF!</definedName>
    <definedName name="Accuracy_of_Sales_Forecasts">Sheet22!$B$2:$B$11</definedName>
    <definedName name="Active_Users">Sheet10!$C$2:$C$11</definedName>
    <definedName name="App_Downloads">Sheet10!$B$2:$B$11</definedName>
    <definedName name="CAC__in_units" localSheetId="7">CMO_Scorecard!$N$6:$N$15</definedName>
    <definedName name="CAC__in_units">Sheet8!$B$2:$B$11</definedName>
    <definedName name="Carbon_Footprint_Reduction">Sheet20!$B$2:$B$11</definedName>
    <definedName name="Cash_Flow_Index">Sheet6!$D$2:$D$11</definedName>
    <definedName name="CLTV__in_units">Sheet12!$D$2:$D$11</definedName>
    <definedName name="COGS__in_thousands">Sheet4!$C$2:$C$11</definedName>
    <definedName name="Compliance_Rate_with_Data_Protection_Laws">Sheet22!$D$2:$D$11</definedName>
    <definedName name="Cost">Sheet2!$G$2:$G$11</definedName>
    <definedName name="CSAT">Sheet16!$C$2:$C$11</definedName>
    <definedName name="Customer_Acquisition_Efficiency_Ratio">CMO_Scorecard!$R$6:$R$15</definedName>
    <definedName name="Customer_Satisfaction_Score">Sheet2!$E$2:$E$11</definedName>
    <definedName name="Customer_Support_Response_Time__hours">Sheet16!$D$2:$D$11</definedName>
    <definedName name="Data_Quality_Score">Sheet22!$C$2:$C$11</definedName>
    <definedName name="Employee_Engagement_Score">Sheet2!$D$2:$D$11</definedName>
    <definedName name="Employee_Satisfaction_Index">Sheet18!$D$2:$D$11</definedName>
    <definedName name="Employee_Turnover_Rate">Sheet18!$B$2:$B$11</definedName>
    <definedName name="Gross_Margin_per_Product_Line">Sheet14!$C$2:$C$11</definedName>
    <definedName name="Inventory_Turnover_Rate">Sheet4!$D$2:$D$11</definedName>
    <definedName name="Market_Penetration_Rate">Sheet12!$C$2:$C$11</definedName>
    <definedName name="Market_Share">Sheet2!$C$2:$C$11</definedName>
    <definedName name="Net_Profit_Margin">Sheet6!$B$2:$B$11</definedName>
    <definedName name="NPS">Sheet16!$B$2:$B$11</definedName>
    <definedName name="On_time_Delivery_Rate">Sheet4!$E$2:$E$11</definedName>
    <definedName name="Order_Fulfillment_Time__days">Sheet4!$B$2:$B$11</definedName>
    <definedName name="Overall_Revenue_Growth">Sheet2!$B$2:$B$11</definedName>
    <definedName name="Percentage_of_Sustainable_Materials_Used">Sheet20!$C$2:$C$11</definedName>
    <definedName name="Product_Development_Cycle_Time__months">Sheet14!$B$2:$B$11</definedName>
    <definedName name="Product_Return_Rate">Sheet14!$D$2:$D$11</definedName>
    <definedName name="Profit">Sheet2!$H$2:$H$11</definedName>
    <definedName name="Quarter" localSheetId="7">CMO_Scorecard!$M$6:$M$15</definedName>
    <definedName name="Quarter" localSheetId="8">Sheet10!$A$2:$A$11</definedName>
    <definedName name="Quarter" localSheetId="10">Sheet12!$A$2:$A$11</definedName>
    <definedName name="Quarter" localSheetId="12">Sheet14!$A$2:$A$11</definedName>
    <definedName name="Quarter" localSheetId="14">Sheet16!$A$2:$A$11</definedName>
    <definedName name="Quarter" localSheetId="16">Sheet18!$A$2:$A$11</definedName>
    <definedName name="Quarter" localSheetId="18">Sheet20!$A$2:$A$11</definedName>
    <definedName name="Quarter" localSheetId="20">Sheet22!$A$2:$A$11</definedName>
    <definedName name="Quarter">Sheet8!$A$2:$A$11</definedName>
    <definedName name="Quarterly_Revenue">CMO_Scorecard!$Q$6:$Q$15</definedName>
    <definedName name="Revenue">Sheet2!$F$2:$F$11</definedName>
    <definedName name="ROAS__ratio" localSheetId="7">CMO_Scorecard!$O$6:$O$15</definedName>
    <definedName name="ROAS__ratio">Sheet8!$C$2:$C$11</definedName>
    <definedName name="ROI">Sheet6!$C$2:$C$11</definedName>
    <definedName name="Sales_Growth_Rate">Sheet12!$B$2:$B$11</definedName>
    <definedName name="Social_Media_Engagement_Rate__in_units" localSheetId="7">CMO_Scorecard!$P$6:$P$15</definedName>
    <definedName name="Social_Media_Engagement_Rate__in_units">Sheet8!$D$2:$D$11</definedName>
    <definedName name="Sustainability_Index_Score">Sheet20!$D$2:$D$11</definedName>
    <definedName name="Tech_Stack_ROI">Sheet10!$F$2:$F$11</definedName>
    <definedName name="Time_to_Fill_Positions__days">Sheet18!$C$2:$C$11</definedName>
    <definedName name="Website_Speed__sec">Sheet10!$E$2:$E$11</definedName>
    <definedName name="Website_Uptime">Sheet10!$D$2:$D$11</definedName>
  </definedNames>
  <calcPr calcId="124519"/>
</workbook>
</file>

<file path=xl/calcChain.xml><?xml version="1.0" encoding="utf-8"?>
<calcChain xmlns="http://schemas.openxmlformats.org/spreadsheetml/2006/main">
  <c r="D6" i="26"/>
  <c r="E6"/>
  <c r="F6"/>
  <c r="Q6"/>
  <c r="R6"/>
  <c r="D10"/>
  <c r="E10"/>
  <c r="F10"/>
  <c r="Q10"/>
  <c r="R10"/>
  <c r="R15"/>
  <c r="Q15"/>
  <c r="R14"/>
  <c r="Q14"/>
  <c r="R13"/>
  <c r="Q13"/>
  <c r="R12"/>
  <c r="Q12"/>
  <c r="R11"/>
  <c r="Q11"/>
  <c r="R9" l="1"/>
  <c r="Q9"/>
  <c r="E9"/>
  <c r="D9"/>
  <c r="F9" l="1"/>
  <c r="R8"/>
  <c r="Q8"/>
  <c r="E8"/>
  <c r="D8"/>
  <c r="F8" l="1"/>
  <c r="R7"/>
  <c r="Q7"/>
  <c r="E7"/>
  <c r="D7"/>
  <c r="F7" l="1"/>
  <c r="D6" i="11"/>
  <c r="F6" i="25"/>
  <c r="E6"/>
  <c r="F7"/>
  <c r="E8"/>
  <c r="F9"/>
  <c r="E10"/>
  <c r="D8" i="24"/>
  <c r="E7" i="25"/>
  <c r="F8"/>
  <c r="E9"/>
  <c r="F10"/>
  <c r="E8" i="24"/>
  <c r="D7"/>
  <c r="E7"/>
  <c r="D6"/>
  <c r="D8" i="21"/>
  <c r="E6" i="24"/>
  <c r="E8" i="21"/>
  <c r="D7"/>
  <c r="E7"/>
  <c r="E6"/>
  <c r="D6"/>
  <c r="D8" i="19"/>
  <c r="E8"/>
  <c r="E7"/>
  <c r="D7"/>
  <c r="E6"/>
  <c r="D6"/>
  <c r="D8" i="17"/>
  <c r="E8"/>
  <c r="E7"/>
  <c r="D7"/>
  <c r="E6"/>
  <c r="D6"/>
  <c r="D8" i="15"/>
  <c r="E8"/>
  <c r="E7"/>
  <c r="D7"/>
  <c r="E6"/>
  <c r="D6"/>
  <c r="D8" i="13"/>
  <c r="E8"/>
  <c r="E7"/>
  <c r="D7"/>
  <c r="D6"/>
  <c r="E6"/>
  <c r="D10" i="11"/>
  <c r="E10"/>
  <c r="D9"/>
  <c r="E9"/>
  <c r="D8"/>
  <c r="E8"/>
  <c r="D7"/>
  <c r="E7"/>
  <c r="E6"/>
  <c r="E8" i="7"/>
  <c r="D8"/>
  <c r="D7"/>
  <c r="E7"/>
  <c r="D6"/>
  <c r="D10" i="5"/>
  <c r="E6" i="7"/>
  <c r="E10" i="5"/>
  <c r="E9"/>
  <c r="D9"/>
  <c r="E8"/>
  <c r="D8"/>
  <c r="E7"/>
  <c r="D7"/>
  <c r="E12" i="3"/>
  <c r="F12"/>
  <c r="F11"/>
  <c r="E11"/>
  <c r="E10"/>
  <c r="F10"/>
  <c r="E9"/>
  <c r="F9"/>
  <c r="E7"/>
  <c r="F7"/>
  <c r="E6"/>
  <c r="F6"/>
  <c r="E5"/>
  <c r="F5"/>
  <c r="H5" l="1"/>
  <c r="H6"/>
  <c r="H7"/>
  <c r="H9"/>
  <c r="H10"/>
  <c r="H11"/>
  <c r="H12"/>
  <c r="G7" i="5"/>
  <c r="G8"/>
  <c r="G9"/>
  <c r="G10"/>
  <c r="G6" i="7"/>
  <c r="G7"/>
  <c r="G8"/>
  <c r="F6" i="11"/>
  <c r="F7"/>
  <c r="F8"/>
  <c r="F9"/>
  <c r="F10"/>
  <c r="F6" i="13"/>
  <c r="F7"/>
  <c r="F8"/>
  <c r="F6" i="15"/>
  <c r="F7"/>
  <c r="F8"/>
  <c r="F6" i="17"/>
  <c r="F7"/>
  <c r="F8"/>
  <c r="F6" i="19"/>
  <c r="F7"/>
  <c r="F8"/>
  <c r="F6" i="21"/>
  <c r="F7"/>
  <c r="F8"/>
  <c r="F6" i="24"/>
  <c r="F7"/>
  <c r="G9" i="25"/>
  <c r="G7"/>
  <c r="F8" i="24"/>
  <c r="G10" i="25"/>
  <c r="G8"/>
  <c r="G6"/>
</calcChain>
</file>

<file path=xl/sharedStrings.xml><?xml version="1.0" encoding="utf-8"?>
<sst xmlns="http://schemas.openxmlformats.org/spreadsheetml/2006/main" count="356" uniqueCount="108">
  <si>
    <t>CEO Score Card</t>
  </si>
  <si>
    <t>CQ</t>
  </si>
  <si>
    <t>PQ</t>
  </si>
  <si>
    <t>Diff</t>
  </si>
  <si>
    <t>2022-Q4</t>
  </si>
  <si>
    <t>2022-Q3</t>
  </si>
  <si>
    <t>Revenue</t>
  </si>
  <si>
    <t>Cost</t>
  </si>
  <si>
    <t>Profit</t>
  </si>
  <si>
    <t>Overall Revenue Growth</t>
  </si>
  <si>
    <t>Overall_Revenue_Growth</t>
  </si>
  <si>
    <t>Market Share</t>
  </si>
  <si>
    <t>Market_Share</t>
  </si>
  <si>
    <t>Employee Engagement Score</t>
  </si>
  <si>
    <t>Employee_Engagement_Score</t>
  </si>
  <si>
    <t>Customer Satisfaction Score</t>
  </si>
  <si>
    <t>Customer_Satisfaction_Score</t>
  </si>
  <si>
    <t>Quarter</t>
  </si>
  <si>
    <t>2022-Q1</t>
  </si>
  <si>
    <t>2022-Q2</t>
  </si>
  <si>
    <t>2023-Q1</t>
  </si>
  <si>
    <t>2023-Q2</t>
  </si>
  <si>
    <t>2023-Q3</t>
  </si>
  <si>
    <t>2023-Q4</t>
  </si>
  <si>
    <t>2024-Q1</t>
  </si>
  <si>
    <t>2024-Q2</t>
  </si>
  <si>
    <t>Order Fulfillment Time (days)</t>
  </si>
  <si>
    <t>COGS (in thousands)</t>
  </si>
  <si>
    <t>Inventory Turnover Rate</t>
  </si>
  <si>
    <t>On-time Delivery Rate (%)</t>
  </si>
  <si>
    <t>COO_SCORE CARD</t>
  </si>
  <si>
    <t>Order_Fulfillment_Time__days</t>
  </si>
  <si>
    <t>COGS__in_thousands</t>
  </si>
  <si>
    <t>Inventory_Turnover_Rate</t>
  </si>
  <si>
    <t>On_time_Delivery_Rate</t>
  </si>
  <si>
    <t>Net Profit Margin (%)</t>
  </si>
  <si>
    <t>ROI (%)</t>
  </si>
  <si>
    <t>Cash Flow Index</t>
  </si>
  <si>
    <t>CFO_SCORE CARD</t>
  </si>
  <si>
    <t>Net_Profit_Margin</t>
  </si>
  <si>
    <t>ROI</t>
  </si>
  <si>
    <t>Cash_Flow_Index</t>
  </si>
  <si>
    <t>CAC (in units)</t>
  </si>
  <si>
    <t>ROAS (ratio)</t>
  </si>
  <si>
    <t>Social Media Engagement Rate (in units)</t>
  </si>
  <si>
    <t>CMO_Score_Card</t>
  </si>
  <si>
    <t>Quarterly Revenue</t>
  </si>
  <si>
    <t>Quarterly_Revenue</t>
  </si>
  <si>
    <t>CAC__in_units</t>
  </si>
  <si>
    <t>Social_Media_Engagement_Rate__in_units</t>
  </si>
  <si>
    <t>ROAS__ratio</t>
  </si>
  <si>
    <t>Customer Acquisition Efficiency(Ratio)</t>
  </si>
  <si>
    <t>Customer_Acquisition_Efficiency_Ratio</t>
  </si>
  <si>
    <t>App Downloads</t>
  </si>
  <si>
    <t>Active Users</t>
  </si>
  <si>
    <t>Website Uptime (%)</t>
  </si>
  <si>
    <t>Website Speed (sec)</t>
  </si>
  <si>
    <t>Tech Stack ROI</t>
  </si>
  <si>
    <t>CTO_Score_Card</t>
  </si>
  <si>
    <t>Score</t>
  </si>
  <si>
    <t>App_Downloads</t>
  </si>
  <si>
    <t>Active_Users</t>
  </si>
  <si>
    <t>Website_Uptime</t>
  </si>
  <si>
    <t>Website_Speed__sec</t>
  </si>
  <si>
    <t>Tech_Stack_ROI</t>
  </si>
  <si>
    <t>Sales Growth Rate (%)</t>
  </si>
  <si>
    <t>Market Penetration Rate (%)</t>
  </si>
  <si>
    <t>CLTV (in units)</t>
  </si>
  <si>
    <t>CSO_Score_Card</t>
  </si>
  <si>
    <t>Sales_Growth_Rate</t>
  </si>
  <si>
    <t>Market_Penetration_Rate</t>
  </si>
  <si>
    <t>CLTV__in_units</t>
  </si>
  <si>
    <t>Product Development Cycle Time (months)</t>
  </si>
  <si>
    <t>Gross Margin per Product Line (%)</t>
  </si>
  <si>
    <t>Product Return Rate (%)</t>
  </si>
  <si>
    <t>CPO_Score_Card</t>
  </si>
  <si>
    <t>Product_Development_Cycle_Time__months</t>
  </si>
  <si>
    <t>Gross_Margin_per_Product_Line</t>
  </si>
  <si>
    <t>Product_Return_Rate</t>
  </si>
  <si>
    <t>NPS</t>
  </si>
  <si>
    <t>CSAT (%)</t>
  </si>
  <si>
    <t>Customer Support Response Time (hours)</t>
  </si>
  <si>
    <t>CCO_Score_Card</t>
  </si>
  <si>
    <t>CSAT</t>
  </si>
  <si>
    <t>Customer_Support_Response_Time__hours</t>
  </si>
  <si>
    <t>Employee Turnover Rate (%)</t>
  </si>
  <si>
    <t>Time to Fill Positions (days)</t>
  </si>
  <si>
    <t>Employee Satisfaction Index</t>
  </si>
  <si>
    <t>CPO-HR_ScoreCard</t>
  </si>
  <si>
    <t>Employee_Turnover_Rate</t>
  </si>
  <si>
    <t>Time_to_Fill_Positions__days</t>
  </si>
  <si>
    <t>Employee_Satisfaction_Index</t>
  </si>
  <si>
    <t>CSO_Sustainability_ScoreCard</t>
  </si>
  <si>
    <t>Carbon Footprint Reduction (%)</t>
  </si>
  <si>
    <t>Carbon_Footprint_Reduction</t>
  </si>
  <si>
    <t>Percentage of Sustainable Materials Used (%)</t>
  </si>
  <si>
    <t>Percentage_of_Sustainable_Materials_Used</t>
  </si>
  <si>
    <t>Sustainability Index Score</t>
  </si>
  <si>
    <t>Sustainability_Index_Score</t>
  </si>
  <si>
    <t>Accuracy of Sales Forecasts (%)</t>
  </si>
  <si>
    <t>Data Quality Score</t>
  </si>
  <si>
    <t>Compliance Rate with Data Protection Laws (%)</t>
  </si>
  <si>
    <t>CDO_ScoreCard</t>
  </si>
  <si>
    <t>Accuracy_of_Sales_Forecasts</t>
  </si>
  <si>
    <t>Data_Quality_Score</t>
  </si>
  <si>
    <t>Compliance_Rate_with_Data_Protection_Laws</t>
  </si>
  <si>
    <t>Column1</t>
  </si>
  <si>
    <t>Column2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</si>
</sst>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 * #,##0_ ;_ * \-#,##0_ ;_ * &quot;-&quot;??_ ;_ @_ "/>
    <numFmt numFmtId="165" formatCode="#,##0.0"/>
    <numFmt numFmtId="166" formatCode="0.0%"/>
    <numFmt numFmtId="167" formatCode="_ * #,##0.0_ ;_ * \-#,##0.0_ ;_ * &quot;-&quot;??_ ;_ @_ "/>
    <numFmt numFmtId="170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7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19">
    <xf numFmtId="0" fontId="0" fillId="0" borderId="0" xfId="0"/>
    <xf numFmtId="0" fontId="0" fillId="0" borderId="7" xfId="0" applyBorder="1"/>
    <xf numFmtId="0" fontId="0" fillId="0" borderId="5" xfId="0" applyBorder="1"/>
    <xf numFmtId="0" fontId="0" fillId="0" borderId="6" xfId="0" applyBorder="1"/>
    <xf numFmtId="9" fontId="0" fillId="0" borderId="4" xfId="0" applyNumberFormat="1" applyBorder="1"/>
    <xf numFmtId="9" fontId="0" fillId="0" borderId="7" xfId="0" applyNumberFormat="1" applyBorder="1"/>
    <xf numFmtId="9" fontId="0" fillId="0" borderId="8" xfId="0" applyNumberFormat="1" applyBorder="1"/>
    <xf numFmtId="9" fontId="0" fillId="0" borderId="6" xfId="0" applyNumberForma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9" fontId="0" fillId="0" borderId="0" xfId="2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3" fillId="3" borderId="7" xfId="4" applyBorder="1"/>
    <xf numFmtId="9" fontId="3" fillId="3" borderId="7" xfId="4" applyNumberFormat="1" applyBorder="1"/>
    <xf numFmtId="9" fontId="3" fillId="3" borderId="8" xfId="4" applyNumberFormat="1" applyBorder="1"/>
    <xf numFmtId="0" fontId="2" fillId="2" borderId="7" xfId="3" applyBorder="1"/>
    <xf numFmtId="9" fontId="2" fillId="2" borderId="7" xfId="3" applyNumberFormat="1" applyBorder="1"/>
    <xf numFmtId="9" fontId="2" fillId="2" borderId="8" xfId="3" applyNumberFormat="1" applyBorder="1"/>
    <xf numFmtId="9" fontId="2" fillId="2" borderId="6" xfId="3" applyNumberFormat="1" applyBorder="1"/>
    <xf numFmtId="9" fontId="4" fillId="4" borderId="7" xfId="5" applyNumberFormat="1" applyBorder="1"/>
    <xf numFmtId="9" fontId="4" fillId="4" borderId="6" xfId="5" applyNumberFormat="1" applyBorder="1"/>
    <xf numFmtId="0" fontId="7" fillId="5" borderId="2" xfId="6" applyBorder="1" applyAlignment="1">
      <alignment horizontal="center"/>
    </xf>
    <xf numFmtId="0" fontId="7" fillId="5" borderId="3" xfId="6" applyBorder="1" applyAlignment="1">
      <alignment horizontal="center"/>
    </xf>
    <xf numFmtId="0" fontId="7" fillId="5" borderId="5" xfId="6" applyBorder="1"/>
    <xf numFmtId="0" fontId="7" fillId="5" borderId="6" xfId="6" applyBorder="1"/>
    <xf numFmtId="0" fontId="1" fillId="6" borderId="7" xfId="7" applyBorder="1"/>
    <xf numFmtId="0" fontId="0" fillId="0" borderId="0" xfId="0" applyBorder="1"/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ill="1"/>
    <xf numFmtId="0" fontId="0" fillId="0" borderId="11" xfId="0" applyBorder="1"/>
    <xf numFmtId="9" fontId="0" fillId="0" borderId="10" xfId="0" applyNumberFormat="1" applyBorder="1"/>
    <xf numFmtId="0" fontId="6" fillId="9" borderId="0" xfId="8" applyFont="1" applyFill="1" applyBorder="1" applyAlignment="1">
      <alignment horizontal="center"/>
    </xf>
    <xf numFmtId="0" fontId="0" fillId="9" borderId="0" xfId="0" applyFill="1" applyBorder="1" applyAlignment="1"/>
    <xf numFmtId="0" fontId="1" fillId="7" borderId="7" xfId="8" applyBorder="1"/>
    <xf numFmtId="0" fontId="1" fillId="6" borderId="7" xfId="7" applyBorder="1" applyAlignment="1">
      <alignment horizontal="left" indent="1"/>
    </xf>
    <xf numFmtId="0" fontId="5" fillId="5" borderId="7" xfId="6" applyFont="1" applyBorder="1" applyAlignment="1">
      <alignment horizontal="center"/>
    </xf>
    <xf numFmtId="0" fontId="5" fillId="9" borderId="0" xfId="6" applyFont="1" applyFill="1" applyBorder="1" applyAlignment="1"/>
    <xf numFmtId="0" fontId="5" fillId="5" borderId="9" xfId="6" applyFont="1" applyBorder="1" applyAlignment="1">
      <alignment horizontal="center"/>
    </xf>
    <xf numFmtId="0" fontId="5" fillId="5" borderId="9" xfId="6" applyFont="1" applyBorder="1" applyAlignment="1">
      <alignment vertical="center"/>
    </xf>
    <xf numFmtId="9" fontId="0" fillId="0" borderId="12" xfId="0" applyNumberFormat="1" applyBorder="1"/>
    <xf numFmtId="0" fontId="7" fillId="9" borderId="0" xfId="6" applyFill="1"/>
    <xf numFmtId="0" fontId="5" fillId="5" borderId="7" xfId="6" applyFont="1" applyBorder="1"/>
    <xf numFmtId="0" fontId="1" fillId="7" borderId="7" xfId="8" applyBorder="1" applyAlignment="1">
      <alignment vertical="center"/>
    </xf>
    <xf numFmtId="0" fontId="0" fillId="0" borderId="7" xfId="0" applyBorder="1" applyAlignment="1">
      <alignment vertical="center"/>
    </xf>
    <xf numFmtId="0" fontId="5" fillId="9" borderId="0" xfId="6" applyFont="1" applyFill="1" applyBorder="1"/>
    <xf numFmtId="0" fontId="0" fillId="0" borderId="10" xfId="0" applyBorder="1" applyAlignment="1">
      <alignment vertical="center"/>
    </xf>
    <xf numFmtId="9" fontId="0" fillId="0" borderId="16" xfId="0" applyNumberFormat="1" applyBorder="1"/>
    <xf numFmtId="0" fontId="0" fillId="0" borderId="5" xfId="0" applyBorder="1" applyAlignment="1">
      <alignment vertical="center"/>
    </xf>
    <xf numFmtId="0" fontId="1" fillId="7" borderId="15" xfId="8" applyBorder="1" applyAlignment="1">
      <alignment vertical="center"/>
    </xf>
    <xf numFmtId="0" fontId="1" fillId="7" borderId="17" xfId="8" applyBorder="1" applyAlignment="1">
      <alignment vertical="center"/>
    </xf>
    <xf numFmtId="0" fontId="1" fillId="7" borderId="14" xfId="8" applyBorder="1" applyAlignment="1">
      <alignment vertical="center"/>
    </xf>
    <xf numFmtId="0" fontId="6" fillId="8" borderId="7" xfId="0" applyFont="1" applyFill="1" applyBorder="1" applyAlignment="1">
      <alignment horizontal="center"/>
    </xf>
    <xf numFmtId="0" fontId="6" fillId="8" borderId="7" xfId="0" applyFont="1" applyFill="1" applyBorder="1"/>
    <xf numFmtId="3" fontId="0" fillId="0" borderId="10" xfId="0" applyNumberFormat="1" applyBorder="1"/>
    <xf numFmtId="165" fontId="0" fillId="0" borderId="10" xfId="0" applyNumberFormat="1" applyBorder="1"/>
    <xf numFmtId="4" fontId="0" fillId="0" borderId="10" xfId="0" applyNumberFormat="1" applyBorder="1"/>
    <xf numFmtId="164" fontId="8" fillId="0" borderId="0" xfId="1" applyNumberFormat="1" applyFont="1" applyAlignment="1">
      <alignment vertical="center"/>
    </xf>
    <xf numFmtId="0" fontId="1" fillId="7" borderId="7" xfId="8" applyBorder="1" applyAlignment="1">
      <alignment horizontal="center" vertical="center"/>
    </xf>
    <xf numFmtId="3" fontId="2" fillId="2" borderId="7" xfId="3" applyNumberFormat="1" applyBorder="1"/>
    <xf numFmtId="3" fontId="4" fillId="4" borderId="7" xfId="5" applyNumberFormat="1" applyBorder="1"/>
    <xf numFmtId="3" fontId="3" fillId="3" borderId="7" xfId="4" applyNumberFormat="1" applyBorder="1"/>
    <xf numFmtId="0" fontId="1" fillId="7" borderId="18" xfId="8" applyBorder="1" applyAlignment="1">
      <alignment horizontal="center" vertical="center" wrapText="1"/>
    </xf>
    <xf numFmtId="0" fontId="1" fillId="7" borderId="19" xfId="8" applyBorder="1" applyAlignment="1">
      <alignment horizontal="center" vertical="center" wrapText="1"/>
    </xf>
    <xf numFmtId="9" fontId="3" fillId="3" borderId="10" xfId="4" applyNumberFormat="1" applyBorder="1"/>
    <xf numFmtId="9" fontId="4" fillId="4" borderId="10" xfId="5" applyNumberFormat="1" applyBorder="1"/>
    <xf numFmtId="166" fontId="0" fillId="0" borderId="0" xfId="2" applyNumberFormat="1" applyFont="1" applyAlignment="1">
      <alignment vertical="center"/>
    </xf>
    <xf numFmtId="166" fontId="0" fillId="0" borderId="10" xfId="0" applyNumberFormat="1" applyBorder="1"/>
    <xf numFmtId="9" fontId="2" fillId="2" borderId="10" xfId="3" applyNumberFormat="1" applyBorder="1"/>
    <xf numFmtId="0" fontId="5" fillId="5" borderId="2" xfId="6" applyFont="1" applyBorder="1" applyAlignment="1">
      <alignment horizontal="center"/>
    </xf>
    <xf numFmtId="0" fontId="1" fillId="7" borderId="21" xfId="8" applyBorder="1" applyAlignment="1">
      <alignment horizontal="center" vertical="center" wrapText="1"/>
    </xf>
    <xf numFmtId="0" fontId="1" fillId="7" borderId="22" xfId="8" applyBorder="1" applyAlignment="1">
      <alignment horizontal="center" vertical="center"/>
    </xf>
    <xf numFmtId="166" fontId="4" fillId="4" borderId="23" xfId="5" applyNumberFormat="1" applyBorder="1"/>
    <xf numFmtId="167" fontId="0" fillId="0" borderId="0" xfId="1" applyNumberFormat="1" applyFont="1" applyAlignment="1">
      <alignment vertical="center"/>
    </xf>
    <xf numFmtId="3" fontId="3" fillId="3" borderId="10" xfId="4" applyNumberFormat="1" applyBorder="1"/>
    <xf numFmtId="0" fontId="1" fillId="7" borderId="17" xfId="8" applyBorder="1"/>
    <xf numFmtId="0" fontId="1" fillId="7" borderId="14" xfId="8" applyBorder="1"/>
    <xf numFmtId="3" fontId="2" fillId="2" borderId="23" xfId="3" applyNumberFormat="1" applyBorder="1"/>
    <xf numFmtId="166" fontId="0" fillId="0" borderId="8" xfId="0" applyNumberFormat="1" applyBorder="1"/>
    <xf numFmtId="3" fontId="0" fillId="0" borderId="23" xfId="0" applyNumberFormat="1" applyBorder="1"/>
    <xf numFmtId="0" fontId="5" fillId="5" borderId="7" xfId="6" applyFont="1" applyBorder="1" applyAlignment="1">
      <alignment horizontal="center" vertical="center"/>
    </xf>
    <xf numFmtId="0" fontId="5" fillId="5" borderId="9" xfId="6" applyFont="1" applyBorder="1"/>
    <xf numFmtId="0" fontId="7" fillId="5" borderId="7" xfId="6" applyBorder="1" applyAlignment="1">
      <alignment horizontal="center" vertical="center"/>
    </xf>
    <xf numFmtId="0" fontId="5" fillId="5" borderId="9" xfId="6" applyFont="1" applyBorder="1" applyAlignment="1">
      <alignment horizontal="center" vertical="center"/>
    </xf>
    <xf numFmtId="0" fontId="5" fillId="5" borderId="10" xfId="6" applyFont="1" applyBorder="1" applyAlignment="1">
      <alignment horizontal="center" vertical="center"/>
    </xf>
    <xf numFmtId="0" fontId="7" fillId="5" borderId="13" xfId="6" applyBorder="1" applyAlignment="1">
      <alignment horizontal="center" vertical="center"/>
    </xf>
    <xf numFmtId="0" fontId="7" fillId="5" borderId="14" xfId="6" applyBorder="1" applyAlignment="1">
      <alignment horizontal="center" vertical="center"/>
    </xf>
    <xf numFmtId="0" fontId="7" fillId="5" borderId="2" xfId="6" applyBorder="1" applyAlignment="1">
      <alignment horizontal="center" vertical="center"/>
    </xf>
    <xf numFmtId="0" fontId="7" fillId="5" borderId="5" xfId="6" applyBorder="1" applyAlignment="1">
      <alignment horizontal="center" vertical="center"/>
    </xf>
    <xf numFmtId="0" fontId="7" fillId="5" borderId="1" xfId="6" applyBorder="1" applyAlignment="1">
      <alignment horizontal="center"/>
    </xf>
    <xf numFmtId="0" fontId="7" fillId="5" borderId="4" xfId="6" applyBorder="1" applyAlignment="1">
      <alignment horizontal="center"/>
    </xf>
    <xf numFmtId="0" fontId="5" fillId="5" borderId="13" xfId="6" applyFont="1" applyBorder="1" applyAlignment="1">
      <alignment horizontal="center" vertical="center"/>
    </xf>
    <xf numFmtId="0" fontId="5" fillId="5" borderId="17" xfId="6" applyFont="1" applyBorder="1" applyAlignment="1">
      <alignment horizontal="center" vertical="center"/>
    </xf>
    <xf numFmtId="0" fontId="5" fillId="5" borderId="2" xfId="6" applyFont="1" applyBorder="1" applyAlignment="1">
      <alignment horizontal="center" vertical="center"/>
    </xf>
    <xf numFmtId="0" fontId="5" fillId="5" borderId="20" xfId="6" applyFont="1" applyBorder="1" applyAlignment="1">
      <alignment horizontal="center" vertical="center"/>
    </xf>
    <xf numFmtId="0" fontId="5" fillId="5" borderId="16" xfId="6" applyFont="1" applyBorder="1" applyAlignment="1">
      <alignment horizontal="center" vertical="center"/>
    </xf>
    <xf numFmtId="0" fontId="5" fillId="5" borderId="3" xfId="6" applyFont="1" applyBorder="1" applyAlignment="1">
      <alignment horizontal="center"/>
    </xf>
    <xf numFmtId="0" fontId="5" fillId="5" borderId="8" xfId="6" applyFont="1" applyBorder="1" applyAlignment="1">
      <alignment horizontal="center"/>
    </xf>
    <xf numFmtId="0" fontId="6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/>
    </xf>
    <xf numFmtId="170" fontId="8" fillId="0" borderId="0" xfId="1" applyNumberFormat="1" applyFont="1" applyAlignment="1">
      <alignment vertical="center"/>
    </xf>
    <xf numFmtId="0" fontId="0" fillId="0" borderId="2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164" fontId="0" fillId="0" borderId="7" xfId="1" applyNumberFormat="1" applyFont="1" applyBorder="1" applyAlignment="1"/>
    <xf numFmtId="164" fontId="0" fillId="0" borderId="27" xfId="1" applyNumberFormat="1" applyFont="1" applyBorder="1" applyAlignment="1"/>
    <xf numFmtId="43" fontId="8" fillId="0" borderId="0" xfId="1" applyFont="1" applyAlignment="1"/>
    <xf numFmtId="0" fontId="0" fillId="8" borderId="26" xfId="0" applyFill="1" applyBorder="1"/>
    <xf numFmtId="164" fontId="0" fillId="8" borderId="7" xfId="1" applyNumberFormat="1" applyFont="1" applyFill="1" applyBorder="1" applyAlignment="1"/>
    <xf numFmtId="164" fontId="0" fillId="8" borderId="27" xfId="1" applyNumberFormat="1" applyFont="1" applyFill="1" applyBorder="1" applyAlignment="1"/>
    <xf numFmtId="43" fontId="8" fillId="8" borderId="0" xfId="1" applyFont="1" applyFill="1" applyAlignment="1"/>
    <xf numFmtId="0" fontId="0" fillId="0" borderId="28" xfId="0" applyBorder="1"/>
    <xf numFmtId="164" fontId="0" fillId="0" borderId="9" xfId="1" applyNumberFormat="1" applyFont="1" applyBorder="1" applyAlignment="1"/>
    <xf numFmtId="164" fontId="0" fillId="0" borderId="29" xfId="1" applyNumberFormat="1" applyFont="1" applyBorder="1" applyAlignment="1"/>
    <xf numFmtId="165" fontId="3" fillId="3" borderId="10" xfId="4" applyNumberFormat="1" applyBorder="1"/>
    <xf numFmtId="3" fontId="2" fillId="2" borderId="10" xfId="3" applyNumberFormat="1" applyBorder="1"/>
    <xf numFmtId="4" fontId="3" fillId="3" borderId="23" xfId="4" applyNumberFormat="1" applyBorder="1"/>
    <xf numFmtId="9" fontId="3" fillId="3" borderId="6" xfId="4" applyNumberFormat="1" applyBorder="1"/>
  </cellXfs>
  <cellStyles count="9">
    <cellStyle name="20% - Accent1" xfId="7" builtinId="30"/>
    <cellStyle name="40% - Accent1" xfId="8" builtinId="31"/>
    <cellStyle name="Accent1" xfId="6" builtinId="29"/>
    <cellStyle name="Bad" xfId="4" builtinId="27"/>
    <cellStyle name="Comma" xfId="1" builtinId="3"/>
    <cellStyle name="Good" xfId="3" builtinId="26"/>
    <cellStyle name="Neutral" xfId="5" builtinId="28"/>
    <cellStyle name="Normal" xfId="0" builtinId="0"/>
    <cellStyle name="Percent" xfId="2" builtinId="5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70" formatCode="_(* #,##0_);_(* \(#,##0\);_(* &quot;-&quot;??_);_(@_)"/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 * #,##0_ ;_ * \-#,##0_ ;_ * &quot;-&quot;??_ ;_ @_ "/>
      <alignment horizontal="general" vertical="center" textRotation="0" wrapText="0" indent="0" relativeIndent="255" justifyLastLine="0" shrinkToFit="0" readingOrder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relativeIndent="255" justifyLastLine="0" shrinkToFit="0" readingOrder="0"/>
    </dxf>
    <dxf>
      <alignment horizontal="center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5" formatCode="_(* #,##0.00_);_(* \(#,##0.00\);_(* &quot;-&quot;??_);_(@_)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5" formatCode="_(* #,##0.00_);_(* \(#,##0.00\);_(* &quot;-&quot;??_);_(@_)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  <alignment horizontal="general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  <alignment horizontal="general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  <alignment horizontal="general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general" vertical="center" textRotation="0" wrapText="0" indent="0" relativeIndent="255" justifyLastLine="0" shrinkToFit="0" readingOrder="0"/>
    </dxf>
    <dxf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* #,##0.0_ ;_ * \-#,##0.0_ ;_ * &quot;-&quot;??_ ;_ @_ "/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* #,##0.0_ ;_ * \-#,##0.0_ ;_ * &quot;-&quot;??_ ;_ @_ "/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* #,##0.0_ ;_ * \-#,##0.0_ ;_ * &quot;-&quot;??_ ;_ @_ "/>
      <alignment horizontal="general" vertical="center" textRotation="0" wrapText="0" indent="0" relativeIndent="255" justifyLastLine="0" shrinkToFit="0" readingOrder="0"/>
    </dxf>
    <dxf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general" vertical="center" textRotation="0" wrapText="0" indent="0" relativeIndent="255" justifyLastLine="0" shrinkToFit="0" readingOrder="0"/>
    </dxf>
    <dxf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 * #,##0_ ;_ * \-#,##0_ ;_ * &quot;-&quot;??_ ;_ @_ "/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 * #,##0_ ;_ * \-#,##0_ ;_ * &quot;-&quot;??_ ;_ @_ "/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  <alignment horizontal="general" vertical="center" textRotation="0" wrapText="0" indent="0" relativeIndent="255" justifyLastLine="0" shrinkToFit="0" readingOrder="0"/>
    </dxf>
    <dxf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  <alignment horizontal="general" vertical="center" textRotation="0" wrapText="0" indent="0" relativeIndent="255" justifyLastLine="0" shrinkToFit="0" readingOrder="0"/>
    </dxf>
    <dxf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  <alignment horizontal="general" vertical="center" textRotation="0" wrapText="0" indent="0" relativeIndent="255" justifyLastLine="0" shrinkToFit="0" readingOrder="0"/>
    </dxf>
    <dxf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3" displayName="Table3" ref="A1:H11" totalsRowShown="0" headerRowDxfId="85" dataDxfId="84" dataCellStyle="Comma">
  <tableColumns count="8">
    <tableColumn id="1" name="Quarter" dataDxfId="83"/>
    <tableColumn id="2" name="Overall Revenue Growth" dataDxfId="82" dataCellStyle="Percent"/>
    <tableColumn id="3" name="Market Share" dataDxfId="81" dataCellStyle="Percent"/>
    <tableColumn id="4" name="Employee Engagement Score" dataDxfId="80" dataCellStyle="Percent"/>
    <tableColumn id="5" name="Customer Satisfaction Score" dataDxfId="79" dataCellStyle="Percent"/>
    <tableColumn id="6" name="Revenue" dataDxfId="78" dataCellStyle="Comma"/>
    <tableColumn id="7" name="Cost" dataDxfId="77" dataCellStyle="Comma"/>
    <tableColumn id="8" name="Profit" dataDxfId="76" dataCellStyle="Comma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id="12" name="Table356789101112" displayName="Table356789101112" ref="A1:D11" totalsRowShown="0" headerRowDxfId="30" dataDxfId="29" dataCellStyle="Comma">
  <autoFilter ref="A1:D11"/>
  <tableColumns count="4">
    <tableColumn id="1" name="Quarter" dataDxfId="28"/>
    <tableColumn id="2" name="Employee Turnover Rate (%)" dataDxfId="27" dataCellStyle="Comma"/>
    <tableColumn id="3" name="Time to Fill Positions (days)" dataDxfId="26" dataCellStyle="Comma"/>
    <tableColumn id="4" name="Employee Satisfaction Index" dataDxfId="25" dataCellStyle="Comma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id="13" name="Table35678910111213" displayName="Table35678910111213" ref="A1:D11" totalsRowShown="0" headerRowDxfId="24" dataDxfId="23" dataCellStyle="Comma">
  <autoFilter ref="A1:D11"/>
  <tableColumns count="4">
    <tableColumn id="1" name="Quarter" dataDxfId="22"/>
    <tableColumn id="2" name="Carbon Footprint Reduction (%)" dataDxfId="21" dataCellStyle="Percent"/>
    <tableColumn id="3" name="Percentage of Sustainable Materials Used (%)" dataDxfId="20" dataCellStyle="Percent"/>
    <tableColumn id="4" name="Sustainability Index Score" dataDxfId="19" dataCellStyle="Comma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id="14" name="Table3567891011121314" displayName="Table3567891011121314" ref="A1:D11" totalsRowShown="0" headerRowDxfId="18" dataDxfId="17" dataCellStyle="Comma">
  <autoFilter ref="A1:D11"/>
  <tableColumns count="4">
    <tableColumn id="1" name="Quarter" dataDxfId="16"/>
    <tableColumn id="2" name="Accuracy of Sales Forecasts (%)" dataDxfId="15" dataCellStyle="Percent"/>
    <tableColumn id="3" name="Data Quality Score" dataDxfId="14" dataCellStyle="Percent"/>
    <tableColumn id="4" name="Compliance Rate with Data Protection Laws (%)" dataDxfId="13" dataCellStyle="Percent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5" name="Table35" displayName="Table35" ref="A1:E11" totalsRowShown="0" headerRowDxfId="75" dataDxfId="74" dataCellStyle="Comma">
  <autoFilter ref="A1:E11"/>
  <tableColumns count="5">
    <tableColumn id="1" name="Quarter" dataDxfId="73"/>
    <tableColumn id="2" name="Order Fulfillment Time (days)" dataDxfId="72" dataCellStyle="Comma"/>
    <tableColumn id="3" name="COGS (in thousands)" dataDxfId="71" dataCellStyle="Comma"/>
    <tableColumn id="4" name="Inventory Turnover Rate" dataDxfId="70" dataCellStyle="Comma"/>
    <tableColumn id="5" name="On-time Delivery Rate (%)" dataDxfId="69" dataCellStyle="Percen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6" name="Table356" displayName="Table356" ref="A1:D11" totalsRowShown="0" headerRowDxfId="68" dataDxfId="67" dataCellStyle="Comma">
  <autoFilter ref="A1:D11"/>
  <tableColumns count="4">
    <tableColumn id="1" name="Quarter" dataDxfId="66"/>
    <tableColumn id="2" name="Net Profit Margin (%)" dataDxfId="65" dataCellStyle="Percent"/>
    <tableColumn id="3" name="ROI (%)" dataDxfId="64" dataCellStyle="Percent"/>
    <tableColumn id="4" name="Cash Flow Index" dataDxfId="63" dataCellStyle="Comma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7" name="Table3567" displayName="Table3567" ref="A1:F11" totalsRowShown="0" headerRowDxfId="62" dataDxfId="61" dataCellStyle="Comma">
  <autoFilter ref="A1:F11">
    <filterColumn colId="4"/>
    <filterColumn colId="5"/>
  </autoFilter>
  <tableColumns count="6">
    <tableColumn id="1" name="Quarter" dataDxfId="60"/>
    <tableColumn id="2" name="CAC (in units)" dataDxfId="59" dataCellStyle="Comma"/>
    <tableColumn id="3" name="ROAS (ratio)" dataDxfId="58" dataCellStyle="Comma"/>
    <tableColumn id="4" name="Social Media Engagement Rate (in units)" dataDxfId="57" dataCellStyle="Comma"/>
    <tableColumn id="5" name="Column2" dataDxfId="1" dataCellStyle="Comma"/>
    <tableColumn id="6" name="Column1" dataDxfId="0" dataCellStyle="Comma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2" name="Table356718" displayName="Table356718" ref="M5:R15" totalsRowShown="0" headerRowDxfId="6" dataDxfId="5" headerRowBorderDxfId="3" tableBorderDxfId="4" totalsRowBorderDxfId="2" dataCellStyle="Comma">
  <autoFilter ref="M5:R15"/>
  <tableColumns count="6">
    <tableColumn id="1" name="Quarter" dataDxfId="12"/>
    <tableColumn id="2" name="CAC (in units)" dataDxfId="11" dataCellStyle="Comma"/>
    <tableColumn id="3" name="ROAS (ratio)" dataDxfId="10" dataCellStyle="Comma"/>
    <tableColumn id="4" name="Social Media Engagement Rate (in units)" dataDxfId="9" dataCellStyle="Comma"/>
    <tableColumn id="5" name="Quarterly Revenue" dataDxfId="8" dataCellStyle="Comma">
      <calculatedColumnFormula>Table356718[[#This Row],[CAC (in units)]]*Table356718[[#This Row],[ROAS (ratio)]]</calculatedColumnFormula>
    </tableColumn>
    <tableColumn id="6" name="Customer Acquisition Efficiency(Ratio)" dataDxfId="7" dataCellStyle="Comma">
      <calculatedColumnFormula>Table356718[[#This Row],[ROAS (ratio)]]/Table356718[[#This Row],[CAC (in units)]]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8" name="Table35678" displayName="Table35678" ref="A1:F11" totalsRowShown="0" headerRowDxfId="56" dataDxfId="55" dataCellStyle="Comma">
  <tableColumns count="6">
    <tableColumn id="1" name="Quarter" dataDxfId="54"/>
    <tableColumn id="2" name="App Downloads" dataDxfId="53" dataCellStyle="Comma"/>
    <tableColumn id="3" name="Active Users" dataDxfId="52" dataCellStyle="Comma"/>
    <tableColumn id="4" name="Website Uptime (%)" dataDxfId="51" dataCellStyle="Percent"/>
    <tableColumn id="10" name="Website Speed (sec)" dataDxfId="50" dataCellStyle="Comma"/>
    <tableColumn id="11" name="Tech Stack ROI" dataDxfId="49" dataCellStyle="Comma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9" name="Table356789" displayName="Table356789" ref="A1:D11" totalsRowShown="0" headerRowDxfId="48" dataDxfId="47" dataCellStyle="Comma">
  <autoFilter ref="A1:D11"/>
  <tableColumns count="4">
    <tableColumn id="1" name="Quarter" dataDxfId="46"/>
    <tableColumn id="2" name="Sales Growth Rate (%)" dataDxfId="45" dataCellStyle="Percent"/>
    <tableColumn id="3" name="Market Penetration Rate (%)" dataDxfId="44" dataCellStyle="Percent"/>
    <tableColumn id="4" name="CLTV (in units)" dataDxfId="43" dataCellStyle="Comma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id="10" name="Table35678910" displayName="Table35678910" ref="A1:D11" totalsRowShown="0" headerRowDxfId="42" dataDxfId="41" dataCellStyle="Comma">
  <autoFilter ref="A1:D11"/>
  <tableColumns count="4">
    <tableColumn id="1" name="Quarter" dataDxfId="40"/>
    <tableColumn id="2" name="Product Development Cycle Time (months)" dataDxfId="39" dataCellStyle="Percent"/>
    <tableColumn id="3" name="Gross Margin per Product Line (%)" dataDxfId="38" dataCellStyle="Percent"/>
    <tableColumn id="4" name="Product Return Rate (%)" dataDxfId="37" dataCellStyle="Percent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id="11" name="Table3567891011" displayName="Table3567891011" ref="A1:D11" totalsRowShown="0" headerRowDxfId="36" dataDxfId="35" dataCellStyle="Comma">
  <autoFilter ref="A1:D11"/>
  <tableColumns count="4">
    <tableColumn id="1" name="Quarter" dataDxfId="34"/>
    <tableColumn id="2" name="NPS" dataDxfId="33" dataCellStyle="Percent"/>
    <tableColumn id="3" name="CSAT (%)" dataDxfId="32" dataCellStyle="Percent"/>
    <tableColumn id="4" name="Customer Support Response Time (hours)" dataDxfId="31" dataCellStyle="Percen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sqref="A1:H11"/>
    </sheetView>
  </sheetViews>
  <sheetFormatPr defaultRowHeight="15"/>
  <cols>
    <col min="1" max="1" width="12.42578125" bestFit="1" customWidth="1"/>
    <col min="2" max="2" width="13.42578125" bestFit="1" customWidth="1"/>
    <col min="3" max="3" width="12" bestFit="1" customWidth="1"/>
    <col min="4" max="4" width="16.5703125" bestFit="1" customWidth="1"/>
    <col min="5" max="5" width="13.5703125" bestFit="1" customWidth="1"/>
    <col min="6" max="6" width="13.42578125" bestFit="1" customWidth="1"/>
    <col min="7" max="7" width="9.42578125" bestFit="1" customWidth="1"/>
    <col min="8" max="8" width="10.5703125" bestFit="1" customWidth="1"/>
  </cols>
  <sheetData>
    <row r="1" spans="1:8" ht="45">
      <c r="A1" s="8" t="s">
        <v>17</v>
      </c>
      <c r="B1" s="8" t="s">
        <v>9</v>
      </c>
      <c r="C1" s="8" t="s">
        <v>11</v>
      </c>
      <c r="D1" s="8" t="s">
        <v>13</v>
      </c>
      <c r="E1" s="8" t="s">
        <v>15</v>
      </c>
      <c r="F1" s="8" t="s">
        <v>6</v>
      </c>
      <c r="G1" s="8" t="s">
        <v>7</v>
      </c>
      <c r="H1" s="8" t="s">
        <v>8</v>
      </c>
    </row>
    <row r="2" spans="1:8">
      <c r="A2" s="9" t="s">
        <v>18</v>
      </c>
      <c r="B2" s="10">
        <v>0.05</v>
      </c>
      <c r="C2" s="10">
        <v>0.15</v>
      </c>
      <c r="D2" s="10">
        <v>0.7</v>
      </c>
      <c r="E2" s="10">
        <v>0.85</v>
      </c>
      <c r="F2" s="11">
        <v>105000</v>
      </c>
      <c r="G2" s="11">
        <v>70000</v>
      </c>
      <c r="H2" s="11">
        <v>35000</v>
      </c>
    </row>
    <row r="3" spans="1:8">
      <c r="A3" s="9" t="s">
        <v>19</v>
      </c>
      <c r="B3" s="10">
        <v>7.0000000000000007E-2</v>
      </c>
      <c r="C3" s="10">
        <v>0.16</v>
      </c>
      <c r="D3" s="10">
        <v>0.72</v>
      </c>
      <c r="E3" s="10">
        <v>0.87</v>
      </c>
      <c r="F3" s="11">
        <v>112350</v>
      </c>
      <c r="G3" s="11">
        <v>73500</v>
      </c>
      <c r="H3" s="11">
        <v>38850</v>
      </c>
    </row>
    <row r="4" spans="1:8">
      <c r="A4" s="9" t="s">
        <v>5</v>
      </c>
      <c r="B4" s="10">
        <v>0.06</v>
      </c>
      <c r="C4" s="10">
        <v>0.17</v>
      </c>
      <c r="D4" s="10">
        <v>0.74</v>
      </c>
      <c r="E4" s="10">
        <v>0.89</v>
      </c>
      <c r="F4" s="11">
        <v>119091</v>
      </c>
      <c r="G4" s="11">
        <v>77000</v>
      </c>
      <c r="H4" s="11">
        <v>42091</v>
      </c>
    </row>
    <row r="5" spans="1:8">
      <c r="A5" s="9" t="s">
        <v>4</v>
      </c>
      <c r="B5" s="10">
        <v>0.08</v>
      </c>
      <c r="C5" s="10">
        <v>0.18</v>
      </c>
      <c r="D5" s="10">
        <v>0.76</v>
      </c>
      <c r="E5" s="10">
        <v>0.9</v>
      </c>
      <c r="F5" s="11">
        <v>128618</v>
      </c>
      <c r="G5" s="11">
        <v>80500</v>
      </c>
      <c r="H5" s="11">
        <v>48118</v>
      </c>
    </row>
    <row r="6" spans="1:8">
      <c r="A6" s="9" t="s">
        <v>20</v>
      </c>
      <c r="B6" s="10">
        <v>0.1</v>
      </c>
      <c r="C6" s="10">
        <v>0.19</v>
      </c>
      <c r="D6" s="10">
        <v>0.78</v>
      </c>
      <c r="E6" s="10">
        <v>0.91</v>
      </c>
      <c r="F6" s="11">
        <v>141480</v>
      </c>
      <c r="G6" s="11">
        <v>84000</v>
      </c>
      <c r="H6" s="11">
        <v>57480</v>
      </c>
    </row>
    <row r="7" spans="1:8">
      <c r="A7" s="9" t="s">
        <v>21</v>
      </c>
      <c r="B7" s="10">
        <v>0.09</v>
      </c>
      <c r="C7" s="10">
        <v>0.2</v>
      </c>
      <c r="D7" s="10">
        <v>0.8</v>
      </c>
      <c r="E7" s="10">
        <v>0.92</v>
      </c>
      <c r="F7" s="11">
        <v>154213</v>
      </c>
      <c r="G7" s="11">
        <v>87500</v>
      </c>
      <c r="H7" s="11">
        <v>66713</v>
      </c>
    </row>
    <row r="8" spans="1:8">
      <c r="A8" s="9" t="s">
        <v>22</v>
      </c>
      <c r="B8" s="10">
        <v>0.11</v>
      </c>
      <c r="C8" s="10">
        <v>0.21</v>
      </c>
      <c r="D8" s="10">
        <v>0.82</v>
      </c>
      <c r="E8" s="10">
        <v>0.93</v>
      </c>
      <c r="F8" s="11">
        <v>171177</v>
      </c>
      <c r="G8" s="11">
        <v>91000</v>
      </c>
      <c r="H8" s="11">
        <v>80177</v>
      </c>
    </row>
    <row r="9" spans="1:8">
      <c r="A9" s="9" t="s">
        <v>23</v>
      </c>
      <c r="B9" s="10">
        <v>0.12</v>
      </c>
      <c r="C9" s="10">
        <v>0.22</v>
      </c>
      <c r="D9" s="10">
        <v>0.84</v>
      </c>
      <c r="E9" s="10">
        <v>0.94</v>
      </c>
      <c r="F9" s="11">
        <v>191718</v>
      </c>
      <c r="G9" s="11">
        <v>94500</v>
      </c>
      <c r="H9" s="11">
        <v>97218</v>
      </c>
    </row>
    <row r="10" spans="1:8">
      <c r="A10" s="9" t="s">
        <v>24</v>
      </c>
      <c r="B10" s="10">
        <v>0.13</v>
      </c>
      <c r="C10" s="10">
        <v>0.23</v>
      </c>
      <c r="D10" s="10">
        <v>0.86</v>
      </c>
      <c r="E10" s="10">
        <v>0.95</v>
      </c>
      <c r="F10" s="11">
        <v>216641</v>
      </c>
      <c r="G10" s="11">
        <v>98000</v>
      </c>
      <c r="H10" s="11">
        <v>118641</v>
      </c>
    </row>
    <row r="11" spans="1:8">
      <c r="A11" s="9" t="s">
        <v>25</v>
      </c>
      <c r="B11" s="10">
        <v>0.14000000000000001</v>
      </c>
      <c r="C11" s="10">
        <v>0.24</v>
      </c>
      <c r="D11" s="10">
        <v>0.88</v>
      </c>
      <c r="E11" s="10">
        <v>0.96</v>
      </c>
      <c r="F11" s="11">
        <v>246971</v>
      </c>
      <c r="G11" s="11">
        <v>101500</v>
      </c>
      <c r="H11" s="11">
        <v>145471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4:F10"/>
  <sheetViews>
    <sheetView workbookViewId="0">
      <selection activeCell="D7" sqref="D7"/>
    </sheetView>
  </sheetViews>
  <sheetFormatPr defaultRowHeight="15"/>
  <cols>
    <col min="1" max="1" width="9.140625" style="29"/>
    <col min="2" max="2" width="19.5703125" style="29" bestFit="1" customWidth="1"/>
    <col min="3" max="3" width="20.140625" style="29" hidden="1" customWidth="1"/>
    <col min="4" max="5" width="8.140625" style="29" bestFit="1" customWidth="1"/>
    <col min="6" max="6" width="9.7109375" style="29" customWidth="1"/>
    <col min="7" max="16384" width="9.140625" style="29"/>
  </cols>
  <sheetData>
    <row r="4" spans="2:6">
      <c r="B4" s="80" t="s">
        <v>58</v>
      </c>
      <c r="C4" s="80" t="s">
        <v>58</v>
      </c>
      <c r="D4" s="36" t="s">
        <v>1</v>
      </c>
      <c r="E4" s="36" t="s">
        <v>2</v>
      </c>
      <c r="F4" s="83" t="s">
        <v>59</v>
      </c>
    </row>
    <row r="5" spans="2:6">
      <c r="B5" s="80"/>
      <c r="C5" s="80"/>
      <c r="D5" s="42" t="s">
        <v>20</v>
      </c>
      <c r="E5" s="42" t="s">
        <v>4</v>
      </c>
      <c r="F5" s="84"/>
    </row>
    <row r="6" spans="2:6">
      <c r="B6" s="58" t="s">
        <v>53</v>
      </c>
      <c r="C6" s="26" t="s">
        <v>60</v>
      </c>
      <c r="D6" s="59">
        <f ca="1">SUMIFS(INDIRECT($C6),Quarter,D$5)</f>
        <v>18000</v>
      </c>
      <c r="E6" s="59">
        <f t="shared" ref="D6:E10" ca="1" si="0">SUMIFS(INDIRECT($C6),Quarter,E$5)</f>
        <v>16000</v>
      </c>
      <c r="F6" s="16">
        <f ca="1">D6/E6-1</f>
        <v>0.125</v>
      </c>
    </row>
    <row r="7" spans="2:6">
      <c r="B7" s="58" t="s">
        <v>54</v>
      </c>
      <c r="C7" s="26" t="s">
        <v>61</v>
      </c>
      <c r="D7" s="59">
        <f t="shared" ca="1" si="0"/>
        <v>10000</v>
      </c>
      <c r="E7" s="59">
        <f t="shared" ca="1" si="0"/>
        <v>8750</v>
      </c>
      <c r="F7" s="16">
        <f t="shared" ref="F7:F10" ca="1" si="1">D7/E7-1</f>
        <v>0.14285714285714279</v>
      </c>
    </row>
    <row r="8" spans="2:6">
      <c r="B8" s="58" t="s">
        <v>55</v>
      </c>
      <c r="C8" s="26" t="s">
        <v>62</v>
      </c>
      <c r="D8" s="60">
        <f t="shared" ca="1" si="0"/>
        <v>0.99400000000000011</v>
      </c>
      <c r="E8" s="60">
        <f t="shared" ca="1" si="0"/>
        <v>0.99299999999999999</v>
      </c>
      <c r="F8" s="19">
        <f t="shared" ca="1" si="1"/>
        <v>1.0070493454179541E-3</v>
      </c>
    </row>
    <row r="9" spans="2:6">
      <c r="B9" s="58" t="s">
        <v>56</v>
      </c>
      <c r="C9" s="26" t="s">
        <v>63</v>
      </c>
      <c r="D9" s="61">
        <f t="shared" ca="1" si="0"/>
        <v>1.6</v>
      </c>
      <c r="E9" s="61">
        <f t="shared" ca="1" si="0"/>
        <v>1.7</v>
      </c>
      <c r="F9" s="13">
        <f t="shared" ca="1" si="1"/>
        <v>-5.8823529411764608E-2</v>
      </c>
    </row>
    <row r="10" spans="2:6">
      <c r="B10" s="58" t="s">
        <v>57</v>
      </c>
      <c r="C10" s="30" t="s">
        <v>64</v>
      </c>
      <c r="D10" s="59">
        <f t="shared" ca="1" si="0"/>
        <v>3.2</v>
      </c>
      <c r="E10" s="59">
        <f t="shared" ca="1" si="0"/>
        <v>2.9</v>
      </c>
      <c r="F10" s="16">
        <f t="shared" ca="1" si="1"/>
        <v>0.10344827586206895</v>
      </c>
    </row>
  </sheetData>
  <mergeCells count="3">
    <mergeCell ref="B4:B5"/>
    <mergeCell ref="C4:C5"/>
    <mergeCell ref="F4:F5"/>
  </mergeCells>
  <dataValidations count="1">
    <dataValidation type="list" allowBlank="1" showInputMessage="1" showErrorMessage="1" sqref="D5:E5">
      <formula1>$M$4:$M$14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sqref="A1:D11"/>
    </sheetView>
  </sheetViews>
  <sheetFormatPr defaultRowHeight="15"/>
  <sheetData>
    <row r="1" spans="1:4" ht="60">
      <c r="A1" s="8" t="s">
        <v>17</v>
      </c>
      <c r="B1" s="8" t="s">
        <v>65</v>
      </c>
      <c r="C1" s="8" t="s">
        <v>66</v>
      </c>
      <c r="D1" s="8" t="s">
        <v>67</v>
      </c>
    </row>
    <row r="2" spans="1:4">
      <c r="A2" s="9" t="s">
        <v>18</v>
      </c>
      <c r="B2" s="10">
        <v>0.2</v>
      </c>
      <c r="C2" s="10">
        <v>0.1</v>
      </c>
      <c r="D2" s="11">
        <v>500</v>
      </c>
    </row>
    <row r="3" spans="1:4">
      <c r="A3" s="9" t="s">
        <v>19</v>
      </c>
      <c r="B3" s="10">
        <v>0.2</v>
      </c>
      <c r="C3" s="10">
        <v>0.12</v>
      </c>
      <c r="D3" s="11">
        <v>515</v>
      </c>
    </row>
    <row r="4" spans="1:4">
      <c r="A4" s="9" t="s">
        <v>5</v>
      </c>
      <c r="B4" s="10">
        <v>0.2</v>
      </c>
      <c r="C4" s="10">
        <v>0.14000000000000001</v>
      </c>
      <c r="D4" s="11">
        <v>530</v>
      </c>
    </row>
    <row r="5" spans="1:4">
      <c r="A5" s="9" t="s">
        <v>4</v>
      </c>
      <c r="B5" s="10">
        <v>0.2</v>
      </c>
      <c r="C5" s="10">
        <v>0.16</v>
      </c>
      <c r="D5" s="11">
        <v>545</v>
      </c>
    </row>
    <row r="6" spans="1:4">
      <c r="A6" s="9" t="s">
        <v>20</v>
      </c>
      <c r="B6" s="10">
        <v>0.25</v>
      </c>
      <c r="C6" s="10">
        <v>0.18</v>
      </c>
      <c r="D6" s="11">
        <v>560</v>
      </c>
    </row>
    <row r="7" spans="1:4">
      <c r="A7" s="9" t="s">
        <v>21</v>
      </c>
      <c r="B7" s="10">
        <v>0.25</v>
      </c>
      <c r="C7" s="10">
        <v>0.2</v>
      </c>
      <c r="D7" s="11">
        <v>575</v>
      </c>
    </row>
    <row r="8" spans="1:4">
      <c r="A8" s="9" t="s">
        <v>22</v>
      </c>
      <c r="B8" s="10">
        <v>0.25</v>
      </c>
      <c r="C8" s="10">
        <v>0.22</v>
      </c>
      <c r="D8" s="11">
        <v>590</v>
      </c>
    </row>
    <row r="9" spans="1:4">
      <c r="A9" s="9" t="s">
        <v>23</v>
      </c>
      <c r="B9" s="10">
        <v>0.25</v>
      </c>
      <c r="C9" s="10">
        <v>0.24</v>
      </c>
      <c r="D9" s="11">
        <v>605</v>
      </c>
    </row>
    <row r="10" spans="1:4">
      <c r="A10" s="9" t="s">
        <v>24</v>
      </c>
      <c r="B10" s="10">
        <v>0.3</v>
      </c>
      <c r="C10" s="10">
        <v>0.26</v>
      </c>
      <c r="D10" s="11">
        <v>620</v>
      </c>
    </row>
    <row r="11" spans="1:4">
      <c r="A11" s="9" t="s">
        <v>25</v>
      </c>
      <c r="B11" s="10">
        <v>0.3</v>
      </c>
      <c r="C11" s="10">
        <v>0.28000000000000003</v>
      </c>
      <c r="D11" s="11">
        <v>635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4:F8"/>
  <sheetViews>
    <sheetView workbookViewId="0">
      <selection activeCell="D16" sqref="D16"/>
    </sheetView>
  </sheetViews>
  <sheetFormatPr defaultRowHeight="15"/>
  <cols>
    <col min="1" max="1" width="9.140625" style="29"/>
    <col min="2" max="2" width="26.7109375" style="29" bestFit="1" customWidth="1"/>
    <col min="3" max="3" width="24.28515625" style="29" hidden="1" customWidth="1"/>
    <col min="4" max="16384" width="9.140625" style="29"/>
  </cols>
  <sheetData>
    <row r="4" spans="2:6">
      <c r="B4" s="80" t="s">
        <v>68</v>
      </c>
      <c r="C4" s="80" t="s">
        <v>68</v>
      </c>
      <c r="D4" s="36" t="s">
        <v>1</v>
      </c>
      <c r="E4" s="36" t="s">
        <v>2</v>
      </c>
      <c r="F4" s="83" t="s">
        <v>59</v>
      </c>
    </row>
    <row r="5" spans="2:6">
      <c r="B5" s="80"/>
      <c r="C5" s="80"/>
      <c r="D5" s="42" t="s">
        <v>20</v>
      </c>
      <c r="E5" s="42" t="s">
        <v>4</v>
      </c>
      <c r="F5" s="84"/>
    </row>
    <row r="6" spans="2:6">
      <c r="B6" s="34" t="s">
        <v>65</v>
      </c>
      <c r="C6" s="1" t="s">
        <v>69</v>
      </c>
      <c r="D6" s="31">
        <f t="shared" ref="D6:E8" ca="1" si="0">SUMIFS(INDIRECT($C6),Quarter,D$5)</f>
        <v>0.25</v>
      </c>
      <c r="E6" s="31">
        <f t="shared" ca="1" si="0"/>
        <v>0.2</v>
      </c>
      <c r="F6" s="5">
        <f ca="1">D6-E6</f>
        <v>4.9999999999999989E-2</v>
      </c>
    </row>
    <row r="7" spans="2:6">
      <c r="B7" s="34" t="s">
        <v>66</v>
      </c>
      <c r="C7" s="1" t="s">
        <v>70</v>
      </c>
      <c r="D7" s="31">
        <f t="shared" ca="1" si="0"/>
        <v>0.18</v>
      </c>
      <c r="E7" s="31">
        <f t="shared" ca="1" si="0"/>
        <v>0.16</v>
      </c>
      <c r="F7" s="5">
        <f ca="1">D7-E7</f>
        <v>1.999999999999999E-2</v>
      </c>
    </row>
    <row r="8" spans="2:6">
      <c r="B8" s="34" t="s">
        <v>67</v>
      </c>
      <c r="C8" s="1" t="s">
        <v>71</v>
      </c>
      <c r="D8" s="54">
        <f t="shared" ca="1" si="0"/>
        <v>560</v>
      </c>
      <c r="E8" s="54">
        <f t="shared" ca="1" si="0"/>
        <v>545</v>
      </c>
      <c r="F8" s="5">
        <f t="shared" ref="F8" ca="1" si="1">D8/E8-1</f>
        <v>2.7522935779816571E-2</v>
      </c>
    </row>
  </sheetData>
  <mergeCells count="3">
    <mergeCell ref="B4:B5"/>
    <mergeCell ref="C4:C5"/>
    <mergeCell ref="F4:F5"/>
  </mergeCells>
  <conditionalFormatting sqref="D6:F8">
    <cfRule type="dataBar" priority="1">
      <dataBar>
        <cfvo type="min" val="0"/>
        <cfvo type="max" val="0"/>
        <color rgb="FF638EC6"/>
      </dataBar>
    </cfRule>
  </conditionalFormatting>
  <dataValidations count="1">
    <dataValidation type="list" allowBlank="1" showInputMessage="1" showErrorMessage="1" sqref="D5:E5">
      <formula1>$M$4:$M$14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sqref="A1:D11"/>
    </sheetView>
  </sheetViews>
  <sheetFormatPr defaultRowHeight="15"/>
  <sheetData>
    <row r="1" spans="1:4" ht="90">
      <c r="A1" s="8" t="s">
        <v>17</v>
      </c>
      <c r="B1" s="8" t="s">
        <v>72</v>
      </c>
      <c r="C1" s="8" t="s">
        <v>73</v>
      </c>
      <c r="D1" s="8" t="s">
        <v>74</v>
      </c>
    </row>
    <row r="2" spans="1:4">
      <c r="A2" s="9" t="s">
        <v>18</v>
      </c>
      <c r="B2" s="10">
        <v>0.12</v>
      </c>
      <c r="C2" s="10">
        <v>0.3</v>
      </c>
      <c r="D2" s="10">
        <v>0.05</v>
      </c>
    </row>
    <row r="3" spans="1:4">
      <c r="A3" s="9" t="s">
        <v>19</v>
      </c>
      <c r="B3" s="10">
        <v>0.11</v>
      </c>
      <c r="C3" s="10">
        <v>0.3</v>
      </c>
      <c r="D3" s="10">
        <v>4.4999999999999998E-2</v>
      </c>
    </row>
    <row r="4" spans="1:4">
      <c r="A4" s="9" t="s">
        <v>5</v>
      </c>
      <c r="B4" s="10">
        <v>0.1</v>
      </c>
      <c r="C4" s="10">
        <v>0.3</v>
      </c>
      <c r="D4" s="10">
        <v>0.04</v>
      </c>
    </row>
    <row r="5" spans="1:4">
      <c r="A5" s="9" t="s">
        <v>4</v>
      </c>
      <c r="B5" s="10">
        <v>0.09</v>
      </c>
      <c r="C5" s="10">
        <v>0.3</v>
      </c>
      <c r="D5" s="10">
        <v>3.5000000000000003E-2</v>
      </c>
    </row>
    <row r="6" spans="1:4">
      <c r="A6" s="9" t="s">
        <v>20</v>
      </c>
      <c r="B6" s="10">
        <v>0.08</v>
      </c>
      <c r="C6" s="10">
        <v>0.3</v>
      </c>
      <c r="D6" s="10">
        <v>0.03</v>
      </c>
    </row>
    <row r="7" spans="1:4">
      <c r="A7" s="9" t="s">
        <v>21</v>
      </c>
      <c r="B7" s="10">
        <v>7.0000000000000007E-2</v>
      </c>
      <c r="C7" s="10">
        <v>0.3</v>
      </c>
      <c r="D7" s="10">
        <v>2.5000000000000001E-2</v>
      </c>
    </row>
    <row r="8" spans="1:4">
      <c r="A8" s="9" t="s">
        <v>22</v>
      </c>
      <c r="B8" s="10">
        <v>0.06</v>
      </c>
      <c r="C8" s="10">
        <v>0.3</v>
      </c>
      <c r="D8" s="10">
        <v>0.02</v>
      </c>
    </row>
    <row r="9" spans="1:4">
      <c r="A9" s="9" t="s">
        <v>23</v>
      </c>
      <c r="B9" s="10">
        <v>0.06</v>
      </c>
      <c r="C9" s="10">
        <v>0.3</v>
      </c>
      <c r="D9" s="10">
        <v>0.02</v>
      </c>
    </row>
    <row r="10" spans="1:4">
      <c r="A10" s="9" t="s">
        <v>24</v>
      </c>
      <c r="B10" s="10">
        <v>0.06</v>
      </c>
      <c r="C10" s="10">
        <v>0.3</v>
      </c>
      <c r="D10" s="10">
        <v>0.02</v>
      </c>
    </row>
    <row r="11" spans="1:4">
      <c r="A11" s="9" t="s">
        <v>25</v>
      </c>
      <c r="B11" s="10">
        <v>0.06</v>
      </c>
      <c r="C11" s="10">
        <v>0.3</v>
      </c>
      <c r="D11" s="10">
        <v>0.02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8"/>
  <sheetViews>
    <sheetView workbookViewId="0">
      <selection activeCell="G14" sqref="G14"/>
    </sheetView>
  </sheetViews>
  <sheetFormatPr defaultRowHeight="15"/>
  <cols>
    <col min="2" max="2" width="40" bestFit="1" customWidth="1"/>
    <col min="3" max="3" width="41.85546875" hidden="1" customWidth="1"/>
  </cols>
  <sheetData>
    <row r="4" spans="2:6">
      <c r="B4" s="80" t="s">
        <v>75</v>
      </c>
      <c r="C4" s="80" t="s">
        <v>75</v>
      </c>
      <c r="D4" s="36" t="s">
        <v>1</v>
      </c>
      <c r="E4" s="36" t="s">
        <v>2</v>
      </c>
      <c r="F4" s="83" t="s">
        <v>59</v>
      </c>
    </row>
    <row r="5" spans="2:6">
      <c r="B5" s="80"/>
      <c r="C5" s="80"/>
      <c r="D5" s="42" t="s">
        <v>20</v>
      </c>
      <c r="E5" s="42" t="s">
        <v>4</v>
      </c>
      <c r="F5" s="84"/>
    </row>
    <row r="6" spans="2:6">
      <c r="B6" s="62" t="s">
        <v>72</v>
      </c>
      <c r="C6" s="1" t="s">
        <v>76</v>
      </c>
      <c r="D6" s="64">
        <f t="shared" ref="D6:E8" ca="1" si="0">SUMIFS(INDIRECT($C6),Quarter,D$5)</f>
        <v>0.08</v>
      </c>
      <c r="E6" s="64">
        <f t="shared" ca="1" si="0"/>
        <v>0.09</v>
      </c>
      <c r="F6" s="13">
        <f ca="1">D6-E6</f>
        <v>-9.999999999999995E-3</v>
      </c>
    </row>
    <row r="7" spans="2:6">
      <c r="B7" s="62" t="s">
        <v>73</v>
      </c>
      <c r="C7" s="1" t="s">
        <v>77</v>
      </c>
      <c r="D7" s="65">
        <f t="shared" ca="1" si="0"/>
        <v>0.3</v>
      </c>
      <c r="E7" s="65">
        <f t="shared" ca="1" si="0"/>
        <v>0.3</v>
      </c>
      <c r="F7" s="19">
        <f ca="1">D7-E7</f>
        <v>0</v>
      </c>
    </row>
    <row r="8" spans="2:6">
      <c r="B8" s="63" t="s">
        <v>74</v>
      </c>
      <c r="C8" s="1" t="s">
        <v>78</v>
      </c>
      <c r="D8" s="64">
        <f t="shared" ca="1" si="0"/>
        <v>0.03</v>
      </c>
      <c r="E8" s="64">
        <f t="shared" ca="1" si="0"/>
        <v>3.5000000000000003E-2</v>
      </c>
      <c r="F8" s="13">
        <f ca="1">D8-E8</f>
        <v>-5.0000000000000044E-3</v>
      </c>
    </row>
  </sheetData>
  <mergeCells count="3">
    <mergeCell ref="B4:B5"/>
    <mergeCell ref="C4:C5"/>
    <mergeCell ref="F4:F5"/>
  </mergeCells>
  <dataValidations count="1">
    <dataValidation type="list" allowBlank="1" showInputMessage="1" showErrorMessage="1" sqref="D5:E5">
      <formula1>$M$4:$M$14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sqref="A1:D11"/>
    </sheetView>
  </sheetViews>
  <sheetFormatPr defaultRowHeight="15"/>
  <sheetData>
    <row r="1" spans="1:4" ht="75">
      <c r="A1" s="8" t="s">
        <v>17</v>
      </c>
      <c r="B1" s="8" t="s">
        <v>79</v>
      </c>
      <c r="C1" s="8" t="s">
        <v>80</v>
      </c>
      <c r="D1" s="8" t="s">
        <v>81</v>
      </c>
    </row>
    <row r="2" spans="1:4">
      <c r="A2" s="9" t="s">
        <v>18</v>
      </c>
      <c r="B2" s="66">
        <v>0.7</v>
      </c>
      <c r="C2" s="66">
        <v>0.8</v>
      </c>
      <c r="D2" s="66">
        <v>0.04</v>
      </c>
    </row>
    <row r="3" spans="1:4">
      <c r="A3" s="9" t="s">
        <v>19</v>
      </c>
      <c r="B3" s="66">
        <v>0.72</v>
      </c>
      <c r="C3" s="66">
        <v>0.81</v>
      </c>
      <c r="D3" s="66">
        <v>3.7499999999999999E-2</v>
      </c>
    </row>
    <row r="4" spans="1:4">
      <c r="A4" s="9" t="s">
        <v>5</v>
      </c>
      <c r="B4" s="66">
        <v>0.74</v>
      </c>
      <c r="C4" s="66">
        <v>0.82</v>
      </c>
      <c r="D4" s="66">
        <v>3.5000000000000003E-2</v>
      </c>
    </row>
    <row r="5" spans="1:4">
      <c r="A5" s="9" t="s">
        <v>4</v>
      </c>
      <c r="B5" s="66">
        <v>0.76</v>
      </c>
      <c r="C5" s="66">
        <v>0.83</v>
      </c>
      <c r="D5" s="66">
        <v>3.2500000000000001E-2</v>
      </c>
    </row>
    <row r="6" spans="1:4">
      <c r="A6" s="9" t="s">
        <v>20</v>
      </c>
      <c r="B6" s="66">
        <v>0.78</v>
      </c>
      <c r="C6" s="66">
        <v>0.84</v>
      </c>
      <c r="D6" s="66">
        <v>0.03</v>
      </c>
    </row>
    <row r="7" spans="1:4">
      <c r="A7" s="9" t="s">
        <v>21</v>
      </c>
      <c r="B7" s="66">
        <v>0.8</v>
      </c>
      <c r="C7" s="66">
        <v>0.85</v>
      </c>
      <c r="D7" s="66">
        <v>2.75E-2</v>
      </c>
    </row>
    <row r="8" spans="1:4">
      <c r="A8" s="9" t="s">
        <v>22</v>
      </c>
      <c r="B8" s="66">
        <v>0.82</v>
      </c>
      <c r="C8" s="66">
        <v>0.86</v>
      </c>
      <c r="D8" s="66">
        <v>2.5000000000000001E-2</v>
      </c>
    </row>
    <row r="9" spans="1:4">
      <c r="A9" s="9" t="s">
        <v>23</v>
      </c>
      <c r="B9" s="66">
        <v>0.84</v>
      </c>
      <c r="C9" s="66">
        <v>0.87</v>
      </c>
      <c r="D9" s="66">
        <v>2.2499999999999999E-2</v>
      </c>
    </row>
    <row r="10" spans="1:4">
      <c r="A10" s="9" t="s">
        <v>24</v>
      </c>
      <c r="B10" s="66">
        <v>0.86</v>
      </c>
      <c r="C10" s="66">
        <v>0.88</v>
      </c>
      <c r="D10" s="66">
        <v>0.02</v>
      </c>
    </row>
    <row r="11" spans="1:4">
      <c r="A11" s="9" t="s">
        <v>25</v>
      </c>
      <c r="B11" s="66">
        <v>0.88</v>
      </c>
      <c r="C11" s="66">
        <v>0.89</v>
      </c>
      <c r="D11" s="66">
        <v>1.7500000000000002E-2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3:F8"/>
  <sheetViews>
    <sheetView workbookViewId="0"/>
  </sheetViews>
  <sheetFormatPr defaultRowHeight="15"/>
  <cols>
    <col min="1" max="1" width="9.140625" style="29"/>
    <col min="2" max="2" width="38.7109375" style="29" bestFit="1" customWidth="1"/>
    <col min="3" max="3" width="40.5703125" style="29" hidden="1" customWidth="1"/>
    <col min="4" max="16384" width="9.140625" style="29"/>
  </cols>
  <sheetData>
    <row r="3" spans="2:6" ht="15.75" thickBot="1"/>
    <row r="4" spans="2:6">
      <c r="B4" s="91" t="s">
        <v>82</v>
      </c>
      <c r="C4" s="93" t="s">
        <v>82</v>
      </c>
      <c r="D4" s="69" t="s">
        <v>1</v>
      </c>
      <c r="E4" s="69" t="s">
        <v>2</v>
      </c>
      <c r="F4" s="94" t="s">
        <v>59</v>
      </c>
    </row>
    <row r="5" spans="2:6">
      <c r="B5" s="92"/>
      <c r="C5" s="80"/>
      <c r="D5" s="42" t="s">
        <v>20</v>
      </c>
      <c r="E5" s="42" t="s">
        <v>4</v>
      </c>
      <c r="F5" s="95"/>
    </row>
    <row r="6" spans="2:6">
      <c r="B6" s="70" t="s">
        <v>79</v>
      </c>
      <c r="C6" s="1" t="s">
        <v>79</v>
      </c>
      <c r="D6" s="68">
        <f t="shared" ref="D6:E8" ca="1" si="0">SUMIFS(INDIRECT($C6),Quarter,D$5)</f>
        <v>0.78</v>
      </c>
      <c r="E6" s="68">
        <f t="shared" ca="1" si="0"/>
        <v>0.76</v>
      </c>
      <c r="F6" s="17">
        <f ca="1">D6-E6</f>
        <v>2.0000000000000018E-2</v>
      </c>
    </row>
    <row r="7" spans="2:6">
      <c r="B7" s="70" t="s">
        <v>80</v>
      </c>
      <c r="C7" s="1" t="s">
        <v>83</v>
      </c>
      <c r="D7" s="68">
        <f t="shared" ca="1" si="0"/>
        <v>0.84</v>
      </c>
      <c r="E7" s="68">
        <f t="shared" ca="1" si="0"/>
        <v>0.83</v>
      </c>
      <c r="F7" s="17">
        <f ca="1">D7-E7</f>
        <v>1.0000000000000009E-2</v>
      </c>
    </row>
    <row r="8" spans="2:6" ht="15.75" thickBot="1">
      <c r="B8" s="71" t="s">
        <v>81</v>
      </c>
      <c r="C8" s="2" t="s">
        <v>84</v>
      </c>
      <c r="D8" s="72">
        <f t="shared" ca="1" si="0"/>
        <v>0.03</v>
      </c>
      <c r="E8" s="72">
        <f t="shared" ca="1" si="0"/>
        <v>3.2500000000000001E-2</v>
      </c>
      <c r="F8" s="20">
        <f ca="1">D8-E8</f>
        <v>-2.5000000000000022E-3</v>
      </c>
    </row>
  </sheetData>
  <mergeCells count="3">
    <mergeCell ref="B4:B5"/>
    <mergeCell ref="C4:C5"/>
    <mergeCell ref="F4:F5"/>
  </mergeCells>
  <dataValidations count="1">
    <dataValidation type="list" allowBlank="1" showInputMessage="1" showErrorMessage="1" sqref="D5:E5">
      <formula1>$M$4:$M$14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sqref="A1:D11"/>
    </sheetView>
  </sheetViews>
  <sheetFormatPr defaultRowHeight="15"/>
  <sheetData>
    <row r="1" spans="1:4" ht="60">
      <c r="A1" s="8" t="s">
        <v>17</v>
      </c>
      <c r="B1" s="8" t="s">
        <v>85</v>
      </c>
      <c r="C1" s="8" t="s">
        <v>86</v>
      </c>
      <c r="D1" s="8" t="s">
        <v>87</v>
      </c>
    </row>
    <row r="2" spans="1:4">
      <c r="A2" s="9" t="s">
        <v>18</v>
      </c>
      <c r="B2" s="73">
        <v>10</v>
      </c>
      <c r="C2" s="73">
        <v>45</v>
      </c>
      <c r="D2" s="73">
        <v>70</v>
      </c>
    </row>
    <row r="3" spans="1:4">
      <c r="A3" s="9" t="s">
        <v>19</v>
      </c>
      <c r="B3" s="73">
        <v>9</v>
      </c>
      <c r="C3" s="73">
        <v>43</v>
      </c>
      <c r="D3" s="73">
        <v>72</v>
      </c>
    </row>
    <row r="4" spans="1:4">
      <c r="A4" s="9" t="s">
        <v>5</v>
      </c>
      <c r="B4" s="73">
        <v>8</v>
      </c>
      <c r="C4" s="73">
        <v>41</v>
      </c>
      <c r="D4" s="73">
        <v>74</v>
      </c>
    </row>
    <row r="5" spans="1:4">
      <c r="A5" s="9" t="s">
        <v>4</v>
      </c>
      <c r="B5" s="73">
        <v>7</v>
      </c>
      <c r="C5" s="73">
        <v>39</v>
      </c>
      <c r="D5" s="73">
        <v>76</v>
      </c>
    </row>
    <row r="6" spans="1:4">
      <c r="A6" s="9" t="s">
        <v>20</v>
      </c>
      <c r="B6" s="73">
        <v>6</v>
      </c>
      <c r="C6" s="73">
        <v>37</v>
      </c>
      <c r="D6" s="73">
        <v>78</v>
      </c>
    </row>
    <row r="7" spans="1:4">
      <c r="A7" s="9" t="s">
        <v>21</v>
      </c>
      <c r="B7" s="73">
        <v>5</v>
      </c>
      <c r="C7" s="73">
        <v>35</v>
      </c>
      <c r="D7" s="73">
        <v>80</v>
      </c>
    </row>
    <row r="8" spans="1:4">
      <c r="A8" s="9" t="s">
        <v>22</v>
      </c>
      <c r="B8" s="73">
        <v>5</v>
      </c>
      <c r="C8" s="73">
        <v>33</v>
      </c>
      <c r="D8" s="73">
        <v>82</v>
      </c>
    </row>
    <row r="9" spans="1:4">
      <c r="A9" s="9" t="s">
        <v>23</v>
      </c>
      <c r="B9" s="73">
        <v>5</v>
      </c>
      <c r="C9" s="73">
        <v>31</v>
      </c>
      <c r="D9" s="73">
        <v>84</v>
      </c>
    </row>
    <row r="10" spans="1:4">
      <c r="A10" s="9" t="s">
        <v>24</v>
      </c>
      <c r="B10" s="73">
        <v>5</v>
      </c>
      <c r="C10" s="73">
        <v>30</v>
      </c>
      <c r="D10" s="73">
        <v>86</v>
      </c>
    </row>
    <row r="11" spans="1:4">
      <c r="A11" s="9" t="s">
        <v>25</v>
      </c>
      <c r="B11" s="73">
        <v>5</v>
      </c>
      <c r="C11" s="73">
        <v>30</v>
      </c>
      <c r="D11" s="73">
        <v>88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>
  <dimension ref="B3:F8"/>
  <sheetViews>
    <sheetView workbookViewId="0">
      <selection activeCell="G9" sqref="G9"/>
    </sheetView>
  </sheetViews>
  <sheetFormatPr defaultRowHeight="15"/>
  <cols>
    <col min="1" max="1" width="9.140625" style="29"/>
    <col min="2" max="2" width="26.7109375" style="29" bestFit="1" customWidth="1"/>
    <col min="3" max="3" width="0" style="29" hidden="1" customWidth="1"/>
    <col min="4" max="16384" width="9.140625" style="29"/>
  </cols>
  <sheetData>
    <row r="3" spans="2:6" ht="15.75" thickBot="1"/>
    <row r="4" spans="2:6">
      <c r="B4" s="91" t="s">
        <v>88</v>
      </c>
      <c r="C4" s="93" t="s">
        <v>88</v>
      </c>
      <c r="D4" s="69" t="s">
        <v>1</v>
      </c>
      <c r="E4" s="69" t="s">
        <v>2</v>
      </c>
      <c r="F4" s="96" t="s">
        <v>59</v>
      </c>
    </row>
    <row r="5" spans="2:6">
      <c r="B5" s="92"/>
      <c r="C5" s="80"/>
      <c r="D5" s="42" t="s">
        <v>20</v>
      </c>
      <c r="E5" s="42" t="s">
        <v>4</v>
      </c>
      <c r="F5" s="97"/>
    </row>
    <row r="6" spans="2:6">
      <c r="B6" s="75" t="s">
        <v>85</v>
      </c>
      <c r="C6" s="1" t="s">
        <v>89</v>
      </c>
      <c r="D6" s="74">
        <f t="shared" ref="D6:E8" ca="1" si="0">SUMIFS(INDIRECT($C6),Quarter,D$5)</f>
        <v>6</v>
      </c>
      <c r="E6" s="74">
        <f t="shared" ca="1" si="0"/>
        <v>7</v>
      </c>
      <c r="F6" s="14">
        <f ca="1">D6/E6-1</f>
        <v>-0.1428571428571429</v>
      </c>
    </row>
    <row r="7" spans="2:6">
      <c r="B7" s="75" t="s">
        <v>86</v>
      </c>
      <c r="C7" s="1" t="s">
        <v>90</v>
      </c>
      <c r="D7" s="74">
        <f t="shared" ca="1" si="0"/>
        <v>37</v>
      </c>
      <c r="E7" s="74">
        <f t="shared" ca="1" si="0"/>
        <v>39</v>
      </c>
      <c r="F7" s="14">
        <f t="shared" ref="F7:F8" ca="1" si="1">D7/E7-1</f>
        <v>-5.1282051282051322E-2</v>
      </c>
    </row>
    <row r="8" spans="2:6" ht="15.75" thickBot="1">
      <c r="B8" s="76" t="s">
        <v>87</v>
      </c>
      <c r="C8" s="2" t="s">
        <v>91</v>
      </c>
      <c r="D8" s="77">
        <f t="shared" ca="1" si="0"/>
        <v>78</v>
      </c>
      <c r="E8" s="77">
        <f t="shared" ca="1" si="0"/>
        <v>76</v>
      </c>
      <c r="F8" s="18">
        <f t="shared" ca="1" si="1"/>
        <v>2.6315789473684292E-2</v>
      </c>
    </row>
  </sheetData>
  <mergeCells count="3">
    <mergeCell ref="B4:B5"/>
    <mergeCell ref="C4:C5"/>
    <mergeCell ref="F4:F5"/>
  </mergeCells>
  <dataValidations count="1">
    <dataValidation type="list" allowBlank="1" showInputMessage="1" showErrorMessage="1" sqref="D5:E5">
      <formula1>$M$4:$M$14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sqref="A1:D11"/>
    </sheetView>
  </sheetViews>
  <sheetFormatPr defaultRowHeight="15"/>
  <sheetData>
    <row r="1" spans="1:4" ht="105">
      <c r="A1" s="8" t="s">
        <v>17</v>
      </c>
      <c r="B1" s="8" t="s">
        <v>93</v>
      </c>
      <c r="C1" s="8" t="s">
        <v>95</v>
      </c>
      <c r="D1" s="8" t="s">
        <v>97</v>
      </c>
    </row>
    <row r="2" spans="1:4">
      <c r="A2" s="9" t="s">
        <v>18</v>
      </c>
      <c r="B2" s="66">
        <v>0</v>
      </c>
      <c r="C2" s="10">
        <v>0.5</v>
      </c>
      <c r="D2" s="11">
        <v>50</v>
      </c>
    </row>
    <row r="3" spans="1:4">
      <c r="A3" s="9" t="s">
        <v>19</v>
      </c>
      <c r="B3" s="66">
        <v>0</v>
      </c>
      <c r="C3" s="10">
        <v>0.5</v>
      </c>
      <c r="D3" s="11">
        <v>55</v>
      </c>
    </row>
    <row r="4" spans="1:4">
      <c r="A4" s="9" t="s">
        <v>5</v>
      </c>
      <c r="B4" s="66">
        <v>0</v>
      </c>
      <c r="C4" s="10">
        <v>0.5</v>
      </c>
      <c r="D4" s="11">
        <v>60</v>
      </c>
    </row>
    <row r="5" spans="1:4">
      <c r="A5" s="9" t="s">
        <v>4</v>
      </c>
      <c r="B5" s="66">
        <v>0</v>
      </c>
      <c r="C5" s="10">
        <v>0.5</v>
      </c>
      <c r="D5" s="11">
        <v>65</v>
      </c>
    </row>
    <row r="6" spans="1:4">
      <c r="A6" s="9" t="s">
        <v>20</v>
      </c>
      <c r="B6" s="66">
        <v>2.5000000000000001E-2</v>
      </c>
      <c r="C6" s="10">
        <v>0.6</v>
      </c>
      <c r="D6" s="11">
        <v>70</v>
      </c>
    </row>
    <row r="7" spans="1:4">
      <c r="A7" s="9" t="s">
        <v>21</v>
      </c>
      <c r="B7" s="66">
        <v>2.5000000000000001E-2</v>
      </c>
      <c r="C7" s="10">
        <v>0.6</v>
      </c>
      <c r="D7" s="11">
        <v>75</v>
      </c>
    </row>
    <row r="8" spans="1:4">
      <c r="A8" s="9" t="s">
        <v>22</v>
      </c>
      <c r="B8" s="66">
        <v>2.5000000000000001E-2</v>
      </c>
      <c r="C8" s="10">
        <v>0.6</v>
      </c>
      <c r="D8" s="11">
        <v>80</v>
      </c>
    </row>
    <row r="9" spans="1:4">
      <c r="A9" s="9" t="s">
        <v>23</v>
      </c>
      <c r="B9" s="66">
        <v>2.5000000000000001E-2</v>
      </c>
      <c r="C9" s="10">
        <v>0.6</v>
      </c>
      <c r="D9" s="11">
        <v>85</v>
      </c>
    </row>
    <row r="10" spans="1:4">
      <c r="A10" s="9" t="s">
        <v>24</v>
      </c>
      <c r="B10" s="66">
        <v>0.05</v>
      </c>
      <c r="C10" s="10">
        <v>0.7</v>
      </c>
      <c r="D10" s="11">
        <v>90</v>
      </c>
    </row>
    <row r="11" spans="1:4">
      <c r="A11" s="9" t="s">
        <v>25</v>
      </c>
      <c r="B11" s="66">
        <v>0.05</v>
      </c>
      <c r="C11" s="10">
        <v>0.7</v>
      </c>
      <c r="D11" s="11">
        <v>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J14" sqref="J14"/>
    </sheetView>
  </sheetViews>
  <sheetFormatPr defaultRowHeight="15"/>
  <cols>
    <col min="1" max="2" width="9.140625" style="29"/>
    <col min="3" max="3" width="28.42578125" style="29" bestFit="1" customWidth="1"/>
    <col min="4" max="4" width="0" style="29" hidden="1" customWidth="1"/>
    <col min="5" max="6" width="9.140625" style="29"/>
    <col min="7" max="7" width="0.85546875" style="33" customWidth="1"/>
    <col min="8" max="8" width="9.140625" style="29"/>
    <col min="9" max="16384" width="9.140625" style="27"/>
  </cols>
  <sheetData>
    <row r="1" spans="3:8">
      <c r="H1" s="27"/>
    </row>
    <row r="3" spans="3:8">
      <c r="C3" s="80" t="s">
        <v>0</v>
      </c>
      <c r="D3" s="36"/>
      <c r="E3" s="36" t="s">
        <v>1</v>
      </c>
      <c r="F3" s="36" t="s">
        <v>2</v>
      </c>
      <c r="G3" s="37"/>
      <c r="H3" s="80" t="s">
        <v>3</v>
      </c>
    </row>
    <row r="4" spans="3:8">
      <c r="C4" s="81"/>
      <c r="D4" s="38"/>
      <c r="E4" s="39" t="s">
        <v>4</v>
      </c>
      <c r="F4" s="39" t="s">
        <v>5</v>
      </c>
      <c r="G4" s="37"/>
      <c r="H4" s="81"/>
    </row>
    <row r="5" spans="3:8">
      <c r="C5" s="25" t="s">
        <v>6</v>
      </c>
      <c r="D5" s="1" t="s">
        <v>6</v>
      </c>
      <c r="E5" s="1">
        <f t="shared" ref="E5:F7" ca="1" si="0">SUMIFS(INDIRECT($D5),Quarter,E$4)</f>
        <v>128618</v>
      </c>
      <c r="F5" s="1">
        <f t="shared" ca="1" si="0"/>
        <v>119091</v>
      </c>
      <c r="H5" s="5">
        <f ca="1">E5/F5-1</f>
        <v>7.9997648856756642E-2</v>
      </c>
    </row>
    <row r="6" spans="3:8">
      <c r="C6" s="35" t="s">
        <v>7</v>
      </c>
      <c r="D6" s="1" t="s">
        <v>7</v>
      </c>
      <c r="E6" s="1">
        <f t="shared" ca="1" si="0"/>
        <v>80500</v>
      </c>
      <c r="F6" s="1">
        <f t="shared" ca="1" si="0"/>
        <v>77000</v>
      </c>
      <c r="H6" s="5">
        <f t="shared" ref="H6:H7" ca="1" si="1">E6/F6-1</f>
        <v>4.5454545454545414E-2</v>
      </c>
    </row>
    <row r="7" spans="3:8">
      <c r="C7" s="35" t="s">
        <v>8</v>
      </c>
      <c r="D7" s="1" t="s">
        <v>8</v>
      </c>
      <c r="E7" s="1">
        <f t="shared" ca="1" si="0"/>
        <v>48118</v>
      </c>
      <c r="F7" s="1">
        <f t="shared" ca="1" si="0"/>
        <v>42091</v>
      </c>
      <c r="H7" s="5">
        <f t="shared" ca="1" si="1"/>
        <v>0.14318975552968571</v>
      </c>
    </row>
    <row r="8" spans="3:8" s="28" customFormat="1" ht="4.5" customHeight="1">
      <c r="C8" s="32"/>
      <c r="G8" s="33"/>
    </row>
    <row r="9" spans="3:8">
      <c r="C9" s="25" t="s">
        <v>9</v>
      </c>
      <c r="D9" s="1" t="s">
        <v>10</v>
      </c>
      <c r="E9" s="5">
        <f t="shared" ref="E9:F12" ca="1" si="2">SUMIFS(INDIRECT($D9),Quarter,E$4)</f>
        <v>0.08</v>
      </c>
      <c r="F9" s="5">
        <f t="shared" ca="1" si="2"/>
        <v>0.06</v>
      </c>
      <c r="H9" s="5">
        <f ca="1">E9-F9</f>
        <v>2.0000000000000004E-2</v>
      </c>
    </row>
    <row r="10" spans="3:8">
      <c r="C10" s="35" t="s">
        <v>11</v>
      </c>
      <c r="D10" s="1" t="s">
        <v>12</v>
      </c>
      <c r="E10" s="5">
        <f t="shared" ca="1" si="2"/>
        <v>0.18</v>
      </c>
      <c r="F10" s="5">
        <f t="shared" ca="1" si="2"/>
        <v>0.17</v>
      </c>
      <c r="H10" s="5">
        <f ca="1">E10-F10</f>
        <v>9.9999999999999811E-3</v>
      </c>
    </row>
    <row r="11" spans="3:8">
      <c r="C11" s="35" t="s">
        <v>13</v>
      </c>
      <c r="D11" s="1" t="s">
        <v>14</v>
      </c>
      <c r="E11" s="5">
        <f t="shared" ca="1" si="2"/>
        <v>0.76</v>
      </c>
      <c r="F11" s="5">
        <f t="shared" ca="1" si="2"/>
        <v>0.74</v>
      </c>
      <c r="H11" s="5">
        <f ca="1">E11-F11</f>
        <v>2.0000000000000018E-2</v>
      </c>
    </row>
    <row r="12" spans="3:8">
      <c r="C12" s="35" t="s">
        <v>15</v>
      </c>
      <c r="D12" s="1" t="s">
        <v>16</v>
      </c>
      <c r="E12" s="5">
        <f t="shared" ca="1" si="2"/>
        <v>0.9</v>
      </c>
      <c r="F12" s="5">
        <f t="shared" ca="1" si="2"/>
        <v>0.89</v>
      </c>
      <c r="H12" s="5">
        <f ca="1">E12-F12</f>
        <v>1.0000000000000009E-2</v>
      </c>
    </row>
  </sheetData>
  <mergeCells count="2">
    <mergeCell ref="C3:C4"/>
    <mergeCell ref="H3:H4"/>
  </mergeCells>
  <conditionalFormatting sqref="E5:H12">
    <cfRule type="dataBar" priority="1">
      <dataBar>
        <cfvo type="min" val="0"/>
        <cfvo type="max" val="0"/>
        <color rgb="FF638EC6"/>
      </dataBar>
    </cfRule>
  </conditionalFormatting>
  <dataValidations count="1">
    <dataValidation type="list" allowBlank="1" showInputMessage="1" showErrorMessage="1" sqref="E4:F4">
      <formula1>$M$5:$M$15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3:F8"/>
  <sheetViews>
    <sheetView workbookViewId="0">
      <selection activeCell="A11" sqref="A11"/>
    </sheetView>
  </sheetViews>
  <sheetFormatPr defaultRowHeight="15"/>
  <cols>
    <col min="1" max="1" width="9.140625" style="29"/>
    <col min="2" max="2" width="42.140625" style="29" bestFit="1" customWidth="1"/>
    <col min="3" max="3" width="0" style="29" hidden="1" customWidth="1"/>
    <col min="4" max="16384" width="9.140625" style="29"/>
  </cols>
  <sheetData>
    <row r="3" spans="2:6" ht="15.75" thickBot="1"/>
    <row r="4" spans="2:6">
      <c r="B4" s="91" t="s">
        <v>92</v>
      </c>
      <c r="C4" s="93" t="s">
        <v>92</v>
      </c>
      <c r="D4" s="69" t="s">
        <v>1</v>
      </c>
      <c r="E4" s="69" t="s">
        <v>2</v>
      </c>
      <c r="F4" s="94" t="s">
        <v>59</v>
      </c>
    </row>
    <row r="5" spans="2:6">
      <c r="B5" s="92"/>
      <c r="C5" s="80"/>
      <c r="D5" s="42" t="s">
        <v>20</v>
      </c>
      <c r="E5" s="42" t="s">
        <v>4</v>
      </c>
      <c r="F5" s="95"/>
    </row>
    <row r="6" spans="2:6">
      <c r="B6" s="75" t="s">
        <v>93</v>
      </c>
      <c r="C6" s="1" t="s">
        <v>94</v>
      </c>
      <c r="D6" s="67">
        <f t="shared" ref="D6:E8" ca="1" si="0">SUMIFS(INDIRECT($C6),Quarter,D$5)</f>
        <v>2.5000000000000001E-2</v>
      </c>
      <c r="E6" s="31">
        <f t="shared" ca="1" si="0"/>
        <v>0</v>
      </c>
      <c r="F6" s="78">
        <f ca="1">D6-E6</f>
        <v>2.5000000000000001E-2</v>
      </c>
    </row>
    <row r="7" spans="2:6">
      <c r="B7" s="75" t="s">
        <v>95</v>
      </c>
      <c r="C7" s="1" t="s">
        <v>96</v>
      </c>
      <c r="D7" s="31">
        <f t="shared" ca="1" si="0"/>
        <v>0.6</v>
      </c>
      <c r="E7" s="31">
        <f t="shared" ca="1" si="0"/>
        <v>0.5</v>
      </c>
      <c r="F7" s="78">
        <f ca="1">D7-E7</f>
        <v>9.9999999999999978E-2</v>
      </c>
    </row>
    <row r="8" spans="2:6" ht="15.75" thickBot="1">
      <c r="B8" s="76" t="s">
        <v>97</v>
      </c>
      <c r="C8" s="2" t="s">
        <v>98</v>
      </c>
      <c r="D8" s="79">
        <f t="shared" ca="1" si="0"/>
        <v>70</v>
      </c>
      <c r="E8" s="79">
        <f t="shared" ca="1" si="0"/>
        <v>65</v>
      </c>
      <c r="F8" s="7">
        <f t="shared" ref="F8" ca="1" si="1">D8/E8-1</f>
        <v>7.6923076923076872E-2</v>
      </c>
    </row>
  </sheetData>
  <mergeCells count="3">
    <mergeCell ref="B4:B5"/>
    <mergeCell ref="C4:C5"/>
    <mergeCell ref="F4:F5"/>
  </mergeCells>
  <conditionalFormatting sqref="D6:F8">
    <cfRule type="dataBar" priority="1">
      <dataBar>
        <cfvo type="min" val="0"/>
        <cfvo type="max" val="0"/>
        <color rgb="FF638EC6"/>
      </dataBar>
    </cfRule>
  </conditionalFormatting>
  <dataValidations count="1">
    <dataValidation type="list" allowBlank="1" showInputMessage="1" showErrorMessage="1" sqref="D5:E5">
      <formula1>$M$4:$M$14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sqref="A1:D11"/>
    </sheetView>
  </sheetViews>
  <sheetFormatPr defaultRowHeight="15"/>
  <sheetData>
    <row r="1" spans="1:4" ht="105">
      <c r="A1" s="8" t="s">
        <v>17</v>
      </c>
      <c r="B1" s="8" t="s">
        <v>99</v>
      </c>
      <c r="C1" s="8" t="s">
        <v>100</v>
      </c>
      <c r="D1" s="8" t="s">
        <v>101</v>
      </c>
    </row>
    <row r="2" spans="1:4">
      <c r="A2" s="9" t="s">
        <v>18</v>
      </c>
      <c r="B2" s="10">
        <v>0.7</v>
      </c>
      <c r="C2" s="10">
        <v>0.75</v>
      </c>
      <c r="D2" s="10">
        <v>0.9</v>
      </c>
    </row>
    <row r="3" spans="1:4">
      <c r="A3" s="9" t="s">
        <v>19</v>
      </c>
      <c r="B3" s="10">
        <v>0.72</v>
      </c>
      <c r="C3" s="10">
        <v>0.77500000000000002</v>
      </c>
      <c r="D3" s="10">
        <v>0.91</v>
      </c>
    </row>
    <row r="4" spans="1:4">
      <c r="A4" s="9" t="s">
        <v>5</v>
      </c>
      <c r="B4" s="10">
        <v>0.74</v>
      </c>
      <c r="C4" s="10">
        <v>0.8</v>
      </c>
      <c r="D4" s="10">
        <v>0.92</v>
      </c>
    </row>
    <row r="5" spans="1:4">
      <c r="A5" s="9" t="s">
        <v>4</v>
      </c>
      <c r="B5" s="10">
        <v>0.76</v>
      </c>
      <c r="C5" s="10">
        <v>0.82499999999999996</v>
      </c>
      <c r="D5" s="10">
        <v>0.93</v>
      </c>
    </row>
    <row r="6" spans="1:4">
      <c r="A6" s="9" t="s">
        <v>20</v>
      </c>
      <c r="B6" s="10">
        <v>0.78</v>
      </c>
      <c r="C6" s="10">
        <v>0.85</v>
      </c>
      <c r="D6" s="10">
        <v>0.94</v>
      </c>
    </row>
    <row r="7" spans="1:4">
      <c r="A7" s="9" t="s">
        <v>21</v>
      </c>
      <c r="B7" s="10">
        <v>0.8</v>
      </c>
      <c r="C7" s="10">
        <v>0.875</v>
      </c>
      <c r="D7" s="10">
        <v>0.95</v>
      </c>
    </row>
    <row r="8" spans="1:4">
      <c r="A8" s="9" t="s">
        <v>22</v>
      </c>
      <c r="B8" s="10">
        <v>0.82</v>
      </c>
      <c r="C8" s="10">
        <v>0.9</v>
      </c>
      <c r="D8" s="10">
        <v>0.96</v>
      </c>
    </row>
    <row r="9" spans="1:4">
      <c r="A9" s="9" t="s">
        <v>23</v>
      </c>
      <c r="B9" s="10">
        <v>0.84</v>
      </c>
      <c r="C9" s="10">
        <v>0.92500000000000004</v>
      </c>
      <c r="D9" s="10">
        <v>0.97</v>
      </c>
    </row>
    <row r="10" spans="1:4">
      <c r="A10" s="9" t="s">
        <v>24</v>
      </c>
      <c r="B10" s="10">
        <v>0.86</v>
      </c>
      <c r="C10" s="10">
        <v>0.95</v>
      </c>
      <c r="D10" s="10">
        <v>0.98</v>
      </c>
    </row>
    <row r="11" spans="1:4">
      <c r="A11" s="9" t="s">
        <v>25</v>
      </c>
      <c r="B11" s="10">
        <v>0.88</v>
      </c>
      <c r="C11" s="10">
        <v>0.97499999999999998</v>
      </c>
      <c r="D11" s="10">
        <v>0.99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>
  <dimension ref="B4:F8"/>
  <sheetViews>
    <sheetView workbookViewId="0">
      <selection activeCell="H12" sqref="H12"/>
    </sheetView>
  </sheetViews>
  <sheetFormatPr defaultRowHeight="15"/>
  <cols>
    <col min="1" max="1" width="9.140625" style="29"/>
    <col min="2" max="2" width="43.7109375" style="29" bestFit="1" customWidth="1"/>
    <col min="3" max="3" width="0" style="29" hidden="1" customWidth="1"/>
    <col min="4" max="16384" width="9.140625" style="29"/>
  </cols>
  <sheetData>
    <row r="4" spans="2:6">
      <c r="B4" s="80" t="s">
        <v>102</v>
      </c>
      <c r="C4" s="80" t="s">
        <v>102</v>
      </c>
      <c r="D4" s="36" t="s">
        <v>1</v>
      </c>
      <c r="E4" s="36" t="s">
        <v>2</v>
      </c>
      <c r="F4" s="80" t="s">
        <v>59</v>
      </c>
    </row>
    <row r="5" spans="2:6">
      <c r="B5" s="80"/>
      <c r="C5" s="80"/>
      <c r="D5" s="42" t="s">
        <v>20</v>
      </c>
      <c r="E5" s="42" t="s">
        <v>4</v>
      </c>
      <c r="F5" s="80"/>
    </row>
    <row r="6" spans="2:6">
      <c r="B6" s="34" t="s">
        <v>99</v>
      </c>
      <c r="C6" s="1" t="s">
        <v>103</v>
      </c>
      <c r="D6" s="31">
        <f t="shared" ref="D6:E8" ca="1" si="0">SUMIFS(INDIRECT($C6),Quarter,D$5)</f>
        <v>0.78</v>
      </c>
      <c r="E6" s="31">
        <f t="shared" ca="1" si="0"/>
        <v>0.76</v>
      </c>
      <c r="F6" s="5">
        <f ca="1">D6-E6</f>
        <v>2.0000000000000018E-2</v>
      </c>
    </row>
    <row r="7" spans="2:6">
      <c r="B7" s="34" t="s">
        <v>100</v>
      </c>
      <c r="C7" s="1" t="s">
        <v>104</v>
      </c>
      <c r="D7" s="31">
        <f t="shared" ca="1" si="0"/>
        <v>0.85</v>
      </c>
      <c r="E7" s="31">
        <f t="shared" ca="1" si="0"/>
        <v>0.82499999999999996</v>
      </c>
      <c r="F7" s="5">
        <f ca="1">D7-E7</f>
        <v>2.5000000000000022E-2</v>
      </c>
    </row>
    <row r="8" spans="2:6">
      <c r="B8" s="34" t="s">
        <v>101</v>
      </c>
      <c r="C8" s="1" t="s">
        <v>105</v>
      </c>
      <c r="D8" s="31">
        <f t="shared" ca="1" si="0"/>
        <v>0.94</v>
      </c>
      <c r="E8" s="31">
        <f t="shared" ca="1" si="0"/>
        <v>0.93</v>
      </c>
      <c r="F8" s="5">
        <f ca="1">D8-E8</f>
        <v>9.9999999999998979E-3</v>
      </c>
    </row>
  </sheetData>
  <mergeCells count="3">
    <mergeCell ref="B4:B5"/>
    <mergeCell ref="C4:C5"/>
    <mergeCell ref="F4:F5"/>
  </mergeCells>
  <conditionalFormatting sqref="D6:F8">
    <cfRule type="dataBar" priority="1">
      <dataBar>
        <cfvo type="min" val="0"/>
        <cfvo type="max" val="0"/>
        <color rgb="FF638EC6"/>
      </dataBar>
    </cfRule>
  </conditionalFormatting>
  <dataValidations count="1">
    <dataValidation type="list" allowBlank="1" showInputMessage="1" showErrorMessage="1" sqref="D5:E5">
      <formula1>$M$4:$M$14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C4:G10"/>
  <sheetViews>
    <sheetView workbookViewId="0">
      <selection activeCell="C4" sqref="C4:G10"/>
    </sheetView>
  </sheetViews>
  <sheetFormatPr defaultRowHeight="15"/>
  <sheetData>
    <row r="4" spans="3:7">
      <c r="C4" s="98" t="s">
        <v>45</v>
      </c>
      <c r="D4" s="98" t="s">
        <v>45</v>
      </c>
      <c r="E4" s="52" t="s">
        <v>1</v>
      </c>
      <c r="F4" s="52" t="s">
        <v>2</v>
      </c>
      <c r="G4" s="99" t="s">
        <v>3</v>
      </c>
    </row>
    <row r="5" spans="3:7">
      <c r="C5" s="98"/>
      <c r="D5" s="98"/>
      <c r="E5" s="53" t="s">
        <v>20</v>
      </c>
      <c r="F5" s="53" t="s">
        <v>5</v>
      </c>
      <c r="G5" s="99"/>
    </row>
    <row r="6" spans="3:7">
      <c r="C6" s="1" t="s">
        <v>46</v>
      </c>
      <c r="D6" s="1" t="s">
        <v>47</v>
      </c>
      <c r="E6" s="54">
        <f t="shared" ref="E6:F10" ca="1" si="0">SUMIFS(INDIRECT($D6),Quarter,E$5)</f>
        <v>228.76020000000003</v>
      </c>
      <c r="F6" s="54">
        <f t="shared" ca="1" si="0"/>
        <v>213.92910000000001</v>
      </c>
      <c r="G6" s="5">
        <f ca="1">E6/F6-1</f>
        <v>6.9327174283442705E-2</v>
      </c>
    </row>
    <row r="7" spans="3:7">
      <c r="C7" s="1" t="s">
        <v>42</v>
      </c>
      <c r="D7" s="1" t="s">
        <v>48</v>
      </c>
      <c r="E7" s="54">
        <f t="shared" ca="1" si="0"/>
        <v>47.07</v>
      </c>
      <c r="F7" s="54">
        <f t="shared" ca="1" si="0"/>
        <v>48.51</v>
      </c>
      <c r="G7" s="5">
        <f ca="1">E7/F7-1</f>
        <v>-2.9684601113172504E-2</v>
      </c>
    </row>
    <row r="8" spans="3:7">
      <c r="C8" s="1" t="s">
        <v>44</v>
      </c>
      <c r="D8" s="1" t="s">
        <v>49</v>
      </c>
      <c r="E8" s="54">
        <f t="shared" ca="1" si="0"/>
        <v>14.64</v>
      </c>
      <c r="F8" s="54">
        <f t="shared" ca="1" si="0"/>
        <v>12.1</v>
      </c>
      <c r="G8" s="5">
        <f ca="1">E8/F8-1</f>
        <v>0.20991735537190093</v>
      </c>
    </row>
    <row r="9" spans="3:7">
      <c r="C9" s="1" t="s">
        <v>43</v>
      </c>
      <c r="D9" s="1" t="s">
        <v>50</v>
      </c>
      <c r="E9" s="55">
        <f t="shared" ca="1" si="0"/>
        <v>4.8600000000000003</v>
      </c>
      <c r="F9" s="55">
        <f t="shared" ca="1" si="0"/>
        <v>4.41</v>
      </c>
      <c r="G9" s="5">
        <f ca="1">E9/F9-1</f>
        <v>0.10204081632653073</v>
      </c>
    </row>
    <row r="10" spans="3:7">
      <c r="C10" s="1" t="s">
        <v>51</v>
      </c>
      <c r="D10" s="1" t="s">
        <v>52</v>
      </c>
      <c r="E10" s="56">
        <f t="shared" ca="1" si="0"/>
        <v>0.10325047801147229</v>
      </c>
      <c r="F10" s="56">
        <f t="shared" ca="1" si="0"/>
        <v>9.0909090909090912E-2</v>
      </c>
      <c r="G10" s="5">
        <f ca="1">E10/F10-1</f>
        <v>0.13575525812619516</v>
      </c>
    </row>
  </sheetData>
  <mergeCells count="3">
    <mergeCell ref="C4:C5"/>
    <mergeCell ref="D4:D5"/>
    <mergeCell ref="G4:G5"/>
  </mergeCells>
  <dataValidations count="1">
    <dataValidation type="list" allowBlank="1" showInputMessage="1" showErrorMessage="1" sqref="E5:F5">
      <formula1>$M$5:$M$15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sqref="A1:E11"/>
    </sheetView>
  </sheetViews>
  <sheetFormatPr defaultRowHeight="15"/>
  <sheetData>
    <row r="1" spans="1:5" ht="60">
      <c r="A1" s="8" t="s">
        <v>17</v>
      </c>
      <c r="B1" s="8" t="s">
        <v>26</v>
      </c>
      <c r="C1" s="8" t="s">
        <v>27</v>
      </c>
      <c r="D1" s="8" t="s">
        <v>28</v>
      </c>
      <c r="E1" s="8" t="s">
        <v>29</v>
      </c>
    </row>
    <row r="2" spans="1:5">
      <c r="A2" s="9" t="s">
        <v>18</v>
      </c>
      <c r="B2" s="11">
        <v>10</v>
      </c>
      <c r="C2" s="11">
        <v>70000</v>
      </c>
      <c r="D2" s="11">
        <v>4</v>
      </c>
      <c r="E2" s="10">
        <v>0.9</v>
      </c>
    </row>
    <row r="3" spans="1:5">
      <c r="A3" s="9" t="s">
        <v>19</v>
      </c>
      <c r="B3" s="11">
        <v>9.8000000000000007</v>
      </c>
      <c r="C3" s="11">
        <v>68600</v>
      </c>
      <c r="D3" s="11">
        <v>4.08</v>
      </c>
      <c r="E3" s="10">
        <v>0.9</v>
      </c>
    </row>
    <row r="4" spans="1:5">
      <c r="A4" s="9" t="s">
        <v>5</v>
      </c>
      <c r="B4" s="11">
        <v>9.6</v>
      </c>
      <c r="C4" s="11">
        <v>67200</v>
      </c>
      <c r="D4" s="11">
        <v>4.16</v>
      </c>
      <c r="E4" s="10">
        <v>0.9</v>
      </c>
    </row>
    <row r="5" spans="1:5">
      <c r="A5" s="9" t="s">
        <v>4</v>
      </c>
      <c r="B5" s="11">
        <v>9.4</v>
      </c>
      <c r="C5" s="11">
        <v>65800</v>
      </c>
      <c r="D5" s="11">
        <v>4.24</v>
      </c>
      <c r="E5" s="10">
        <v>0.9</v>
      </c>
    </row>
    <row r="6" spans="1:5">
      <c r="A6" s="9" t="s">
        <v>20</v>
      </c>
      <c r="B6" s="11">
        <v>9.1999999999999993</v>
      </c>
      <c r="C6" s="11">
        <v>64400.000000000007</v>
      </c>
      <c r="D6" s="11">
        <v>4.32</v>
      </c>
      <c r="E6" s="10">
        <v>0.9</v>
      </c>
    </row>
    <row r="7" spans="1:5">
      <c r="A7" s="9" t="s">
        <v>21</v>
      </c>
      <c r="B7" s="11">
        <v>9</v>
      </c>
      <c r="C7" s="11">
        <v>63000</v>
      </c>
      <c r="D7" s="11">
        <v>4.4000000000000004</v>
      </c>
      <c r="E7" s="10">
        <v>0.95</v>
      </c>
    </row>
    <row r="8" spans="1:5">
      <c r="A8" s="9" t="s">
        <v>22</v>
      </c>
      <c r="B8" s="11">
        <v>8.8000000000000007</v>
      </c>
      <c r="C8" s="11">
        <v>61600</v>
      </c>
      <c r="D8" s="11">
        <v>4.4800000000000004</v>
      </c>
      <c r="E8" s="10">
        <v>0.95</v>
      </c>
    </row>
    <row r="9" spans="1:5">
      <c r="A9" s="9" t="s">
        <v>23</v>
      </c>
      <c r="B9" s="11">
        <v>8.6</v>
      </c>
      <c r="C9" s="11">
        <v>60200</v>
      </c>
      <c r="D9" s="11">
        <v>4.5599999999999996</v>
      </c>
      <c r="E9" s="10">
        <v>0.95</v>
      </c>
    </row>
    <row r="10" spans="1:5">
      <c r="A10" s="9" t="s">
        <v>24</v>
      </c>
      <c r="B10" s="11">
        <v>8.4</v>
      </c>
      <c r="C10" s="11">
        <v>58800</v>
      </c>
      <c r="D10" s="11">
        <v>4.6399999999999997</v>
      </c>
      <c r="E10" s="10">
        <v>0.95</v>
      </c>
    </row>
    <row r="11" spans="1:5">
      <c r="A11" s="9" t="s">
        <v>25</v>
      </c>
      <c r="B11" s="11">
        <v>8.1999999999999993</v>
      </c>
      <c r="C11" s="11">
        <v>57400</v>
      </c>
      <c r="D11" s="11">
        <v>4.72</v>
      </c>
      <c r="E11" s="10">
        <v>0.95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5:G10"/>
  <sheetViews>
    <sheetView workbookViewId="0">
      <selection activeCell="I4" sqref="I4"/>
    </sheetView>
  </sheetViews>
  <sheetFormatPr defaultRowHeight="15"/>
  <cols>
    <col min="1" max="1" width="9.140625" style="29"/>
    <col min="2" max="2" width="27.7109375" style="29" bestFit="1" customWidth="1"/>
    <col min="3" max="3" width="29" style="29" hidden="1" customWidth="1"/>
    <col min="4" max="5" width="8.140625" style="29" bestFit="1" customWidth="1"/>
    <col min="6" max="6" width="1" style="27" customWidth="1"/>
    <col min="7" max="7" width="7.140625" style="29" customWidth="1"/>
    <col min="8" max="16384" width="9.140625" style="29"/>
  </cols>
  <sheetData>
    <row r="5" spans="2:7">
      <c r="B5" s="80" t="s">
        <v>30</v>
      </c>
      <c r="C5" s="82" t="s">
        <v>30</v>
      </c>
      <c r="D5" s="36" t="s">
        <v>1</v>
      </c>
      <c r="E5" s="36" t="s">
        <v>2</v>
      </c>
      <c r="F5" s="45"/>
      <c r="G5" s="83" t="s">
        <v>3</v>
      </c>
    </row>
    <row r="6" spans="2:7">
      <c r="B6" s="80"/>
      <c r="C6" s="82"/>
      <c r="D6" s="42" t="s">
        <v>5</v>
      </c>
      <c r="E6" s="42" t="s">
        <v>19</v>
      </c>
      <c r="F6" s="45"/>
      <c r="G6" s="84"/>
    </row>
    <row r="7" spans="2:7">
      <c r="B7" s="43" t="s">
        <v>26</v>
      </c>
      <c r="C7" s="44" t="s">
        <v>31</v>
      </c>
      <c r="D7" s="12">
        <f t="shared" ref="D7:E10" ca="1" si="0">SUMIFS(INDIRECT($C7),Quarter,D$6)</f>
        <v>9.6</v>
      </c>
      <c r="E7" s="12">
        <f t="shared" ca="1" si="0"/>
        <v>9.8000000000000007</v>
      </c>
      <c r="G7" s="13">
        <f ca="1">D7/E7-1</f>
        <v>-2.0408163265306256E-2</v>
      </c>
    </row>
    <row r="8" spans="2:7">
      <c r="B8" s="43" t="s">
        <v>27</v>
      </c>
      <c r="C8" s="44" t="s">
        <v>32</v>
      </c>
      <c r="D8" s="12">
        <f t="shared" ca="1" si="0"/>
        <v>67200</v>
      </c>
      <c r="E8" s="12">
        <f t="shared" ca="1" si="0"/>
        <v>68600</v>
      </c>
      <c r="G8" s="13">
        <f t="shared" ref="G8:G9" ca="1" si="1">D8/E8-1</f>
        <v>-2.0408163265306145E-2</v>
      </c>
    </row>
    <row r="9" spans="2:7">
      <c r="B9" s="43" t="s">
        <v>28</v>
      </c>
      <c r="C9" s="44" t="s">
        <v>33</v>
      </c>
      <c r="D9" s="15">
        <f t="shared" ca="1" si="0"/>
        <v>4.16</v>
      </c>
      <c r="E9" s="15">
        <f t="shared" ca="1" si="0"/>
        <v>4.08</v>
      </c>
      <c r="G9" s="16">
        <f t="shared" ca="1" si="1"/>
        <v>1.9607843137254832E-2</v>
      </c>
    </row>
    <row r="10" spans="2:7">
      <c r="B10" s="43" t="s">
        <v>29</v>
      </c>
      <c r="C10" s="44" t="s">
        <v>34</v>
      </c>
      <c r="D10" s="19">
        <f t="shared" ca="1" si="0"/>
        <v>0.9</v>
      </c>
      <c r="E10" s="19">
        <f t="shared" ca="1" si="0"/>
        <v>0.9</v>
      </c>
      <c r="G10" s="19">
        <f ca="1">D10-E10</f>
        <v>0</v>
      </c>
    </row>
  </sheetData>
  <mergeCells count="3">
    <mergeCell ref="C5:C6"/>
    <mergeCell ref="B5:B6"/>
    <mergeCell ref="G5:G6"/>
  </mergeCells>
  <dataValidations disablePrompts="1" count="1">
    <dataValidation type="list" allowBlank="1" showInputMessage="1" showErrorMessage="1" sqref="D6:E6">
      <formula1>$Q$6:$Q$16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sqref="A1:D11"/>
    </sheetView>
  </sheetViews>
  <sheetFormatPr defaultRowHeight="15"/>
  <sheetData>
    <row r="1" spans="1:4" ht="60">
      <c r="A1" s="8" t="s">
        <v>17</v>
      </c>
      <c r="B1" s="8" t="s">
        <v>35</v>
      </c>
      <c r="C1" s="8" t="s">
        <v>36</v>
      </c>
      <c r="D1" s="8" t="s">
        <v>37</v>
      </c>
    </row>
    <row r="2" spans="1:4">
      <c r="A2" s="9" t="s">
        <v>18</v>
      </c>
      <c r="B2" s="10">
        <v>0.2</v>
      </c>
      <c r="C2" s="10">
        <v>0.15</v>
      </c>
      <c r="D2" s="11">
        <v>100</v>
      </c>
    </row>
    <row r="3" spans="1:4">
      <c r="A3" s="9" t="s">
        <v>19</v>
      </c>
      <c r="B3" s="10">
        <v>0.21</v>
      </c>
      <c r="C3" s="10">
        <v>0.16</v>
      </c>
      <c r="D3" s="11">
        <v>105</v>
      </c>
    </row>
    <row r="4" spans="1:4">
      <c r="A4" s="9" t="s">
        <v>5</v>
      </c>
      <c r="B4" s="10">
        <v>0.22</v>
      </c>
      <c r="C4" s="10">
        <v>0.17</v>
      </c>
      <c r="D4" s="11">
        <v>110</v>
      </c>
    </row>
    <row r="5" spans="1:4">
      <c r="A5" s="9" t="s">
        <v>4</v>
      </c>
      <c r="B5" s="10">
        <v>0.23</v>
      </c>
      <c r="C5" s="10">
        <v>0.18</v>
      </c>
      <c r="D5" s="11">
        <v>115</v>
      </c>
    </row>
    <row r="6" spans="1:4">
      <c r="A6" s="9" t="s">
        <v>20</v>
      </c>
      <c r="B6" s="10">
        <v>0.24</v>
      </c>
      <c r="C6" s="10">
        <v>0.19</v>
      </c>
      <c r="D6" s="11">
        <v>120</v>
      </c>
    </row>
    <row r="7" spans="1:4">
      <c r="A7" s="9" t="s">
        <v>21</v>
      </c>
      <c r="B7" s="10">
        <v>0.25</v>
      </c>
      <c r="C7" s="10">
        <v>0.2</v>
      </c>
      <c r="D7" s="11">
        <v>125</v>
      </c>
    </row>
    <row r="8" spans="1:4">
      <c r="A8" s="9" t="s">
        <v>22</v>
      </c>
      <c r="B8" s="10">
        <v>0.26</v>
      </c>
      <c r="C8" s="10">
        <v>0.21</v>
      </c>
      <c r="D8" s="11">
        <v>130</v>
      </c>
    </row>
    <row r="9" spans="1:4">
      <c r="A9" s="9" t="s">
        <v>23</v>
      </c>
      <c r="B9" s="10">
        <v>0.27</v>
      </c>
      <c r="C9" s="10">
        <v>0.22</v>
      </c>
      <c r="D9" s="11">
        <v>135</v>
      </c>
    </row>
    <row r="10" spans="1:4">
      <c r="A10" s="9" t="s">
        <v>24</v>
      </c>
      <c r="B10" s="10">
        <v>0.28000000000000003</v>
      </c>
      <c r="C10" s="10">
        <v>0.23</v>
      </c>
      <c r="D10" s="11">
        <v>140</v>
      </c>
    </row>
    <row r="11" spans="1:4">
      <c r="A11" s="9" t="s">
        <v>25</v>
      </c>
      <c r="B11" s="10">
        <v>0.28999999999999998</v>
      </c>
      <c r="C11" s="10">
        <v>0.24</v>
      </c>
      <c r="D11" s="11">
        <v>145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3:G8"/>
  <sheetViews>
    <sheetView workbookViewId="0">
      <selection activeCell="B4" sqref="B4:G8"/>
    </sheetView>
  </sheetViews>
  <sheetFormatPr defaultRowHeight="15"/>
  <cols>
    <col min="1" max="1" width="9.140625" style="29"/>
    <col min="2" max="2" width="20" style="29" bestFit="1" customWidth="1"/>
    <col min="3" max="3" width="17.7109375" style="29" hidden="1" customWidth="1"/>
    <col min="4" max="5" width="8.140625" style="29" bestFit="1" customWidth="1"/>
    <col min="6" max="6" width="0.7109375" style="29" customWidth="1"/>
    <col min="7" max="7" width="6" style="29" customWidth="1"/>
    <col min="8" max="16384" width="9.140625" style="29"/>
  </cols>
  <sheetData>
    <row r="3" spans="2:7" ht="15.75" thickBot="1"/>
    <row r="4" spans="2:7">
      <c r="B4" s="85" t="s">
        <v>38</v>
      </c>
      <c r="C4" s="87" t="s">
        <v>30</v>
      </c>
      <c r="D4" s="21" t="s">
        <v>1</v>
      </c>
      <c r="E4" s="22" t="s">
        <v>2</v>
      </c>
      <c r="F4" s="41"/>
      <c r="G4" s="89" t="s">
        <v>3</v>
      </c>
    </row>
    <row r="5" spans="2:7" ht="15.75" thickBot="1">
      <c r="B5" s="86"/>
      <c r="C5" s="88"/>
      <c r="D5" s="23" t="s">
        <v>4</v>
      </c>
      <c r="E5" s="24" t="s">
        <v>5</v>
      </c>
      <c r="F5" s="41"/>
      <c r="G5" s="90"/>
    </row>
    <row r="6" spans="2:7">
      <c r="B6" s="49" t="s">
        <v>35</v>
      </c>
      <c r="C6" s="46" t="s">
        <v>39</v>
      </c>
      <c r="D6" s="31">
        <f t="shared" ref="D6:E8" ca="1" si="0">SUMIFS(INDIRECT($C6),Quarter,D$5)</f>
        <v>0.23</v>
      </c>
      <c r="E6" s="47">
        <f t="shared" ca="1" si="0"/>
        <v>0.22</v>
      </c>
      <c r="G6" s="40">
        <f ca="1">D6-E6</f>
        <v>1.0000000000000009E-2</v>
      </c>
    </row>
    <row r="7" spans="2:7">
      <c r="B7" s="50" t="s">
        <v>36</v>
      </c>
      <c r="C7" s="44" t="s">
        <v>40</v>
      </c>
      <c r="D7" s="5">
        <f t="shared" ca="1" si="0"/>
        <v>0.18</v>
      </c>
      <c r="E7" s="6">
        <f t="shared" ca="1" si="0"/>
        <v>0.17</v>
      </c>
      <c r="G7" s="40">
        <f ca="1">D7-E7</f>
        <v>9.9999999999999811E-3</v>
      </c>
    </row>
    <row r="8" spans="2:7" ht="15.75" thickBot="1">
      <c r="B8" s="51" t="s">
        <v>37</v>
      </c>
      <c r="C8" s="48" t="s">
        <v>41</v>
      </c>
      <c r="D8" s="2">
        <f t="shared" ca="1" si="0"/>
        <v>115</v>
      </c>
      <c r="E8" s="3">
        <f t="shared" ca="1" si="0"/>
        <v>110</v>
      </c>
      <c r="G8" s="4">
        <f t="shared" ref="G8" ca="1" si="1">D8/E8-1</f>
        <v>4.5454545454545414E-2</v>
      </c>
    </row>
  </sheetData>
  <mergeCells count="3">
    <mergeCell ref="B4:B5"/>
    <mergeCell ref="C4:C5"/>
    <mergeCell ref="G4:G5"/>
  </mergeCells>
  <conditionalFormatting sqref="D6:G8">
    <cfRule type="dataBar" priority="1">
      <dataBar>
        <cfvo type="min" val="0"/>
        <cfvo type="max" val="0"/>
        <color rgb="FF638EC6"/>
      </dataBar>
    </cfRule>
  </conditionalFormatting>
  <dataValidations count="1">
    <dataValidation type="list" allowBlank="1" showInputMessage="1" showErrorMessage="1" sqref="D5:F5">
      <formula1>$Q$7:$Q$17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E1" sqref="E1:F11"/>
    </sheetView>
  </sheetViews>
  <sheetFormatPr defaultRowHeight="15"/>
  <cols>
    <col min="2" max="2" width="12" bestFit="1" customWidth="1"/>
    <col min="4" max="4" width="13.5703125" bestFit="1" customWidth="1"/>
    <col min="6" max="6" width="38.140625" bestFit="1" customWidth="1"/>
  </cols>
  <sheetData>
    <row r="1" spans="1:6" ht="45">
      <c r="A1" s="8" t="s">
        <v>17</v>
      </c>
      <c r="B1" s="8" t="s">
        <v>42</v>
      </c>
      <c r="C1" s="8" t="s">
        <v>43</v>
      </c>
      <c r="D1" s="8" t="s">
        <v>44</v>
      </c>
      <c r="E1" s="8" t="s">
        <v>107</v>
      </c>
      <c r="F1" s="44" t="s">
        <v>106</v>
      </c>
    </row>
    <row r="2" spans="1:6">
      <c r="A2" s="9" t="s">
        <v>18</v>
      </c>
      <c r="B2" s="11">
        <v>50</v>
      </c>
      <c r="C2" s="11">
        <v>4</v>
      </c>
      <c r="D2" s="11">
        <v>10</v>
      </c>
      <c r="E2" s="57"/>
      <c r="F2" s="100"/>
    </row>
    <row r="3" spans="1:6">
      <c r="A3" s="9" t="s">
        <v>19</v>
      </c>
      <c r="B3" s="11">
        <v>49.25</v>
      </c>
      <c r="C3" s="11">
        <v>4.2</v>
      </c>
      <c r="D3" s="11">
        <v>11</v>
      </c>
      <c r="E3" s="57"/>
      <c r="F3" s="100"/>
    </row>
    <row r="4" spans="1:6">
      <c r="A4" s="9" t="s">
        <v>5</v>
      </c>
      <c r="B4" s="11">
        <v>48.51</v>
      </c>
      <c r="C4" s="11">
        <v>4.41</v>
      </c>
      <c r="D4" s="11">
        <v>12.1</v>
      </c>
      <c r="E4" s="57"/>
      <c r="F4" s="100"/>
    </row>
    <row r="5" spans="1:6">
      <c r="A5" s="9" t="s">
        <v>4</v>
      </c>
      <c r="B5" s="11">
        <v>47.78</v>
      </c>
      <c r="C5" s="11">
        <v>4.63</v>
      </c>
      <c r="D5" s="11">
        <v>13.31</v>
      </c>
      <c r="E5" s="57"/>
      <c r="F5" s="100"/>
    </row>
    <row r="6" spans="1:6">
      <c r="A6" s="9" t="s">
        <v>20</v>
      </c>
      <c r="B6" s="11">
        <v>47.07</v>
      </c>
      <c r="C6" s="11">
        <v>4.8600000000000003</v>
      </c>
      <c r="D6" s="11">
        <v>14.64</v>
      </c>
      <c r="E6" s="57"/>
      <c r="F6" s="100"/>
    </row>
    <row r="7" spans="1:6">
      <c r="A7" s="9" t="s">
        <v>21</v>
      </c>
      <c r="B7" s="11">
        <v>46.36</v>
      </c>
      <c r="C7" s="11">
        <v>5.1100000000000003</v>
      </c>
      <c r="D7" s="11">
        <v>16.11</v>
      </c>
      <c r="E7" s="57"/>
      <c r="F7" s="100"/>
    </row>
    <row r="8" spans="1:6">
      <c r="A8" s="9" t="s">
        <v>22</v>
      </c>
      <c r="B8" s="11">
        <v>45.67</v>
      </c>
      <c r="C8" s="11">
        <v>5.36</v>
      </c>
      <c r="D8" s="11">
        <v>17.72</v>
      </c>
      <c r="E8" s="57"/>
      <c r="F8" s="100"/>
    </row>
    <row r="9" spans="1:6">
      <c r="A9" s="9" t="s">
        <v>23</v>
      </c>
      <c r="B9" s="11">
        <v>44.98</v>
      </c>
      <c r="C9" s="11">
        <v>5.63</v>
      </c>
      <c r="D9" s="11">
        <v>19.489999999999998</v>
      </c>
      <c r="E9" s="57"/>
      <c r="F9" s="100"/>
    </row>
    <row r="10" spans="1:6">
      <c r="A10" s="9" t="s">
        <v>24</v>
      </c>
      <c r="B10" s="11">
        <v>44.31</v>
      </c>
      <c r="C10" s="11">
        <v>5.91</v>
      </c>
      <c r="D10" s="11">
        <v>21.44</v>
      </c>
      <c r="E10" s="57"/>
      <c r="F10" s="100"/>
    </row>
    <row r="11" spans="1:6">
      <c r="A11" s="9" t="s">
        <v>25</v>
      </c>
      <c r="B11" s="11">
        <v>43.64</v>
      </c>
      <c r="C11" s="11">
        <v>6.21</v>
      </c>
      <c r="D11" s="11">
        <v>23.58</v>
      </c>
      <c r="E11" s="57"/>
      <c r="F11" s="10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3:S15"/>
  <sheetViews>
    <sheetView tabSelected="1" workbookViewId="0">
      <selection activeCell="G2" sqref="G2"/>
    </sheetView>
  </sheetViews>
  <sheetFormatPr defaultRowHeight="15"/>
  <cols>
    <col min="2" max="2" width="37.28515625" bestFit="1" customWidth="1"/>
    <col min="3" max="3" width="36.7109375" hidden="1" customWidth="1"/>
    <col min="13" max="13" width="12.42578125" hidden="1" customWidth="1"/>
    <col min="14" max="14" width="13.85546875" hidden="1" customWidth="1"/>
    <col min="15" max="15" width="11.140625" hidden="1" customWidth="1"/>
    <col min="16" max="16" width="12.42578125" hidden="1" customWidth="1"/>
    <col min="17" max="18" width="13.42578125" hidden="1" customWidth="1"/>
    <col min="19" max="19" width="8.85546875" hidden="1" customWidth="1"/>
    <col min="20" max="20" width="8.85546875" customWidth="1"/>
  </cols>
  <sheetData>
    <row r="3" spans="2:18" ht="15.75" thickBot="1"/>
    <row r="4" spans="2:18">
      <c r="B4" s="91" t="s">
        <v>45</v>
      </c>
      <c r="C4" s="93" t="s">
        <v>45</v>
      </c>
      <c r="D4" s="69" t="s">
        <v>1</v>
      </c>
      <c r="E4" s="69" t="s">
        <v>2</v>
      </c>
      <c r="F4" s="94" t="s">
        <v>3</v>
      </c>
    </row>
    <row r="5" spans="2:18" ht="12.6" customHeight="1">
      <c r="B5" s="92"/>
      <c r="C5" s="80"/>
      <c r="D5" s="42" t="s">
        <v>23</v>
      </c>
      <c r="E5" s="42" t="s">
        <v>24</v>
      </c>
      <c r="F5" s="95"/>
      <c r="M5" s="101" t="s">
        <v>17</v>
      </c>
      <c r="N5" s="102" t="s">
        <v>42</v>
      </c>
      <c r="O5" s="102" t="s">
        <v>43</v>
      </c>
      <c r="P5" s="103" t="s">
        <v>44</v>
      </c>
      <c r="Q5" s="103" t="s">
        <v>46</v>
      </c>
      <c r="R5" s="102" t="s">
        <v>51</v>
      </c>
    </row>
    <row r="6" spans="2:18">
      <c r="B6" s="75" t="s">
        <v>46</v>
      </c>
      <c r="C6" s="1" t="s">
        <v>47</v>
      </c>
      <c r="D6" s="74">
        <f t="shared" ref="D6:E10" ca="1" si="0">SUMIFS(INDIRECT($C6),Quarter,D$5)</f>
        <v>253.23739999999998</v>
      </c>
      <c r="E6" s="74">
        <f t="shared" ca="1" si="0"/>
        <v>261.87210000000005</v>
      </c>
      <c r="F6" s="14">
        <f ca="1">D6/E6-1</f>
        <v>-3.2972966574140838E-2</v>
      </c>
      <c r="M6" s="104" t="s">
        <v>18</v>
      </c>
      <c r="N6" s="105">
        <v>50</v>
      </c>
      <c r="O6" s="105">
        <v>4</v>
      </c>
      <c r="P6" s="106">
        <v>10</v>
      </c>
      <c r="Q6" s="107">
        <f>Table356718[[#This Row],[CAC (in units)]]*Table356718[[#This Row],[ROAS (ratio)]]</f>
        <v>200</v>
      </c>
      <c r="R6" s="107">
        <f>Table356718[[#This Row],[ROAS (ratio)]]/Table356718[[#This Row],[CAC (in units)]]</f>
        <v>0.08</v>
      </c>
    </row>
    <row r="7" spans="2:18">
      <c r="B7" s="75" t="s">
        <v>42</v>
      </c>
      <c r="C7" s="1" t="s">
        <v>48</v>
      </c>
      <c r="D7" s="116">
        <f t="shared" ca="1" si="0"/>
        <v>44.98</v>
      </c>
      <c r="E7" s="116">
        <f t="shared" ca="1" si="0"/>
        <v>44.31</v>
      </c>
      <c r="F7" s="17">
        <f t="shared" ref="F7:F10" ca="1" si="1">D7/E7-1</f>
        <v>1.5120740239223496E-2</v>
      </c>
      <c r="M7" s="104" t="s">
        <v>19</v>
      </c>
      <c r="N7" s="105">
        <v>49.25</v>
      </c>
      <c r="O7" s="105">
        <v>4.2</v>
      </c>
      <c r="P7" s="106">
        <v>11</v>
      </c>
      <c r="Q7" s="107">
        <f>Table356718[[#This Row],[CAC (in units)]]*Table356718[[#This Row],[ROAS (ratio)]]</f>
        <v>206.85000000000002</v>
      </c>
      <c r="R7" s="107">
        <f>Table356718[[#This Row],[ROAS (ratio)]]/Table356718[[#This Row],[CAC (in units)]]</f>
        <v>8.5279187817258892E-2</v>
      </c>
    </row>
    <row r="8" spans="2:18">
      <c r="B8" s="75" t="s">
        <v>44</v>
      </c>
      <c r="C8" s="1" t="s">
        <v>49</v>
      </c>
      <c r="D8" s="74">
        <f t="shared" ca="1" si="0"/>
        <v>19.489999999999998</v>
      </c>
      <c r="E8" s="74">
        <f t="shared" ca="1" si="0"/>
        <v>21.44</v>
      </c>
      <c r="F8" s="14">
        <f t="shared" ca="1" si="1"/>
        <v>-9.0951492537313605E-2</v>
      </c>
      <c r="M8" s="108" t="s">
        <v>5</v>
      </c>
      <c r="N8" s="109">
        <v>48.51</v>
      </c>
      <c r="O8" s="109">
        <v>4.41</v>
      </c>
      <c r="P8" s="110">
        <v>12.1</v>
      </c>
      <c r="Q8" s="111">
        <f>Table356718[[#This Row],[CAC (in units)]]*Table356718[[#This Row],[ROAS (ratio)]]</f>
        <v>213.92910000000001</v>
      </c>
      <c r="R8" s="111">
        <f>Table356718[[#This Row],[ROAS (ratio)]]/Table356718[[#This Row],[CAC (in units)]]</f>
        <v>9.0909090909090912E-2</v>
      </c>
    </row>
    <row r="9" spans="2:18">
      <c r="B9" s="75" t="s">
        <v>43</v>
      </c>
      <c r="C9" s="1" t="s">
        <v>50</v>
      </c>
      <c r="D9" s="115">
        <f t="shared" ca="1" si="0"/>
        <v>5.63</v>
      </c>
      <c r="E9" s="115">
        <f t="shared" ca="1" si="0"/>
        <v>5.91</v>
      </c>
      <c r="F9" s="14">
        <f t="shared" ca="1" si="1"/>
        <v>-4.7377326565143818E-2</v>
      </c>
      <c r="M9" s="108" t="s">
        <v>4</v>
      </c>
      <c r="N9" s="109">
        <v>47.78</v>
      </c>
      <c r="O9" s="109">
        <v>4.63</v>
      </c>
      <c r="P9" s="110">
        <v>13.31</v>
      </c>
      <c r="Q9" s="111">
        <f>Table356718[[#This Row],[CAC (in units)]]*Table356718[[#This Row],[ROAS (ratio)]]</f>
        <v>221.22139999999999</v>
      </c>
      <c r="R9" s="111">
        <f>Table356718[[#This Row],[ROAS (ratio)]]/Table356718[[#This Row],[CAC (in units)]]</f>
        <v>9.6902469652574291E-2</v>
      </c>
    </row>
    <row r="10" spans="2:18" ht="15.6" customHeight="1" thickBot="1">
      <c r="B10" s="76" t="s">
        <v>51</v>
      </c>
      <c r="C10" s="2" t="s">
        <v>52</v>
      </c>
      <c r="D10" s="117">
        <f t="shared" ca="1" si="0"/>
        <v>0.1251667407736772</v>
      </c>
      <c r="E10" s="117">
        <f t="shared" ca="1" si="0"/>
        <v>0.13337846987136087</v>
      </c>
      <c r="F10" s="118">
        <f t="shared" ca="1" si="1"/>
        <v>-6.1567126280602902E-2</v>
      </c>
      <c r="M10" s="104" t="s">
        <v>20</v>
      </c>
      <c r="N10" s="105">
        <v>47.07</v>
      </c>
      <c r="O10" s="105">
        <v>4.8600000000000003</v>
      </c>
      <c r="P10" s="106">
        <v>14.64</v>
      </c>
      <c r="Q10" s="107">
        <f>Table356718[[#This Row],[CAC (in units)]]*Table356718[[#This Row],[ROAS (ratio)]]</f>
        <v>228.76020000000003</v>
      </c>
      <c r="R10" s="107">
        <f>Table356718[[#This Row],[ROAS (ratio)]]/Table356718[[#This Row],[CAC (in units)]]</f>
        <v>0.10325047801147229</v>
      </c>
    </row>
    <row r="11" spans="2:18">
      <c r="M11" s="104" t="s">
        <v>21</v>
      </c>
      <c r="N11" s="105">
        <v>46.36</v>
      </c>
      <c r="O11" s="105">
        <v>5.1100000000000003</v>
      </c>
      <c r="P11" s="106">
        <v>16.11</v>
      </c>
      <c r="Q11" s="107">
        <f>Table356718[[#This Row],[CAC (in units)]]*Table356718[[#This Row],[ROAS (ratio)]]</f>
        <v>236.89960000000002</v>
      </c>
      <c r="R11" s="107">
        <f>Table356718[[#This Row],[ROAS (ratio)]]/Table356718[[#This Row],[CAC (in units)]]</f>
        <v>0.11022433132010355</v>
      </c>
    </row>
    <row r="12" spans="2:18">
      <c r="M12" s="104" t="s">
        <v>22</v>
      </c>
      <c r="N12" s="105">
        <v>45.67</v>
      </c>
      <c r="O12" s="105">
        <v>5.36</v>
      </c>
      <c r="P12" s="106">
        <v>17.72</v>
      </c>
      <c r="Q12" s="107">
        <f>Table356718[[#This Row],[CAC (in units)]]*Table356718[[#This Row],[ROAS (ratio)]]</f>
        <v>244.79120000000003</v>
      </c>
      <c r="R12" s="107">
        <f>Table356718[[#This Row],[ROAS (ratio)]]/Table356718[[#This Row],[CAC (in units)]]</f>
        <v>0.11736369608057806</v>
      </c>
    </row>
    <row r="13" spans="2:18">
      <c r="M13" s="104" t="s">
        <v>23</v>
      </c>
      <c r="N13" s="105">
        <v>44.98</v>
      </c>
      <c r="O13" s="105">
        <v>5.63</v>
      </c>
      <c r="P13" s="106">
        <v>19.489999999999998</v>
      </c>
      <c r="Q13" s="107">
        <f>Table356718[[#This Row],[CAC (in units)]]*Table356718[[#This Row],[ROAS (ratio)]]</f>
        <v>253.23739999999998</v>
      </c>
      <c r="R13" s="107">
        <f>Table356718[[#This Row],[ROAS (ratio)]]/Table356718[[#This Row],[CAC (in units)]]</f>
        <v>0.1251667407736772</v>
      </c>
    </row>
    <row r="14" spans="2:18">
      <c r="M14" s="104" t="s">
        <v>24</v>
      </c>
      <c r="N14" s="105">
        <v>44.31</v>
      </c>
      <c r="O14" s="105">
        <v>5.91</v>
      </c>
      <c r="P14" s="106">
        <v>21.44</v>
      </c>
      <c r="Q14" s="107">
        <f>Table356718[[#This Row],[CAC (in units)]]*Table356718[[#This Row],[ROAS (ratio)]]</f>
        <v>261.87210000000005</v>
      </c>
      <c r="R14" s="107">
        <f>Table356718[[#This Row],[ROAS (ratio)]]/Table356718[[#This Row],[CAC (in units)]]</f>
        <v>0.13337846987136087</v>
      </c>
    </row>
    <row r="15" spans="2:18">
      <c r="M15" s="112" t="s">
        <v>25</v>
      </c>
      <c r="N15" s="113">
        <v>43.64</v>
      </c>
      <c r="O15" s="113">
        <v>6.21</v>
      </c>
      <c r="P15" s="114">
        <v>23.58</v>
      </c>
      <c r="Q15" s="107">
        <f>Table356718[[#This Row],[CAC (in units)]]*Table356718[[#This Row],[ROAS (ratio)]]</f>
        <v>271.00439999999998</v>
      </c>
      <c r="R15" s="107">
        <f>Table356718[[#This Row],[ROAS (ratio)]]/Table356718[[#This Row],[CAC (in units)]]</f>
        <v>0.14230064161319889</v>
      </c>
    </row>
  </sheetData>
  <mergeCells count="3">
    <mergeCell ref="B4:B5"/>
    <mergeCell ref="C4:C5"/>
    <mergeCell ref="F4:F5"/>
  </mergeCells>
  <dataValidations count="1">
    <dataValidation type="list" allowBlank="1" showInputMessage="1" showErrorMessage="1" sqref="D5:E5">
      <formula1>$M$5:$M$15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sqref="A1:F11"/>
    </sheetView>
  </sheetViews>
  <sheetFormatPr defaultRowHeight="15"/>
  <sheetData>
    <row r="1" spans="1:6" ht="45">
      <c r="A1" s="8" t="s">
        <v>17</v>
      </c>
      <c r="B1" s="8" t="s">
        <v>53</v>
      </c>
      <c r="C1" s="8" t="s">
        <v>54</v>
      </c>
      <c r="D1" s="8" t="s">
        <v>55</v>
      </c>
      <c r="E1" s="8" t="s">
        <v>56</v>
      </c>
      <c r="F1" s="8" t="s">
        <v>57</v>
      </c>
    </row>
    <row r="2" spans="1:6">
      <c r="A2" s="9" t="s">
        <v>18</v>
      </c>
      <c r="B2" s="11">
        <v>10000</v>
      </c>
      <c r="C2" s="11">
        <v>5000</v>
      </c>
      <c r="D2" s="10">
        <v>0.99</v>
      </c>
      <c r="E2" s="57">
        <v>2</v>
      </c>
      <c r="F2" s="57">
        <v>2</v>
      </c>
    </row>
    <row r="3" spans="1:6">
      <c r="A3" s="9" t="s">
        <v>19</v>
      </c>
      <c r="B3" s="11">
        <v>12000</v>
      </c>
      <c r="C3" s="11">
        <v>6250</v>
      </c>
      <c r="D3" s="10">
        <v>0.99099999999999999</v>
      </c>
      <c r="E3" s="57">
        <v>1.9</v>
      </c>
      <c r="F3" s="57">
        <v>2.2999999999999998</v>
      </c>
    </row>
    <row r="4" spans="1:6">
      <c r="A4" s="9" t="s">
        <v>5</v>
      </c>
      <c r="B4" s="11">
        <v>14000</v>
      </c>
      <c r="C4" s="11">
        <v>7500</v>
      </c>
      <c r="D4" s="10">
        <v>0.99199999999999999</v>
      </c>
      <c r="E4" s="57">
        <v>1.8</v>
      </c>
      <c r="F4" s="57">
        <v>2.6</v>
      </c>
    </row>
    <row r="5" spans="1:6">
      <c r="A5" s="9" t="s">
        <v>4</v>
      </c>
      <c r="B5" s="11">
        <v>16000</v>
      </c>
      <c r="C5" s="11">
        <v>8750</v>
      </c>
      <c r="D5" s="10">
        <v>0.99299999999999999</v>
      </c>
      <c r="E5" s="57">
        <v>1.7</v>
      </c>
      <c r="F5" s="57">
        <v>2.9</v>
      </c>
    </row>
    <row r="6" spans="1:6">
      <c r="A6" s="9" t="s">
        <v>20</v>
      </c>
      <c r="B6" s="11">
        <v>18000</v>
      </c>
      <c r="C6" s="11">
        <v>10000</v>
      </c>
      <c r="D6" s="10">
        <v>0.99400000000000011</v>
      </c>
      <c r="E6" s="57">
        <v>1.6</v>
      </c>
      <c r="F6" s="57">
        <v>3.2</v>
      </c>
    </row>
    <row r="7" spans="1:6">
      <c r="A7" s="9" t="s">
        <v>21</v>
      </c>
      <c r="B7" s="11">
        <v>20000</v>
      </c>
      <c r="C7" s="11">
        <v>11250</v>
      </c>
      <c r="D7" s="10">
        <v>0.995</v>
      </c>
      <c r="E7" s="57">
        <v>1.5</v>
      </c>
      <c r="F7" s="57">
        <v>3.5</v>
      </c>
    </row>
    <row r="8" spans="1:6">
      <c r="A8" s="9" t="s">
        <v>22</v>
      </c>
      <c r="B8" s="11">
        <v>22000</v>
      </c>
      <c r="C8" s="11">
        <v>12500</v>
      </c>
      <c r="D8" s="10">
        <v>0.996</v>
      </c>
      <c r="E8" s="57">
        <v>1.4</v>
      </c>
      <c r="F8" s="57">
        <v>3.8</v>
      </c>
    </row>
    <row r="9" spans="1:6">
      <c r="A9" s="9" t="s">
        <v>23</v>
      </c>
      <c r="B9" s="11">
        <v>24000</v>
      </c>
      <c r="C9" s="11">
        <v>13750</v>
      </c>
      <c r="D9" s="10">
        <v>0.997</v>
      </c>
      <c r="E9" s="57">
        <v>1.3</v>
      </c>
      <c r="F9" s="57">
        <v>4.0999999999999996</v>
      </c>
    </row>
    <row r="10" spans="1:6">
      <c r="A10" s="9" t="s">
        <v>24</v>
      </c>
      <c r="B10" s="11">
        <v>26000</v>
      </c>
      <c r="C10" s="11">
        <v>15000</v>
      </c>
      <c r="D10" s="10">
        <v>0.998</v>
      </c>
      <c r="E10" s="57">
        <v>1.2</v>
      </c>
      <c r="F10" s="57">
        <v>4.4000000000000004</v>
      </c>
    </row>
    <row r="11" spans="1:6">
      <c r="A11" s="9" t="s">
        <v>25</v>
      </c>
      <c r="B11" s="11">
        <v>28000</v>
      </c>
      <c r="C11" s="11">
        <v>16250</v>
      </c>
      <c r="D11" s="10">
        <v>0.99900000000000011</v>
      </c>
      <c r="E11" s="57">
        <v>1.1000000000000001</v>
      </c>
      <c r="F11" s="57">
        <v>4.7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54</vt:i4>
      </vt:variant>
    </vt:vector>
  </HeadingPairs>
  <TitlesOfParts>
    <vt:vector size="77" baseType="lpstr">
      <vt:lpstr>Sheet2</vt:lpstr>
      <vt:lpstr>CEO_Scorecard</vt:lpstr>
      <vt:lpstr>Sheet4</vt:lpstr>
      <vt:lpstr>COO_Scorecard</vt:lpstr>
      <vt:lpstr>Sheet6</vt:lpstr>
      <vt:lpstr>CFO_Scorecard</vt:lpstr>
      <vt:lpstr>Sheet8</vt:lpstr>
      <vt:lpstr>CMO_Scorecard</vt:lpstr>
      <vt:lpstr>Sheet10</vt:lpstr>
      <vt:lpstr>CTO_Scorecard</vt:lpstr>
      <vt:lpstr>Sheet12</vt:lpstr>
      <vt:lpstr>CSO_Scorecard</vt:lpstr>
      <vt:lpstr>Sheet14</vt:lpstr>
      <vt:lpstr>CPO_Scorecard</vt:lpstr>
      <vt:lpstr>Sheet16</vt:lpstr>
      <vt:lpstr>CCO_Scorecard</vt:lpstr>
      <vt:lpstr>Sheet18</vt:lpstr>
      <vt:lpstr>CPO_HR Scorecard</vt:lpstr>
      <vt:lpstr>Sheet20</vt:lpstr>
      <vt:lpstr>CSO_Sustainability Scorecard</vt:lpstr>
      <vt:lpstr>Sheet22</vt:lpstr>
      <vt:lpstr>CDO_Scorecard</vt:lpstr>
      <vt:lpstr>Sheet25</vt:lpstr>
      <vt:lpstr>Accuracy_of_Sales_Forecasts</vt:lpstr>
      <vt:lpstr>Active_Users</vt:lpstr>
      <vt:lpstr>App_Downloads</vt:lpstr>
      <vt:lpstr>CMO_Scorecard!CAC__in_units</vt:lpstr>
      <vt:lpstr>CAC__in_units</vt:lpstr>
      <vt:lpstr>Carbon_Footprint_Reduction</vt:lpstr>
      <vt:lpstr>Cash_Flow_Index</vt:lpstr>
      <vt:lpstr>CLTV__in_units</vt:lpstr>
      <vt:lpstr>COGS__in_thousands</vt:lpstr>
      <vt:lpstr>Compliance_Rate_with_Data_Protection_Laws</vt:lpstr>
      <vt:lpstr>Cost</vt:lpstr>
      <vt:lpstr>CSAT</vt:lpstr>
      <vt:lpstr>Customer_Acquisition_Efficiency_Ratio</vt:lpstr>
      <vt:lpstr>Customer_Satisfaction_Score</vt:lpstr>
      <vt:lpstr>Customer_Support_Response_Time__hours</vt:lpstr>
      <vt:lpstr>Data_Quality_Score</vt:lpstr>
      <vt:lpstr>Employee_Engagement_Score</vt:lpstr>
      <vt:lpstr>Employee_Satisfaction_Index</vt:lpstr>
      <vt:lpstr>Employee_Turnover_Rate</vt:lpstr>
      <vt:lpstr>Gross_Margin_per_Product_Line</vt:lpstr>
      <vt:lpstr>Inventory_Turnover_Rate</vt:lpstr>
      <vt:lpstr>Market_Penetration_Rate</vt:lpstr>
      <vt:lpstr>Market_Share</vt:lpstr>
      <vt:lpstr>Net_Profit_Margin</vt:lpstr>
      <vt:lpstr>NPS</vt:lpstr>
      <vt:lpstr>On_time_Delivery_Rate</vt:lpstr>
      <vt:lpstr>Order_Fulfillment_Time__days</vt:lpstr>
      <vt:lpstr>Overall_Revenue_Growth</vt:lpstr>
      <vt:lpstr>Percentage_of_Sustainable_Materials_Used</vt:lpstr>
      <vt:lpstr>Product_Development_Cycle_Time__months</vt:lpstr>
      <vt:lpstr>Product_Return_Rate</vt:lpstr>
      <vt:lpstr>Profit</vt:lpstr>
      <vt:lpstr>CMO_Scorecard!Quarter</vt:lpstr>
      <vt:lpstr>Sheet10!Quarter</vt:lpstr>
      <vt:lpstr>Sheet12!Quarter</vt:lpstr>
      <vt:lpstr>Sheet14!Quarter</vt:lpstr>
      <vt:lpstr>Sheet16!Quarter</vt:lpstr>
      <vt:lpstr>Sheet18!Quarter</vt:lpstr>
      <vt:lpstr>Sheet20!Quarter</vt:lpstr>
      <vt:lpstr>Sheet22!Quarter</vt:lpstr>
      <vt:lpstr>Quarter</vt:lpstr>
      <vt:lpstr>Quarterly_Revenue</vt:lpstr>
      <vt:lpstr>Revenue</vt:lpstr>
      <vt:lpstr>CMO_Scorecard!ROAS__ratio</vt:lpstr>
      <vt:lpstr>ROAS__ratio</vt:lpstr>
      <vt:lpstr>ROI</vt:lpstr>
      <vt:lpstr>Sales_Growth_Rate</vt:lpstr>
      <vt:lpstr>CMO_Scorecard!Social_Media_Engagement_Rate__in_units</vt:lpstr>
      <vt:lpstr>Social_Media_Engagement_Rate__in_units</vt:lpstr>
      <vt:lpstr>Sustainability_Index_Score</vt:lpstr>
      <vt:lpstr>Tech_Stack_ROI</vt:lpstr>
      <vt:lpstr>Time_to_Fill_Positions__days</vt:lpstr>
      <vt:lpstr>Website_Speed__sec</vt:lpstr>
      <vt:lpstr>Website_Uptime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2024-03-05T08:04:35Z</dcterms:created>
  <dcterms:modified xsi:type="dcterms:W3CDTF">2024-03-06T07:55:30Z</dcterms:modified>
</cp:coreProperties>
</file>