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8_{8F846C71-7A62-4FD5-B7F0-D908F0A98D8A}" xr6:coauthVersionLast="47" xr6:coauthVersionMax="47" xr10:uidLastSave="{00000000-0000-0000-0000-000000000000}"/>
  <bookViews>
    <workbookView xWindow="-108" yWindow="-108" windowWidth="23256" windowHeight="12456" activeTab="1" xr2:uid="{010CC833-1BC8-4C03-9671-AB0CFAD0E75F}"/>
  </bookViews>
  <sheets>
    <sheet name="Pivots" sheetId="5" r:id="rId1"/>
    <sheet name="Dataset" sheetId="1" r:id="rId2"/>
    <sheet name="Excel functions for questions" sheetId="2" r:id="rId3"/>
    <sheet name="Questions for dashboard" sheetId="3" r:id="rId4"/>
    <sheet name="Dashboard" sheetId="4" r:id="rId5"/>
  </sheets>
  <calcPr calcId="191029"/>
  <pivotCaches>
    <pivotCache cacheId="0" r:id="rId6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2" l="1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H14" i="2"/>
  <c r="C14" i="2"/>
  <c r="C13" i="2"/>
  <c r="C12" i="2"/>
  <c r="H10" i="2"/>
  <c r="F10" i="2"/>
  <c r="A8" i="2"/>
</calcChain>
</file>

<file path=xl/sharedStrings.xml><?xml version="1.0" encoding="utf-8"?>
<sst xmlns="http://schemas.openxmlformats.org/spreadsheetml/2006/main" count="162" uniqueCount="70">
  <si>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</si>
  <si>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</si>
  <si>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</si>
  <si>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</si>
  <si>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</si>
  <si>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</si>
  <si>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</si>
  <si>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</si>
  <si>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</si>
  <si>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</si>
  <si>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</si>
  <si>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</si>
  <si>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</si>
  <si>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</si>
  <si>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</si>
  <si>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Lattitude</t>
  </si>
  <si>
    <t>Longtitude</t>
  </si>
  <si>
    <t>85 Turner St</t>
  </si>
  <si>
    <t>h</t>
  </si>
  <si>
    <t>S</t>
  </si>
  <si>
    <t>Biggin</t>
  </si>
  <si>
    <t>25 Bloomburg St</t>
  </si>
  <si>
    <t>5 Charles St</t>
  </si>
  <si>
    <t>SP</t>
  </si>
  <si>
    <t>40 Federation La</t>
  </si>
  <si>
    <t>PI</t>
  </si>
  <si>
    <t>55a Park St</t>
  </si>
  <si>
    <t>VB</t>
  </si>
  <si>
    <t>Nelson</t>
  </si>
  <si>
    <t>129 Charles St</t>
  </si>
  <si>
    <t>Jellis</t>
  </si>
  <si>
    <t>124 Yarra St</t>
  </si>
  <si>
    <t>98 Charles St</t>
  </si>
  <si>
    <t>6/241 Nicholson St</t>
  </si>
  <si>
    <t>u</t>
  </si>
  <si>
    <t>10 Valiant St</t>
  </si>
  <si>
    <t>411/8 Grosvenor St</t>
  </si>
  <si>
    <t>40 Nicholson St</t>
  </si>
  <si>
    <t>123/56 Nicholson St</t>
  </si>
  <si>
    <t>45 William St</t>
  </si>
  <si>
    <t>7/20 Abbotsford St</t>
  </si>
  <si>
    <t>Greg</t>
  </si>
  <si>
    <t>16 William St</t>
  </si>
  <si>
    <t>42 Henry St</t>
  </si>
  <si>
    <t>78 Yarra St</t>
  </si>
  <si>
    <t>LITTLE</t>
  </si>
  <si>
    <t>196 Nicholson St</t>
  </si>
  <si>
    <t>Collins</t>
  </si>
  <si>
    <t xml:space="preserve">Show the total of price for VB method </t>
  </si>
  <si>
    <t xml:space="preserve">if the landsize is bigger than 200 then show the sum of landsize and the distance and if false then show the subtraction of them </t>
  </si>
  <si>
    <t xml:space="preserve">40 Nicholson St Show the latitude and longitude </t>
  </si>
  <si>
    <t xml:space="preserve">Show the average of building area </t>
  </si>
  <si>
    <t xml:space="preserve">Question 1 </t>
  </si>
  <si>
    <t>Question 2</t>
  </si>
  <si>
    <t xml:space="preserve">If colomn </t>
  </si>
  <si>
    <t>Question 3</t>
  </si>
  <si>
    <t xml:space="preserve">Latitude </t>
  </si>
  <si>
    <t>Longitude</t>
  </si>
  <si>
    <t>Question 4</t>
  </si>
  <si>
    <t xml:space="preserve">Show the address and their land size </t>
  </si>
  <si>
    <t xml:space="preserve">Show the rooms and seller </t>
  </si>
  <si>
    <t xml:space="preserve">Show the address and Bedroom and total building area </t>
  </si>
  <si>
    <t xml:space="preserve">Show the year built and total price </t>
  </si>
  <si>
    <t>Row Labels</t>
  </si>
  <si>
    <t>Grand Total</t>
  </si>
  <si>
    <t>Sum of Landsize</t>
  </si>
  <si>
    <t>Count of SellerG</t>
  </si>
  <si>
    <t>Sum of Bedroom2</t>
  </si>
  <si>
    <t>Sum of Bathroom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</si>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</sst>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Mistral"/>
      <family val="4"/>
    </font>
    <font>
      <sz val="14"/>
      <color theme="0"/>
      <name val="Mistral"/>
      <family val="4"/>
    </font>
    <font>
      <sz val="13"/>
      <color theme="0"/>
      <name val="Mistral"/>
      <family val="4"/>
    </font>
  </fonts>
  <fills count="4">
    <fill>
      <patternFill patternType="none"/>
    </fill>
    <fill>
      <patternFill patternType="gray125"/>
    </fill>
    <fill>
      <patternFill patternType="solid">
        <fgColor rgb="FF7B00F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0" fillId="3" borderId="0" xfId="0" applyNumberFormat="1" applyFill="1"/>
    <xf numFmtId="0" fontId="0" fillId="3" borderId="0" xfId="0" applyFill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B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[Melbourne Housing project original.xlsx]Pivots!PivotTable1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chemeClr val="accent2"/>
                </a:solidFill>
                <a:latin typeface="Mistral" panose="03090702030407020403" pitchFamily="66" charset="0"/>
              </a:rPr>
              <a:t>Address and their landsize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Pivots!$A$4:$A$23</c:f>
              <c:strCache>
                <c:ptCount val="19"/>
                <c:pt idx="0">
                  <c:v>10 Valiant St</c:v>
                </c:pt>
                <c:pt idx="1">
                  <c:v>123/56 Nicholson St</c:v>
                </c:pt>
                <c:pt idx="2">
                  <c:v>124 Yarra St</c:v>
                </c:pt>
                <c:pt idx="3">
                  <c:v>129 Charles St</c:v>
                </c:pt>
                <c:pt idx="4">
                  <c:v>16 William St</c:v>
                </c:pt>
                <c:pt idx="5">
                  <c:v>196 Nicholson St</c:v>
                </c:pt>
                <c:pt idx="6">
                  <c:v>25 Bloomburg St</c:v>
                </c:pt>
                <c:pt idx="7">
                  <c:v>40 Federation La</c:v>
                </c:pt>
                <c:pt idx="8">
                  <c:v>40 Nicholson St</c:v>
                </c:pt>
                <c:pt idx="9">
                  <c:v>411/8 Grosvenor St</c:v>
                </c:pt>
                <c:pt idx="10">
                  <c:v>42 Henry St</c:v>
                </c:pt>
                <c:pt idx="11">
                  <c:v>45 William St</c:v>
                </c:pt>
                <c:pt idx="12">
                  <c:v>5 Charles St</c:v>
                </c:pt>
                <c:pt idx="13">
                  <c:v>55a Park St</c:v>
                </c:pt>
                <c:pt idx="14">
                  <c:v>6/241 Nicholson St</c:v>
                </c:pt>
                <c:pt idx="15">
                  <c:v>7/20 Abbotsford St</c:v>
                </c:pt>
                <c:pt idx="16">
                  <c:v>78 Yarra St</c:v>
                </c:pt>
                <c:pt idx="17">
                  <c:v>85 Turner St</c:v>
                </c:pt>
                <c:pt idx="18">
                  <c:v>98 Charles St</c:v>
                </c:pt>
              </c:strCache>
            </c:strRef>
          </c:cat>
          <c:val>
            <c:numRef>
              <c:f>Pivots!$B$4:$B$23</c:f>
              <c:numCache>
                <c:formatCode>General</c:formatCode>
                <c:ptCount val="19"/>
                <c:pt idx="0">
                  <c:v>220</c:v>
                </c:pt>
                <c:pt idx="1">
                  <c:v>0</c:v>
                </c:pt>
                <c:pt idx="2">
                  <c:v>245</c:v>
                </c:pt>
                <c:pt idx="3">
                  <c:v>181</c:v>
                </c:pt>
                <c:pt idx="4">
                  <c:v>238</c:v>
                </c:pt>
                <c:pt idx="5">
                  <c:v>183</c:v>
                </c:pt>
                <c:pt idx="6">
                  <c:v>156</c:v>
                </c:pt>
                <c:pt idx="7">
                  <c:v>94</c:v>
                </c:pt>
                <c:pt idx="8">
                  <c:v>214</c:v>
                </c:pt>
                <c:pt idx="9">
                  <c:v>0</c:v>
                </c:pt>
                <c:pt idx="10">
                  <c:v>113</c:v>
                </c:pt>
                <c:pt idx="11">
                  <c:v>195</c:v>
                </c:pt>
                <c:pt idx="12">
                  <c:v>134</c:v>
                </c:pt>
                <c:pt idx="13">
                  <c:v>120</c:v>
                </c:pt>
                <c:pt idx="14">
                  <c:v>0</c:v>
                </c:pt>
                <c:pt idx="15">
                  <c:v>0</c:v>
                </c:pt>
                <c:pt idx="16">
                  <c:v>138</c:v>
                </c:pt>
                <c:pt idx="17">
                  <c:v>202</c:v>
                </c:pt>
                <c:pt idx="18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D-49EE-BFCA-D1EB6191D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609844767"/>
        <c:axId val="1607420767"/>
      </c:barChart>
      <c:catAx>
        <c:axId val="16098447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20767"/>
        <c:crosses val="autoZero"/>
        <c:auto val="1"/>
        <c:lblAlgn val="ctr"/>
        <c:lblOffset val="100"/>
        <c:noMultiLvlLbl val="0"/>
      </c:catAx>
      <c:valAx>
        <c:axId val="16074207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84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[Melbourne Housing project original.xlsx]Pivots!PivotTable2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chemeClr val="accent2"/>
                </a:solidFill>
                <a:latin typeface="Mistral" panose="03090702030407020403" pitchFamily="66" charset="0"/>
              </a:rPr>
              <a:t>Rooms and total SellerG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Pivots!$F$3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Pivots!$E$4:$E$8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Pivots!$F$4:$F$8</c:f>
              <c:numCache>
                <c:formatCode>General</c:formatCode>
                <c:ptCount val="4"/>
                <c:pt idx="0">
                  <c:v>2</c:v>
                </c:pt>
                <c:pt idx="1">
                  <c:v>9</c:v>
                </c:pt>
                <c:pt idx="2">
                  <c:v>7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2-4EFA-AF47-35BA069AD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8079535"/>
        <c:axId val="1618071375"/>
      </c:lineChart>
      <c:catAx>
        <c:axId val="16180795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071375"/>
        <c:crosses val="autoZero"/>
        <c:auto val="1"/>
        <c:lblAlgn val="ctr"/>
        <c:lblOffset val="100"/>
        <c:noMultiLvlLbl val="0"/>
      </c:catAx>
      <c:valAx>
        <c:axId val="16180713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07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[Melbourne Housing project original.xlsx]Pivots!PivotTable3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0">
                <a:solidFill>
                  <a:schemeClr val="accent2"/>
                </a:solidFill>
                <a:latin typeface="Mistral" panose="03090702030407020403" pitchFamily="66" charset="0"/>
              </a:rPr>
              <a:t>Address and Total Bedroom </a:t>
            </a:r>
            <a:r>
              <a:rPr lang="en-IN" sz="1600" b="0">
                <a:solidFill>
                  <a:schemeClr val="accent1"/>
                </a:solidFill>
                <a:latin typeface="Mistral" panose="03090702030407020403" pitchFamily="66" charset="0"/>
              </a:rPr>
              <a:t>and total bathroom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Pivots!$J$3</c:f>
              <c:strCache>
                <c:ptCount val="1"/>
                <c:pt idx="0">
                  <c:v>Sum of Bedroom2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Pivots!$I$4:$I$23</c:f>
              <c:strCache>
                <c:ptCount val="19"/>
                <c:pt idx="0">
                  <c:v>10 Valiant St</c:v>
                </c:pt>
                <c:pt idx="1">
                  <c:v>123/56 Nicholson St</c:v>
                </c:pt>
                <c:pt idx="2">
                  <c:v>124 Yarra St</c:v>
                </c:pt>
                <c:pt idx="3">
                  <c:v>129 Charles St</c:v>
                </c:pt>
                <c:pt idx="4">
                  <c:v>16 William St</c:v>
                </c:pt>
                <c:pt idx="5">
                  <c:v>196 Nicholson St</c:v>
                </c:pt>
                <c:pt idx="6">
                  <c:v>25 Bloomburg St</c:v>
                </c:pt>
                <c:pt idx="7">
                  <c:v>40 Federation La</c:v>
                </c:pt>
                <c:pt idx="8">
                  <c:v>40 Nicholson St</c:v>
                </c:pt>
                <c:pt idx="9">
                  <c:v>411/8 Grosvenor St</c:v>
                </c:pt>
                <c:pt idx="10">
                  <c:v>42 Henry St</c:v>
                </c:pt>
                <c:pt idx="11">
                  <c:v>45 William St</c:v>
                </c:pt>
                <c:pt idx="12">
                  <c:v>5 Charles St</c:v>
                </c:pt>
                <c:pt idx="13">
                  <c:v>55a Park St</c:v>
                </c:pt>
                <c:pt idx="14">
                  <c:v>6/241 Nicholson St</c:v>
                </c:pt>
                <c:pt idx="15">
                  <c:v>7/20 Abbotsford St</c:v>
                </c:pt>
                <c:pt idx="16">
                  <c:v>78 Yarra St</c:v>
                </c:pt>
                <c:pt idx="17">
                  <c:v>85 Turner St</c:v>
                </c:pt>
                <c:pt idx="18">
                  <c:v>98 Charles St</c:v>
                </c:pt>
              </c:strCache>
            </c:strRef>
          </c:cat>
          <c:val>
            <c:numRef>
              <c:f>Pivots!$J$4:$J$23</c:f>
              <c:numCache>
                <c:formatCode>General</c:formatCode>
                <c:ptCount val="19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A2-422C-B4A7-1B3EF550AA2B}"/>
            </c:ext>
          </c:extLst>
        </c:ser>
        <c:ser>
          <c:idx val="1"/>
          <c:order val="1"/>
          <c:tx>
            <c:strRef>
              <c:f>Pivots!$K$3</c:f>
              <c:strCache>
                <c:ptCount val="1"/>
                <c:pt idx="0">
                  <c:v>Sum of Bathroom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Pivots!$I$4:$I$23</c:f>
              <c:strCache>
                <c:ptCount val="19"/>
                <c:pt idx="0">
                  <c:v>10 Valiant St</c:v>
                </c:pt>
                <c:pt idx="1">
                  <c:v>123/56 Nicholson St</c:v>
                </c:pt>
                <c:pt idx="2">
                  <c:v>124 Yarra St</c:v>
                </c:pt>
                <c:pt idx="3">
                  <c:v>129 Charles St</c:v>
                </c:pt>
                <c:pt idx="4">
                  <c:v>16 William St</c:v>
                </c:pt>
                <c:pt idx="5">
                  <c:v>196 Nicholson St</c:v>
                </c:pt>
                <c:pt idx="6">
                  <c:v>25 Bloomburg St</c:v>
                </c:pt>
                <c:pt idx="7">
                  <c:v>40 Federation La</c:v>
                </c:pt>
                <c:pt idx="8">
                  <c:v>40 Nicholson St</c:v>
                </c:pt>
                <c:pt idx="9">
                  <c:v>411/8 Grosvenor St</c:v>
                </c:pt>
                <c:pt idx="10">
                  <c:v>42 Henry St</c:v>
                </c:pt>
                <c:pt idx="11">
                  <c:v>45 William St</c:v>
                </c:pt>
                <c:pt idx="12">
                  <c:v>5 Charles St</c:v>
                </c:pt>
                <c:pt idx="13">
                  <c:v>55a Park St</c:v>
                </c:pt>
                <c:pt idx="14">
                  <c:v>6/241 Nicholson St</c:v>
                </c:pt>
                <c:pt idx="15">
                  <c:v>7/20 Abbotsford St</c:v>
                </c:pt>
                <c:pt idx="16">
                  <c:v>78 Yarra St</c:v>
                </c:pt>
                <c:pt idx="17">
                  <c:v>85 Turner St</c:v>
                </c:pt>
                <c:pt idx="18">
                  <c:v>98 Charles St</c:v>
                </c:pt>
              </c:strCache>
            </c:strRef>
          </c:cat>
          <c:val>
            <c:numRef>
              <c:f>Pivots!$K$4:$K$23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A2-422C-B4A7-1B3EF550A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034175"/>
        <c:axId val="1845032255"/>
      </c:lineChart>
      <c:catAx>
        <c:axId val="18450341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32255"/>
        <c:crosses val="autoZero"/>
        <c:auto val="1"/>
        <c:lblAlgn val="ctr"/>
        <c:lblOffset val="100"/>
        <c:noMultiLvlLbl val="0"/>
      </c:catAx>
      <c:valAx>
        <c:axId val="18450322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3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[Melbourne Housing project original.xlsx]Pivots!PivotTable4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>
                <a:solidFill>
                  <a:schemeClr val="accent2"/>
                </a:solidFill>
                <a:latin typeface="Mistral" panose="03090702030407020403" pitchFamily="66" charset="0"/>
              </a:rPr>
              <a:t>Year Built and Total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Pivots!$N$3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Pivots!$M$4:$M$11</c:f>
              <c:strCache>
                <c:ptCount val="7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2005</c:v>
                </c:pt>
                <c:pt idx="5">
                  <c:v>2009</c:v>
                </c:pt>
                <c:pt idx="6">
                  <c:v>2014</c:v>
                </c:pt>
              </c:strCache>
            </c:strRef>
          </c:cat>
          <c:val>
            <c:numRef>
              <c:f>Pivots!$N$4:$N$11</c:f>
              <c:numCache>
                <c:formatCode>General</c:formatCode>
                <c:ptCount val="7"/>
                <c:pt idx="0">
                  <c:v>1200000</c:v>
                </c:pt>
                <c:pt idx="1">
                  <c:v>5077500</c:v>
                </c:pt>
                <c:pt idx="2">
                  <c:v>6227000</c:v>
                </c:pt>
                <c:pt idx="3">
                  <c:v>1876000</c:v>
                </c:pt>
                <c:pt idx="4">
                  <c:v>2050000</c:v>
                </c:pt>
                <c:pt idx="5">
                  <c:v>2363500</c:v>
                </c:pt>
                <c:pt idx="6">
                  <c:v>2541000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A-4D61-8F07-FB07F8E45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845038495"/>
        <c:axId val="1845033215"/>
      </c:barChart>
      <c:catAx>
        <c:axId val="18450384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33215"/>
        <c:crosses val="autoZero"/>
        <c:auto val="1"/>
        <c:lblAlgn val="ctr"/>
        <c:lblOffset val="100"/>
        <c:noMultiLvlLbl val="0"/>
      </c:catAx>
      <c:valAx>
        <c:axId val="18450332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3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[Melbourne Housing project original.xlsx]Pivots!PivotTable1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chemeClr val="bg1"/>
                </a:solidFill>
                <a:latin typeface="Mistral" panose="03090702030407020403" pitchFamily="66" charset="0"/>
              </a:rPr>
              <a:t>Address and their landsize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Pivots!$A$4:$A$23</c:f>
              <c:strCache>
                <c:ptCount val="19"/>
                <c:pt idx="0">
                  <c:v>10 Valiant St</c:v>
                </c:pt>
                <c:pt idx="1">
                  <c:v>123/56 Nicholson St</c:v>
                </c:pt>
                <c:pt idx="2">
                  <c:v>124 Yarra St</c:v>
                </c:pt>
                <c:pt idx="3">
                  <c:v>129 Charles St</c:v>
                </c:pt>
                <c:pt idx="4">
                  <c:v>16 William St</c:v>
                </c:pt>
                <c:pt idx="5">
                  <c:v>196 Nicholson St</c:v>
                </c:pt>
                <c:pt idx="6">
                  <c:v>25 Bloomburg St</c:v>
                </c:pt>
                <c:pt idx="7">
                  <c:v>40 Federation La</c:v>
                </c:pt>
                <c:pt idx="8">
                  <c:v>40 Nicholson St</c:v>
                </c:pt>
                <c:pt idx="9">
                  <c:v>411/8 Grosvenor St</c:v>
                </c:pt>
                <c:pt idx="10">
                  <c:v>42 Henry St</c:v>
                </c:pt>
                <c:pt idx="11">
                  <c:v>45 William St</c:v>
                </c:pt>
                <c:pt idx="12">
                  <c:v>5 Charles St</c:v>
                </c:pt>
                <c:pt idx="13">
                  <c:v>55a Park St</c:v>
                </c:pt>
                <c:pt idx="14">
                  <c:v>6/241 Nicholson St</c:v>
                </c:pt>
                <c:pt idx="15">
                  <c:v>7/20 Abbotsford St</c:v>
                </c:pt>
                <c:pt idx="16">
                  <c:v>78 Yarra St</c:v>
                </c:pt>
                <c:pt idx="17">
                  <c:v>85 Turner St</c:v>
                </c:pt>
                <c:pt idx="18">
                  <c:v>98 Charles St</c:v>
                </c:pt>
              </c:strCache>
            </c:strRef>
          </c:cat>
          <c:val>
            <c:numRef>
              <c:f>Pivots!$B$4:$B$23</c:f>
              <c:numCache>
                <c:formatCode>General</c:formatCode>
                <c:ptCount val="19"/>
                <c:pt idx="0">
                  <c:v>220</c:v>
                </c:pt>
                <c:pt idx="1">
                  <c:v>0</c:v>
                </c:pt>
                <c:pt idx="2">
                  <c:v>245</c:v>
                </c:pt>
                <c:pt idx="3">
                  <c:v>181</c:v>
                </c:pt>
                <c:pt idx="4">
                  <c:v>238</c:v>
                </c:pt>
                <c:pt idx="5">
                  <c:v>183</c:v>
                </c:pt>
                <c:pt idx="6">
                  <c:v>156</c:v>
                </c:pt>
                <c:pt idx="7">
                  <c:v>94</c:v>
                </c:pt>
                <c:pt idx="8">
                  <c:v>214</c:v>
                </c:pt>
                <c:pt idx="9">
                  <c:v>0</c:v>
                </c:pt>
                <c:pt idx="10">
                  <c:v>113</c:v>
                </c:pt>
                <c:pt idx="11">
                  <c:v>195</c:v>
                </c:pt>
                <c:pt idx="12">
                  <c:v>134</c:v>
                </c:pt>
                <c:pt idx="13">
                  <c:v>120</c:v>
                </c:pt>
                <c:pt idx="14">
                  <c:v>0</c:v>
                </c:pt>
                <c:pt idx="15">
                  <c:v>0</c:v>
                </c:pt>
                <c:pt idx="16">
                  <c:v>138</c:v>
                </c:pt>
                <c:pt idx="17">
                  <c:v>202</c:v>
                </c:pt>
                <c:pt idx="18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7-45EB-9B63-928D0A583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609844767"/>
        <c:axId val="1607420767"/>
      </c:barChart>
      <c:catAx>
        <c:axId val="16098447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20767"/>
        <c:crosses val="autoZero"/>
        <c:auto val="1"/>
        <c:lblAlgn val="ctr"/>
        <c:lblOffset val="100"/>
        <c:noMultiLvlLbl val="0"/>
      </c:catAx>
      <c:valAx>
        <c:axId val="16074207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84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[Melbourne Housing project original.xlsx]Pivots!PivotTable2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chemeClr val="bg1"/>
                </a:solidFill>
                <a:latin typeface="Mistral" panose="03090702030407020403" pitchFamily="66" charset="0"/>
              </a:rPr>
              <a:t>Rooms and total SellerG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2"/>
            </a:solidFill>
            <a:miter lim="800000"/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2"/>
            </a:solidFill>
            <a:miter lim="800000"/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Pivots!$F$3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Pivots!$E$4:$E$8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Pivots!$F$4:$F$8</c:f>
              <c:numCache>
                <c:formatCode>General</c:formatCode>
                <c:ptCount val="4"/>
                <c:pt idx="0">
                  <c:v>2</c:v>
                </c:pt>
                <c:pt idx="1">
                  <c:v>9</c:v>
                </c:pt>
                <c:pt idx="2">
                  <c:v>7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4-4A09-B790-8FEC94D8F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8079535"/>
        <c:axId val="1618071375"/>
      </c:lineChart>
      <c:catAx>
        <c:axId val="16180795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071375"/>
        <c:crosses val="autoZero"/>
        <c:auto val="1"/>
        <c:lblAlgn val="ctr"/>
        <c:lblOffset val="100"/>
        <c:noMultiLvlLbl val="0"/>
      </c:catAx>
      <c:valAx>
        <c:axId val="16180713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07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[Melbourne Housing project original.xlsx]Pivots!PivotTable3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0">
                <a:solidFill>
                  <a:schemeClr val="bg1"/>
                </a:solidFill>
                <a:latin typeface="Mistral" panose="03090702030407020403" pitchFamily="66" charset="0"/>
              </a:rPr>
              <a:t>Address and Total Bedroom and total bathroom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Pivots!$J$3</c:f>
              <c:strCache>
                <c:ptCount val="1"/>
                <c:pt idx="0">
                  <c:v>Sum of Bedroom2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Pivots!$I$4:$I$23</c:f>
              <c:strCache>
                <c:ptCount val="19"/>
                <c:pt idx="0">
                  <c:v>10 Valiant St</c:v>
                </c:pt>
                <c:pt idx="1">
                  <c:v>123/56 Nicholson St</c:v>
                </c:pt>
                <c:pt idx="2">
                  <c:v>124 Yarra St</c:v>
                </c:pt>
                <c:pt idx="3">
                  <c:v>129 Charles St</c:v>
                </c:pt>
                <c:pt idx="4">
                  <c:v>16 William St</c:v>
                </c:pt>
                <c:pt idx="5">
                  <c:v>196 Nicholson St</c:v>
                </c:pt>
                <c:pt idx="6">
                  <c:v>25 Bloomburg St</c:v>
                </c:pt>
                <c:pt idx="7">
                  <c:v>40 Federation La</c:v>
                </c:pt>
                <c:pt idx="8">
                  <c:v>40 Nicholson St</c:v>
                </c:pt>
                <c:pt idx="9">
                  <c:v>411/8 Grosvenor St</c:v>
                </c:pt>
                <c:pt idx="10">
                  <c:v>42 Henry St</c:v>
                </c:pt>
                <c:pt idx="11">
                  <c:v>45 William St</c:v>
                </c:pt>
                <c:pt idx="12">
                  <c:v>5 Charles St</c:v>
                </c:pt>
                <c:pt idx="13">
                  <c:v>55a Park St</c:v>
                </c:pt>
                <c:pt idx="14">
                  <c:v>6/241 Nicholson St</c:v>
                </c:pt>
                <c:pt idx="15">
                  <c:v>7/20 Abbotsford St</c:v>
                </c:pt>
                <c:pt idx="16">
                  <c:v>78 Yarra St</c:v>
                </c:pt>
                <c:pt idx="17">
                  <c:v>85 Turner St</c:v>
                </c:pt>
                <c:pt idx="18">
                  <c:v>98 Charles St</c:v>
                </c:pt>
              </c:strCache>
            </c:strRef>
          </c:cat>
          <c:val>
            <c:numRef>
              <c:f>Pivots!$J$4:$J$23</c:f>
              <c:numCache>
                <c:formatCode>General</c:formatCode>
                <c:ptCount val="19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7-4494-9624-7A6563633B9B}"/>
            </c:ext>
          </c:extLst>
        </c:ser>
        <c:ser>
          <c:idx val="1"/>
          <c:order val="1"/>
          <c:tx>
            <c:strRef>
              <c:f>Pivots!$K$3</c:f>
              <c:strCache>
                <c:ptCount val="1"/>
                <c:pt idx="0">
                  <c:v>Sum of Bathroom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Pivots!$I$4:$I$23</c:f>
              <c:strCache>
                <c:ptCount val="19"/>
                <c:pt idx="0">
                  <c:v>10 Valiant St</c:v>
                </c:pt>
                <c:pt idx="1">
                  <c:v>123/56 Nicholson St</c:v>
                </c:pt>
                <c:pt idx="2">
                  <c:v>124 Yarra St</c:v>
                </c:pt>
                <c:pt idx="3">
                  <c:v>129 Charles St</c:v>
                </c:pt>
                <c:pt idx="4">
                  <c:v>16 William St</c:v>
                </c:pt>
                <c:pt idx="5">
                  <c:v>196 Nicholson St</c:v>
                </c:pt>
                <c:pt idx="6">
                  <c:v>25 Bloomburg St</c:v>
                </c:pt>
                <c:pt idx="7">
                  <c:v>40 Federation La</c:v>
                </c:pt>
                <c:pt idx="8">
                  <c:v>40 Nicholson St</c:v>
                </c:pt>
                <c:pt idx="9">
                  <c:v>411/8 Grosvenor St</c:v>
                </c:pt>
                <c:pt idx="10">
                  <c:v>42 Henry St</c:v>
                </c:pt>
                <c:pt idx="11">
                  <c:v>45 William St</c:v>
                </c:pt>
                <c:pt idx="12">
                  <c:v>5 Charles St</c:v>
                </c:pt>
                <c:pt idx="13">
                  <c:v>55a Park St</c:v>
                </c:pt>
                <c:pt idx="14">
                  <c:v>6/241 Nicholson St</c:v>
                </c:pt>
                <c:pt idx="15">
                  <c:v>7/20 Abbotsford St</c:v>
                </c:pt>
                <c:pt idx="16">
                  <c:v>78 Yarra St</c:v>
                </c:pt>
                <c:pt idx="17">
                  <c:v>85 Turner St</c:v>
                </c:pt>
                <c:pt idx="18">
                  <c:v>98 Charles St</c:v>
                </c:pt>
              </c:strCache>
            </c:strRef>
          </c:cat>
          <c:val>
            <c:numRef>
              <c:f>Pivots!$K$4:$K$23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67-4494-9624-7A6563633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034175"/>
        <c:axId val="1845032255"/>
      </c:lineChart>
      <c:catAx>
        <c:axId val="18450341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32255"/>
        <c:crosses val="autoZero"/>
        <c:auto val="1"/>
        <c:lblAlgn val="ctr"/>
        <c:lblOffset val="100"/>
        <c:noMultiLvlLbl val="0"/>
      </c:catAx>
      <c:valAx>
        <c:axId val="18450322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3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[Melbourne Housing project original.xlsx]Pivots!PivotTable4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>
                <a:solidFill>
                  <a:schemeClr val="bg1"/>
                </a:solidFill>
                <a:latin typeface="Mistral" panose="03090702030407020403" pitchFamily="66" charset="0"/>
              </a:rPr>
              <a:t>Year Built and Total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Pivots!$N$3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Pivots!$M$4:$M$11</c:f>
              <c:strCache>
                <c:ptCount val="7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2005</c:v>
                </c:pt>
                <c:pt idx="5">
                  <c:v>2009</c:v>
                </c:pt>
                <c:pt idx="6">
                  <c:v>2014</c:v>
                </c:pt>
              </c:strCache>
            </c:strRef>
          </c:cat>
          <c:val>
            <c:numRef>
              <c:f>Pivots!$N$4:$N$11</c:f>
              <c:numCache>
                <c:formatCode>General</c:formatCode>
                <c:ptCount val="7"/>
                <c:pt idx="0">
                  <c:v>1200000</c:v>
                </c:pt>
                <c:pt idx="1">
                  <c:v>5077500</c:v>
                </c:pt>
                <c:pt idx="2">
                  <c:v>6227000</c:v>
                </c:pt>
                <c:pt idx="3">
                  <c:v>1876000</c:v>
                </c:pt>
                <c:pt idx="4">
                  <c:v>2050000</c:v>
                </c:pt>
                <c:pt idx="5">
                  <c:v>2363500</c:v>
                </c:pt>
                <c:pt idx="6">
                  <c:v>2541000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B-4804-9FED-0502AFF21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845038495"/>
        <c:axId val="1845033215"/>
      </c:barChart>
      <c:catAx>
        <c:axId val="18450384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33215"/>
        <c:crosses val="autoZero"/>
        <c:auto val="1"/>
        <c:lblAlgn val="ctr"/>
        <c:lblOffset val="100"/>
        <c:noMultiLvlLbl val="0"/>
      </c:catAx>
      <c:valAx>
        <c:axId val="18450332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3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jpeg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83820</xdr:rowOff>
    </xdr:from>
    <xdr:to>
      <xdr:col>4</xdr:col>
      <xdr:colOff>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1D9A1-7081-A12F-13A6-DFA500BAD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137160</xdr:colOff>
      <xdr:row>6</xdr:row>
      <xdr:rowOff>137160</xdr:rowOff>
    </xdr:from>
    <xdr:to>
      <xdr:col>5</xdr:col>
      <xdr:colOff>571500</xdr:colOff>
      <xdr:row>21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C5A857-E204-A050-8A9E-B2FB45BB6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312420</xdr:colOff>
      <xdr:row>6</xdr:row>
      <xdr:rowOff>160020</xdr:rowOff>
    </xdr:from>
    <xdr:to>
      <xdr:col>6</xdr:col>
      <xdr:colOff>342900</xdr:colOff>
      <xdr:row>24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358F4F-66EF-53DA-8908-E8BB141D1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45720</xdr:colOff>
      <xdr:row>6</xdr:row>
      <xdr:rowOff>160020</xdr:rowOff>
    </xdr:from>
    <xdr:to>
      <xdr:col>10</xdr:col>
      <xdr:colOff>1074420</xdr:colOff>
      <xdr:row>21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FA0C50-886C-732F-475D-49AC34ED4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243840</xdr:colOff>
      <xdr:row>0</xdr:row>
      <xdr:rowOff>80380</xdr:rowOff>
    </xdr:from>
    <xdr:to>
      <xdr:col>20</xdr:col>
      <xdr:colOff>38100</xdr:colOff>
      <xdr:row>28</xdr:row>
      <xdr:rowOff>45720</xdr:rowOff>
    </xdr:to>
    <xdr:pic>
      <xdr:nvPicPr>
        <xdr:cNvPr id="2" name="Picture 1" descr="97,000+ Blue Orange Gradient Stock Photos, Pictures &amp; Royalty-Free Images -  iStock | Blue orange gradient background">
          <a:extLst>
            <a:ext uri="{FF2B5EF4-FFF2-40B4-BE49-F238E27FC236}">
              <a16:creationId xmlns:a16="http://schemas.microsoft.com/office/drawing/2014/main" id="{C89B2689-9CC0-4537-212D-4EA3DCFCF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80380"/>
          <a:ext cx="10157460" cy="508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243840</xdr:colOff>
      <xdr:row>0</xdr:row>
      <xdr:rowOff>91440</xdr:rowOff>
    </xdr:from>
    <xdr:to>
      <xdr:col>20</xdr:col>
      <xdr:colOff>22860</xdr:colOff>
      <xdr:row>1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252729-8A14-23FA-978E-40079D39FA94}"/>
            </a:ext>
          </a:extLst>
        </xdr:cNvPr>
        <xdr:cNvSpPr/>
      </xdr:nvSpPr>
      <xdr:spPr>
        <a:xfrm>
          <a:off x="2072640" y="91440"/>
          <a:ext cx="1014222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>
              <a:latin typeface="Mistral" panose="03090702030407020403" pitchFamily="66" charset="0"/>
            </a:rPr>
            <a:t>Melbourne Housing Project </a:t>
          </a:r>
        </a:p>
      </xdr:txBody>
    </xdr:sp>
    <xdr:clientData/>
  </xdr:twoCellAnchor>
  <xdr:twoCellAnchor>
    <xdr:from>
      <xdr:col>3</xdr:col>
      <xdr:colOff>274320</xdr:colOff>
      <xdr:row>2</xdr:row>
      <xdr:rowOff>11800</xdr:rowOff>
    </xdr:from>
    <xdr:to>
      <xdr:col>10</xdr:col>
      <xdr:colOff>579120</xdr:colOff>
      <xdr:row>17</xdr:row>
      <xdr:rowOff>11800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1AD95F-8F6E-45B4-A78D-08F2C8A94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</xdr:colOff>
      <xdr:row>2</xdr:row>
      <xdr:rowOff>19420</xdr:rowOff>
    </xdr:from>
    <xdr:to>
      <xdr:col>19</xdr:col>
      <xdr:colOff>579120</xdr:colOff>
      <xdr:row>17</xdr:row>
      <xdr:rowOff>19420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C39F85-4401-4CDC-9027-361025AC7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289560</xdr:colOff>
      <xdr:row>17</xdr:row>
      <xdr:rowOff>60960</xdr:rowOff>
    </xdr:from>
    <xdr:to>
      <xdr:col>10</xdr:col>
      <xdr:colOff>601980</xdr:colOff>
      <xdr:row>27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276523-2A1D-4BFE-A061-259DA62C9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68580</xdr:colOff>
      <xdr:row>17</xdr:row>
      <xdr:rowOff>42280</xdr:rowOff>
    </xdr:from>
    <xdr:to>
      <xdr:col>19</xdr:col>
      <xdr:colOff>571500</xdr:colOff>
      <xdr:row>27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8D9A87-2FC5-4DE7-9FBC-4E545F4C7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593.66096898148" createdVersion="8" refreshedVersion="8" minRefreshableVersion="3" recordCount="19" xr:uid="{C68EAD5C-B5C0-4156-BEAD-0BDECBE359E8}">
  <cacheSource type="worksheet">
    <worksheetSource ref="A1:Q20" sheet="Dataset"/>
  </cacheSource>
  <cacheFields count="17">
    <cacheField name="Address" numFmtId="0">
      <sharedItems count="19">
        <s v="85 Turner St"/>
        <s v="25 Bloomburg St"/>
        <s v="5 Charles St"/>
        <s v="40 Federation La"/>
        <s v="55a Park St"/>
        <s v="129 Charles St"/>
        <s v="124 Yarra St"/>
        <s v="98 Charles St"/>
        <s v="6/241 Nicholson St"/>
        <s v="10 Valiant St"/>
        <s v="411/8 Grosvenor St"/>
        <s v="40 Nicholson St"/>
        <s v="123/56 Nicholson St"/>
        <s v="45 William St"/>
        <s v="7/20 Abbotsford St"/>
        <s v="16 William St"/>
        <s v="42 Henry St"/>
        <s v="78 Yarra St"/>
        <s v="196 Nicholson St"/>
      </sharedItems>
    </cacheField>
    <cacheField name="Rooms" numFmtId="0">
      <sharedItems containsSemiMixedTypes="0" containsString="0" containsNumber="1" containsInteger="1" minValue="1" maxValue="4" count="4">
        <n v="2"/>
        <n v="3"/>
        <n v="4"/>
        <n v="1"/>
      </sharedItems>
    </cacheField>
    <cacheField name="Type" numFmtId="0">
      <sharedItems/>
    </cacheField>
    <cacheField name="Price" numFmtId="0">
      <sharedItems containsSemiMixedTypes="0" containsString="0" containsNumber="1" containsInteger="1" minValue="300000" maxValue="1876000"/>
    </cacheField>
    <cacheField name="Method" numFmtId="0">
      <sharedItems/>
    </cacheField>
    <cacheField name="SellerG" numFmtId="0">
      <sharedItems/>
    </cacheField>
    <cacheField name="Date" numFmtId="14">
      <sharedItems containsSemiMixedTypes="0" containsNonDate="0" containsDate="1" containsString="0" minDate="2016-02-04T00:00:00" maxDate="2017-03-05T00:00:00"/>
    </cacheField>
    <cacheField name="Distance" numFmtId="0">
      <sharedItems containsSemiMixedTypes="0" containsString="0" containsNumber="1" minValue="2.5" maxValue="2.5"/>
    </cacheField>
    <cacheField name="Postcode" numFmtId="0">
      <sharedItems containsSemiMixedTypes="0" containsString="0" containsNumber="1" containsInteger="1" minValue="3067" maxValue="3067"/>
    </cacheField>
    <cacheField name="Bedroom2" numFmtId="0">
      <sharedItems containsSemiMixedTypes="0" containsString="0" containsNumber="1" containsInteger="1" minValue="1" maxValue="4"/>
    </cacheField>
    <cacheField name="Bathroom" numFmtId="0">
      <sharedItems containsSemiMixedTypes="0" containsString="0" containsNumber="1" containsInteger="1" minValue="1" maxValue="2"/>
    </cacheField>
    <cacheField name="Car" numFmtId="0">
      <sharedItems containsSemiMixedTypes="0" containsString="0" containsNumber="1" containsInteger="1" minValue="0" maxValue="2"/>
    </cacheField>
    <cacheField name="Landsize" numFmtId="0">
      <sharedItems containsSemiMixedTypes="0" containsString="0" containsNumber="1" containsInteger="1" minValue="0" maxValue="256"/>
    </cacheField>
    <cacheField name="BuildingArea" numFmtId="0">
      <sharedItems containsSemiMixedTypes="0" containsString="0" containsNumber="1" containsInteger="1" minValue="75" maxValue="210"/>
    </cacheField>
    <cacheField name="YearBuilt" numFmtId="0">
      <sharedItems containsSemiMixedTypes="0" containsString="0" containsNumber="1" containsInteger="1" minValue="1880" maxValue="2014" count="7">
        <n v="1900"/>
        <n v="2014"/>
        <n v="1910"/>
        <n v="1890"/>
        <n v="2005"/>
        <n v="2009"/>
        <n v="1880"/>
      </sharedItems>
    </cacheField>
    <cacheField name="Lattitude" numFmtId="0">
      <sharedItems containsSemiMixedTypes="0" containsString="0" containsNumber="1" minValue="37.796900000000001" maxValue="37.811"/>
    </cacheField>
    <cacheField name="Longtitude" numFmtId="0">
      <sharedItems containsSemiMixedTypes="0" containsString="0" containsNumber="1" minValue="144.99299999999999" maxValue="145.00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s v="h"/>
    <n v="1480000"/>
    <s v="S"/>
    <s v="Biggin"/>
    <d v="2016-12-03T00:00:00"/>
    <n v="2.5"/>
    <n v="3067"/>
    <n v="2"/>
    <n v="1"/>
    <n v="1"/>
    <n v="202"/>
    <n v="79"/>
    <x v="0"/>
    <n v="37.799599999999998"/>
    <n v="144.9984"/>
  </r>
  <r>
    <x v="1"/>
    <x v="0"/>
    <s v="h"/>
    <n v="1035000"/>
    <s v="S"/>
    <s v="Biggin"/>
    <d v="2016-02-04T00:00:00"/>
    <n v="2.5"/>
    <n v="3067"/>
    <n v="2"/>
    <n v="1"/>
    <n v="0"/>
    <n v="156"/>
    <n v="79"/>
    <x v="0"/>
    <n v="37.807899999999997"/>
    <n v="144.99340000000001"/>
  </r>
  <r>
    <x v="2"/>
    <x v="1"/>
    <s v="h"/>
    <n v="1465000"/>
    <s v="SP"/>
    <s v="Biggin"/>
    <d v="2017-03-04T00:00:00"/>
    <n v="2.5"/>
    <n v="3067"/>
    <n v="3"/>
    <n v="2"/>
    <n v="0"/>
    <n v="134"/>
    <n v="150"/>
    <x v="0"/>
    <n v="37.8093"/>
    <n v="144.99440000000001"/>
  </r>
  <r>
    <x v="3"/>
    <x v="1"/>
    <s v="h"/>
    <n v="850000"/>
    <s v="PI"/>
    <s v="Biggin"/>
    <d v="2017-03-04T00:00:00"/>
    <n v="2.5"/>
    <n v="3067"/>
    <n v="3"/>
    <n v="2"/>
    <n v="1"/>
    <n v="94"/>
    <n v="150"/>
    <x v="0"/>
    <n v="37.796900000000001"/>
    <n v="144.99690000000001"/>
  </r>
  <r>
    <x v="4"/>
    <x v="2"/>
    <s v="h"/>
    <n v="1600000"/>
    <s v="VB"/>
    <s v="Nelson"/>
    <d v="2016-06-04T00:00:00"/>
    <n v="2.5"/>
    <n v="3067"/>
    <n v="3"/>
    <n v="1"/>
    <n v="2"/>
    <n v="120"/>
    <n v="142"/>
    <x v="1"/>
    <n v="37.807200000000002"/>
    <n v="144.9941"/>
  </r>
  <r>
    <x v="5"/>
    <x v="0"/>
    <s v="h"/>
    <n v="941000"/>
    <s v="S"/>
    <s v="Jellis"/>
    <d v="2016-05-07T00:00:00"/>
    <n v="2.5"/>
    <n v="3067"/>
    <n v="2"/>
    <n v="1"/>
    <n v="0"/>
    <n v="181"/>
    <n v="142"/>
    <x v="1"/>
    <n v="37.804099999999998"/>
    <n v="144.99529999999999"/>
  </r>
  <r>
    <x v="6"/>
    <x v="1"/>
    <s v="h"/>
    <n v="1876000"/>
    <s v="S"/>
    <s v="Nelson"/>
    <d v="2016-05-07T00:00:00"/>
    <n v="2.5"/>
    <n v="3067"/>
    <n v="4"/>
    <n v="2"/>
    <n v="0"/>
    <n v="245"/>
    <n v="210"/>
    <x v="2"/>
    <n v="37.802399999999999"/>
    <n v="144.99930000000001"/>
  </r>
  <r>
    <x v="7"/>
    <x v="0"/>
    <s v="h"/>
    <n v="1636000"/>
    <s v="S"/>
    <s v="Nelson"/>
    <d v="2016-10-08T00:00:00"/>
    <n v="2.5"/>
    <n v="3067"/>
    <n v="2"/>
    <n v="1"/>
    <n v="2"/>
    <n v="256"/>
    <n v="107"/>
    <x v="3"/>
    <n v="37.805999999999997"/>
    <n v="144.99539999999999"/>
  </r>
  <r>
    <x v="8"/>
    <x v="3"/>
    <s v="u"/>
    <n v="300000"/>
    <s v="S"/>
    <s v="Biggin"/>
    <d v="2016-10-08T00:00:00"/>
    <n v="2.5"/>
    <n v="3067"/>
    <n v="1"/>
    <n v="1"/>
    <n v="1"/>
    <n v="0"/>
    <n v="107"/>
    <x v="0"/>
    <n v="37.800800000000002"/>
    <n v="144.9973"/>
  </r>
  <r>
    <x v="9"/>
    <x v="0"/>
    <s v="h"/>
    <n v="1097000"/>
    <s v="S"/>
    <s v="Biggin"/>
    <d v="2016-10-08T00:00:00"/>
    <n v="2.5"/>
    <n v="3067"/>
    <n v="3"/>
    <n v="1"/>
    <n v="2"/>
    <n v="220"/>
    <n v="75"/>
    <x v="0"/>
    <n v="37.801000000000002"/>
    <n v="144.99889999999999"/>
  </r>
  <r>
    <x v="10"/>
    <x v="0"/>
    <s v="u"/>
    <n v="700000"/>
    <s v="VB"/>
    <s v="Jellis"/>
    <d v="2016-11-12T00:00:00"/>
    <n v="2.5"/>
    <n v="3067"/>
    <n v="2"/>
    <n v="2"/>
    <n v="1"/>
    <n v="0"/>
    <n v="75"/>
    <x v="4"/>
    <n v="37.811"/>
    <n v="145.0067"/>
  </r>
  <r>
    <x v="11"/>
    <x v="1"/>
    <s v="h"/>
    <n v="1350000"/>
    <s v="VB"/>
    <s v="Nelson"/>
    <d v="2016-11-12T00:00:00"/>
    <n v="2.5"/>
    <n v="3067"/>
    <n v="3"/>
    <n v="2"/>
    <n v="2"/>
    <n v="214"/>
    <n v="190"/>
    <x v="4"/>
    <n v="37.808500000000002"/>
    <n v="144.99639999999999"/>
  </r>
  <r>
    <x v="12"/>
    <x v="0"/>
    <s v="u"/>
    <n v="750000"/>
    <s v="S"/>
    <s v="Biggin"/>
    <d v="2016-11-12T00:00:00"/>
    <n v="2.5"/>
    <n v="3067"/>
    <n v="2"/>
    <n v="2"/>
    <n v="1"/>
    <n v="0"/>
    <n v="94"/>
    <x v="5"/>
    <n v="37.8078"/>
    <n v="144.9965"/>
  </r>
  <r>
    <x v="13"/>
    <x v="0"/>
    <s v="h"/>
    <n v="1172500"/>
    <s v="S"/>
    <s v="Biggin"/>
    <d v="2016-08-13T00:00:00"/>
    <n v="2.5"/>
    <n v="3067"/>
    <n v="2"/>
    <n v="1"/>
    <n v="1"/>
    <n v="195"/>
    <n v="94"/>
    <x v="5"/>
    <n v="37.808399999999999"/>
    <n v="144.9973"/>
  </r>
  <r>
    <x v="14"/>
    <x v="3"/>
    <s v="u"/>
    <n v="441000"/>
    <s v="SP"/>
    <s v="Greg"/>
    <d v="2016-05-14T00:00:00"/>
    <n v="2.5"/>
    <n v="3067"/>
    <n v="1"/>
    <n v="1"/>
    <n v="1"/>
    <n v="0"/>
    <n v="94"/>
    <x v="5"/>
    <n v="37.801600000000001"/>
    <n v="144.99879999999999"/>
  </r>
  <r>
    <x v="15"/>
    <x v="0"/>
    <s v="h"/>
    <n v="1310000"/>
    <s v="S"/>
    <s v="Jellis"/>
    <d v="2016-10-15T00:00:00"/>
    <n v="2.5"/>
    <n v="3067"/>
    <n v="2"/>
    <n v="1"/>
    <n v="2"/>
    <n v="238"/>
    <n v="97"/>
    <x v="3"/>
    <n v="37.808999999999997"/>
    <n v="144.99760000000001"/>
  </r>
  <r>
    <x v="16"/>
    <x v="1"/>
    <s v="h"/>
    <n v="1200000"/>
    <s v="S"/>
    <s v="Jellis"/>
    <d v="2016-07-16T00:00:00"/>
    <n v="2.5"/>
    <n v="3067"/>
    <n v="3"/>
    <n v="2"/>
    <n v="1"/>
    <n v="113"/>
    <n v="110"/>
    <x v="6"/>
    <n v="37.805599999999998"/>
    <n v="144.99299999999999"/>
  </r>
  <r>
    <x v="17"/>
    <x v="1"/>
    <s v="h"/>
    <n v="1176500"/>
    <s v="S"/>
    <s v="LITTLE"/>
    <d v="2016-07-16T00:00:00"/>
    <n v="2.5"/>
    <n v="3067"/>
    <n v="2"/>
    <n v="1"/>
    <n v="1"/>
    <n v="138"/>
    <n v="105"/>
    <x v="3"/>
    <n v="37.802100000000003"/>
    <n v="144.9965"/>
  </r>
  <r>
    <x v="18"/>
    <x v="1"/>
    <s v="h"/>
    <n v="955000"/>
    <s v="S"/>
    <s v="Collins"/>
    <d v="2016-09-17T00:00:00"/>
    <n v="2.5"/>
    <n v="3067"/>
    <n v="3"/>
    <n v="1"/>
    <n v="0"/>
    <n v="183"/>
    <n v="105"/>
    <x v="3"/>
    <n v="37.802199999999999"/>
    <n v="144.99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F32148-EFD7-487F-90D9-828D9EE4073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M3:N11" firstHeaderRow="1" firstDataRow="1" firstDataCol="1"/>
  <pivotFields count="17">
    <pivotField showAll="0"/>
    <pivotField showAll="0"/>
    <pivotField showAll="0"/>
    <pivotField dataField="1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6"/>
        <item x="3"/>
        <item x="0"/>
        <item x="2"/>
        <item x="4"/>
        <item x="5"/>
        <item x="1"/>
        <item t="default"/>
      </items>
    </pivotField>
    <pivotField showAll="0"/>
    <pivotField showAll="0"/>
  </pivotFields>
  <rowFields count="1">
    <field x="1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rice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FE524-2C83-4D78-A3BD-66D40C201F2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3:K23" firstHeaderRow="0" firstDataRow="1" firstDataCol="1"/>
  <pivotFields count="17">
    <pivotField axis="axisRow" showAll="0">
      <items count="20">
        <item x="9"/>
        <item x="12"/>
        <item x="6"/>
        <item x="5"/>
        <item x="15"/>
        <item x="18"/>
        <item x="1"/>
        <item x="3"/>
        <item x="11"/>
        <item x="10"/>
        <item x="16"/>
        <item x="13"/>
        <item x="2"/>
        <item x="4"/>
        <item x="8"/>
        <item x="14"/>
        <item x="17"/>
        <item x="0"/>
        <item x="7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edroom2" fld="9" baseField="0" baseItem="0"/>
    <dataField name="Sum of Bathroom" fld="1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17CCC-1617-4475-96A7-C07271E7E0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E3:F8" firstHeaderRow="1" firstDataRow="1" firstDataCol="1"/>
  <pivotFields count="17"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ellerG" fld="5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50FEA-F23C-4A03-8F53-6BB684584C6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3" firstHeaderRow="1" firstDataRow="1" firstDataCol="1"/>
  <pivotFields count="17">
    <pivotField axis="axisRow" showAll="0">
      <items count="20">
        <item x="9"/>
        <item x="12"/>
        <item x="6"/>
        <item x="5"/>
        <item x="15"/>
        <item x="18"/>
        <item x="1"/>
        <item x="3"/>
        <item x="11"/>
        <item x="10"/>
        <item x="16"/>
        <item x="13"/>
        <item x="2"/>
        <item x="4"/>
        <item x="8"/>
        <item x="14"/>
        <item x="17"/>
        <item x="0"/>
        <item x="7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Landsize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E05-8493-4A18-9050-C2BB23743D08}">
  <dimension ref="A3:N23"/>
  <sheetViews>
    <sheetView topLeftCell="C1" workbookViewId="0">
      <selection activeCell="F27" sqref="F27"/>
    </sheetView>
  </sheetViews>
  <sheetFormatPr defaultRowHeight="14.4" x14ac:dyDescent="0.3"/>
  <cols>
    <col min="1" max="1" width="17.5546875" bestFit="1" customWidth="1"/>
    <col min="2" max="2" width="14.6640625" bestFit="1" customWidth="1"/>
    <col min="5" max="5" width="12.5546875" bestFit="1" customWidth="1"/>
    <col min="6" max="6" width="14.6640625" bestFit="1" customWidth="1"/>
    <col min="9" max="9" width="17.5546875" bestFit="1" customWidth="1"/>
    <col min="10" max="10" width="16.33203125" bestFit="1" customWidth="1"/>
    <col min="11" max="11" width="16" bestFit="1" customWidth="1"/>
    <col min="13" max="13" width="12.5546875" bestFit="1" customWidth="1"/>
    <col min="14" max="14" width="11.5546875" bestFit="1" customWidth="1"/>
  </cols>
  <sheetData>
    <row r="3" spans="1:14" x14ac:dyDescent="0.3">
      <c r="A3" s="8" t="s">
        <v>63</v>
      </c>
      <c r="B3" t="s">
        <v>65</v>
      </c>
      <c r="E3" s="8" t="s">
        <v>63</v>
      </c>
      <c r="F3" t="s">
        <v>66</v>
      </c>
      <c r="I3" s="8" t="s">
        <v>63</v>
      </c>
      <c r="J3" t="s">
        <v>67</v>
      </c>
      <c r="K3" t="s">
        <v>68</v>
      </c>
      <c r="M3" s="8" t="s">
        <v>63</v>
      </c>
      <c r="N3" t="s">
        <v>69</v>
      </c>
    </row>
    <row r="4" spans="1:14" x14ac:dyDescent="0.3">
      <c r="A4" s="9" t="s">
        <v>35</v>
      </c>
      <c r="B4">
        <v>220</v>
      </c>
      <c r="E4" s="9">
        <v>1</v>
      </c>
      <c r="F4">
        <v>2</v>
      </c>
      <c r="I4" s="9" t="s">
        <v>35</v>
      </c>
      <c r="J4">
        <v>3</v>
      </c>
      <c r="K4">
        <v>1</v>
      </c>
      <c r="M4" s="9">
        <v>1880</v>
      </c>
      <c r="N4">
        <v>1200000</v>
      </c>
    </row>
    <row r="5" spans="1:14" x14ac:dyDescent="0.3">
      <c r="A5" s="9" t="s">
        <v>38</v>
      </c>
      <c r="B5">
        <v>0</v>
      </c>
      <c r="E5" s="9">
        <v>2</v>
      </c>
      <c r="F5">
        <v>9</v>
      </c>
      <c r="I5" s="9" t="s">
        <v>38</v>
      </c>
      <c r="J5">
        <v>2</v>
      </c>
      <c r="K5">
        <v>2</v>
      </c>
      <c r="M5" s="9">
        <v>1890</v>
      </c>
      <c r="N5">
        <v>5077500</v>
      </c>
    </row>
    <row r="6" spans="1:14" x14ac:dyDescent="0.3">
      <c r="A6" s="9" t="s">
        <v>31</v>
      </c>
      <c r="B6">
        <v>245</v>
      </c>
      <c r="E6" s="9">
        <v>3</v>
      </c>
      <c r="F6">
        <v>7</v>
      </c>
      <c r="I6" s="9" t="s">
        <v>31</v>
      </c>
      <c r="J6">
        <v>4</v>
      </c>
      <c r="K6">
        <v>2</v>
      </c>
      <c r="M6" s="9">
        <v>1900</v>
      </c>
      <c r="N6">
        <v>6227000</v>
      </c>
    </row>
    <row r="7" spans="1:14" x14ac:dyDescent="0.3">
      <c r="A7" s="9" t="s">
        <v>29</v>
      </c>
      <c r="B7">
        <v>181</v>
      </c>
      <c r="E7" s="9">
        <v>4</v>
      </c>
      <c r="F7">
        <v>1</v>
      </c>
      <c r="I7" s="9" t="s">
        <v>29</v>
      </c>
      <c r="J7">
        <v>2</v>
      </c>
      <c r="K7">
        <v>1</v>
      </c>
      <c r="M7" s="9">
        <v>1910</v>
      </c>
      <c r="N7">
        <v>1876000</v>
      </c>
    </row>
    <row r="8" spans="1:14" x14ac:dyDescent="0.3">
      <c r="A8" s="9" t="s">
        <v>42</v>
      </c>
      <c r="B8">
        <v>238</v>
      </c>
      <c r="E8" s="9" t="s">
        <v>64</v>
      </c>
      <c r="F8">
        <v>19</v>
      </c>
      <c r="I8" s="9" t="s">
        <v>42</v>
      </c>
      <c r="J8">
        <v>2</v>
      </c>
      <c r="K8">
        <v>1</v>
      </c>
      <c r="M8" s="9">
        <v>2005</v>
      </c>
      <c r="N8">
        <v>2050000</v>
      </c>
    </row>
    <row r="9" spans="1:14" x14ac:dyDescent="0.3">
      <c r="A9" s="9" t="s">
        <v>46</v>
      </c>
      <c r="B9">
        <v>183</v>
      </c>
      <c r="I9" s="9" t="s">
        <v>46</v>
      </c>
      <c r="J9">
        <v>3</v>
      </c>
      <c r="K9">
        <v>1</v>
      </c>
      <c r="M9" s="9">
        <v>2009</v>
      </c>
      <c r="N9">
        <v>2363500</v>
      </c>
    </row>
    <row r="10" spans="1:14" x14ac:dyDescent="0.3">
      <c r="A10" s="9" t="s">
        <v>21</v>
      </c>
      <c r="B10">
        <v>156</v>
      </c>
      <c r="I10" s="9" t="s">
        <v>21</v>
      </c>
      <c r="J10">
        <v>2</v>
      </c>
      <c r="K10">
        <v>1</v>
      </c>
      <c r="M10" s="9">
        <v>2014</v>
      </c>
      <c r="N10">
        <v>2541000</v>
      </c>
    </row>
    <row r="11" spans="1:14" x14ac:dyDescent="0.3">
      <c r="A11" s="9" t="s">
        <v>24</v>
      </c>
      <c r="B11">
        <v>94</v>
      </c>
      <c r="I11" s="9" t="s">
        <v>24</v>
      </c>
      <c r="J11">
        <v>3</v>
      </c>
      <c r="K11">
        <v>2</v>
      </c>
      <c r="M11" s="9" t="s">
        <v>64</v>
      </c>
      <c r="N11">
        <v>21335000</v>
      </c>
    </row>
    <row r="12" spans="1:14" x14ac:dyDescent="0.3">
      <c r="A12" s="9" t="s">
        <v>37</v>
      </c>
      <c r="B12">
        <v>214</v>
      </c>
      <c r="I12" s="9" t="s">
        <v>37</v>
      </c>
      <c r="J12">
        <v>3</v>
      </c>
      <c r="K12">
        <v>2</v>
      </c>
    </row>
    <row r="13" spans="1:14" x14ac:dyDescent="0.3">
      <c r="A13" s="9" t="s">
        <v>36</v>
      </c>
      <c r="B13">
        <v>0</v>
      </c>
      <c r="I13" s="9" t="s">
        <v>36</v>
      </c>
      <c r="J13">
        <v>2</v>
      </c>
      <c r="K13">
        <v>2</v>
      </c>
    </row>
    <row r="14" spans="1:14" x14ac:dyDescent="0.3">
      <c r="A14" s="9" t="s">
        <v>43</v>
      </c>
      <c r="B14">
        <v>113</v>
      </c>
      <c r="I14" s="9" t="s">
        <v>43</v>
      </c>
      <c r="J14">
        <v>3</v>
      </c>
      <c r="K14">
        <v>2</v>
      </c>
    </row>
    <row r="15" spans="1:14" x14ac:dyDescent="0.3">
      <c r="A15" s="9" t="s">
        <v>39</v>
      </c>
      <c r="B15">
        <v>195</v>
      </c>
      <c r="I15" s="9" t="s">
        <v>39</v>
      </c>
      <c r="J15">
        <v>2</v>
      </c>
      <c r="K15">
        <v>1</v>
      </c>
    </row>
    <row r="16" spans="1:14" x14ac:dyDescent="0.3">
      <c r="A16" s="9" t="s">
        <v>22</v>
      </c>
      <c r="B16">
        <v>134</v>
      </c>
      <c r="I16" s="9" t="s">
        <v>22</v>
      </c>
      <c r="J16">
        <v>3</v>
      </c>
      <c r="K16">
        <v>2</v>
      </c>
    </row>
    <row r="17" spans="1:11" x14ac:dyDescent="0.3">
      <c r="A17" s="9" t="s">
        <v>26</v>
      </c>
      <c r="B17">
        <v>120</v>
      </c>
      <c r="I17" s="9" t="s">
        <v>26</v>
      </c>
      <c r="J17">
        <v>3</v>
      </c>
      <c r="K17">
        <v>1</v>
      </c>
    </row>
    <row r="18" spans="1:11" x14ac:dyDescent="0.3">
      <c r="A18" s="9" t="s">
        <v>33</v>
      </c>
      <c r="B18">
        <v>0</v>
      </c>
      <c r="I18" s="9" t="s">
        <v>33</v>
      </c>
      <c r="J18">
        <v>1</v>
      </c>
      <c r="K18">
        <v>1</v>
      </c>
    </row>
    <row r="19" spans="1:11" x14ac:dyDescent="0.3">
      <c r="A19" s="9" t="s">
        <v>40</v>
      </c>
      <c r="B19">
        <v>0</v>
      </c>
      <c r="I19" s="9" t="s">
        <v>40</v>
      </c>
      <c r="J19">
        <v>1</v>
      </c>
      <c r="K19">
        <v>1</v>
      </c>
    </row>
    <row r="20" spans="1:11" x14ac:dyDescent="0.3">
      <c r="A20" s="9" t="s">
        <v>44</v>
      </c>
      <c r="B20">
        <v>138</v>
      </c>
      <c r="I20" s="9" t="s">
        <v>44</v>
      </c>
      <c r="J20">
        <v>2</v>
      </c>
      <c r="K20">
        <v>1</v>
      </c>
    </row>
    <row r="21" spans="1:11" x14ac:dyDescent="0.3">
      <c r="A21" s="9" t="s">
        <v>17</v>
      </c>
      <c r="B21">
        <v>202</v>
      </c>
      <c r="I21" s="9" t="s">
        <v>17</v>
      </c>
      <c r="J21">
        <v>2</v>
      </c>
      <c r="K21">
        <v>1</v>
      </c>
    </row>
    <row r="22" spans="1:11" x14ac:dyDescent="0.3">
      <c r="A22" s="9" t="s">
        <v>32</v>
      </c>
      <c r="B22">
        <v>256</v>
      </c>
      <c r="I22" s="9" t="s">
        <v>32</v>
      </c>
      <c r="J22">
        <v>2</v>
      </c>
      <c r="K22">
        <v>1</v>
      </c>
    </row>
    <row r="23" spans="1:11" x14ac:dyDescent="0.3">
      <c r="A23" s="9" t="s">
        <v>64</v>
      </c>
      <c r="B23">
        <v>2689</v>
      </c>
      <c r="I23" s="9" t="s">
        <v>64</v>
      </c>
      <c r="J23">
        <v>45</v>
      </c>
      <c r="K23">
        <v>26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1B79-B531-4637-93E2-7ECCD8E65D8B}">
  <dimension ref="A1:Q20"/>
  <sheetViews>
    <sheetView tabSelected="1" zoomScale="88" zoomScaleNormal="88" workbookViewId="0">
      <selection activeCell="E8" sqref="A1:Q20"/>
    </sheetView>
  </sheetViews>
  <sheetFormatPr defaultRowHeight="14.4" x14ac:dyDescent="0.3"/>
  <cols>
    <col min="1" max="1" width="28.6640625" customWidth="1"/>
    <col min="7" max="7" width="20.109375" customWidth="1"/>
    <col min="8" max="8" width="12.6640625" customWidth="1"/>
    <col min="9" max="9" width="11.109375" customWidth="1"/>
    <col min="10" max="10" width="14.88671875" customWidth="1"/>
    <col min="13" max="13" width="14.44140625" customWidth="1"/>
    <col min="14" max="14" width="14.5546875" customWidth="1"/>
    <col min="15" max="15" width="13.33203125" customWidth="1"/>
    <col min="16" max="16" width="15.21875" customWidth="1"/>
    <col min="17" max="17" width="11.6640625" customWidth="1"/>
  </cols>
  <sheetData>
    <row r="1" spans="1:17" ht="1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6" t="s">
        <v>17</v>
      </c>
      <c r="B2" s="6">
        <v>2</v>
      </c>
      <c r="C2" s="6" t="s">
        <v>18</v>
      </c>
      <c r="D2" s="6">
        <v>1480000</v>
      </c>
      <c r="E2" s="6" t="s">
        <v>19</v>
      </c>
      <c r="F2" s="6" t="s">
        <v>20</v>
      </c>
      <c r="G2" s="7">
        <v>42707</v>
      </c>
      <c r="H2" s="6">
        <v>2.5</v>
      </c>
      <c r="I2" s="6">
        <v>3067</v>
      </c>
      <c r="J2" s="6">
        <v>2</v>
      </c>
      <c r="K2" s="6">
        <v>1</v>
      </c>
      <c r="L2" s="6">
        <v>1</v>
      </c>
      <c r="M2" s="6">
        <v>202</v>
      </c>
      <c r="N2" s="6">
        <v>79</v>
      </c>
      <c r="O2" s="6">
        <v>1900</v>
      </c>
      <c r="P2" s="6">
        <v>37.799599999999998</v>
      </c>
      <c r="Q2" s="6">
        <v>144.9984</v>
      </c>
    </row>
    <row r="3" spans="1:17" x14ac:dyDescent="0.3">
      <c r="A3" s="6" t="s">
        <v>21</v>
      </c>
      <c r="B3" s="6">
        <v>2</v>
      </c>
      <c r="C3" s="6" t="s">
        <v>18</v>
      </c>
      <c r="D3" s="6">
        <v>1035000</v>
      </c>
      <c r="E3" s="6" t="s">
        <v>19</v>
      </c>
      <c r="F3" s="6" t="s">
        <v>20</v>
      </c>
      <c r="G3" s="7">
        <v>42404</v>
      </c>
      <c r="H3" s="6">
        <v>2.5</v>
      </c>
      <c r="I3" s="6">
        <v>3067</v>
      </c>
      <c r="J3" s="6">
        <v>2</v>
      </c>
      <c r="K3" s="6">
        <v>1</v>
      </c>
      <c r="L3" s="6">
        <v>0</v>
      </c>
      <c r="M3" s="6">
        <v>156</v>
      </c>
      <c r="N3" s="6">
        <v>79</v>
      </c>
      <c r="O3" s="6">
        <v>1900</v>
      </c>
      <c r="P3" s="6">
        <v>37.807899999999997</v>
      </c>
      <c r="Q3" s="6">
        <v>144.99340000000001</v>
      </c>
    </row>
    <row r="4" spans="1:17" x14ac:dyDescent="0.3">
      <c r="A4" s="6" t="s">
        <v>22</v>
      </c>
      <c r="B4" s="6">
        <v>3</v>
      </c>
      <c r="C4" s="6" t="s">
        <v>18</v>
      </c>
      <c r="D4" s="6">
        <v>1465000</v>
      </c>
      <c r="E4" s="6" t="s">
        <v>23</v>
      </c>
      <c r="F4" s="6" t="s">
        <v>20</v>
      </c>
      <c r="G4" s="7">
        <v>42798</v>
      </c>
      <c r="H4" s="6">
        <v>2.5</v>
      </c>
      <c r="I4" s="6">
        <v>3067</v>
      </c>
      <c r="J4" s="6">
        <v>3</v>
      </c>
      <c r="K4" s="6">
        <v>2</v>
      </c>
      <c r="L4" s="6">
        <v>0</v>
      </c>
      <c r="M4" s="6">
        <v>134</v>
      </c>
      <c r="N4" s="6">
        <v>150</v>
      </c>
      <c r="O4" s="6">
        <v>1900</v>
      </c>
      <c r="P4" s="6">
        <v>37.8093</v>
      </c>
      <c r="Q4" s="6">
        <v>144.99440000000001</v>
      </c>
    </row>
    <row r="5" spans="1:17" x14ac:dyDescent="0.3">
      <c r="A5" s="6" t="s">
        <v>24</v>
      </c>
      <c r="B5" s="6">
        <v>3</v>
      </c>
      <c r="C5" s="6" t="s">
        <v>18</v>
      </c>
      <c r="D5" s="6">
        <v>850000</v>
      </c>
      <c r="E5" s="6" t="s">
        <v>25</v>
      </c>
      <c r="F5" s="6" t="s">
        <v>20</v>
      </c>
      <c r="G5" s="7">
        <v>42798</v>
      </c>
      <c r="H5" s="6">
        <v>2.5</v>
      </c>
      <c r="I5" s="6">
        <v>3067</v>
      </c>
      <c r="J5" s="6">
        <v>3</v>
      </c>
      <c r="K5" s="6">
        <v>2</v>
      </c>
      <c r="L5" s="6">
        <v>1</v>
      </c>
      <c r="M5" s="6">
        <v>94</v>
      </c>
      <c r="N5" s="6">
        <v>150</v>
      </c>
      <c r="O5" s="6">
        <v>1900</v>
      </c>
      <c r="P5" s="6">
        <v>37.796900000000001</v>
      </c>
      <c r="Q5" s="6">
        <v>144.99690000000001</v>
      </c>
    </row>
    <row r="6" spans="1:17" x14ac:dyDescent="0.3">
      <c r="A6" s="6" t="s">
        <v>26</v>
      </c>
      <c r="B6" s="6">
        <v>4</v>
      </c>
      <c r="C6" s="6" t="s">
        <v>18</v>
      </c>
      <c r="D6" s="6">
        <v>1600000</v>
      </c>
      <c r="E6" s="6" t="s">
        <v>27</v>
      </c>
      <c r="F6" s="6" t="s">
        <v>28</v>
      </c>
      <c r="G6" s="7">
        <v>42525</v>
      </c>
      <c r="H6" s="6">
        <v>2.5</v>
      </c>
      <c r="I6" s="6">
        <v>3067</v>
      </c>
      <c r="J6" s="6">
        <v>3</v>
      </c>
      <c r="K6" s="6">
        <v>1</v>
      </c>
      <c r="L6" s="6">
        <v>2</v>
      </c>
      <c r="M6" s="6">
        <v>120</v>
      </c>
      <c r="N6" s="6">
        <v>142</v>
      </c>
      <c r="O6" s="6">
        <v>2014</v>
      </c>
      <c r="P6" s="6">
        <v>37.807200000000002</v>
      </c>
      <c r="Q6" s="6">
        <v>144.9941</v>
      </c>
    </row>
    <row r="7" spans="1:17" x14ac:dyDescent="0.3">
      <c r="A7" s="6" t="s">
        <v>29</v>
      </c>
      <c r="B7" s="6">
        <v>2</v>
      </c>
      <c r="C7" s="6" t="s">
        <v>18</v>
      </c>
      <c r="D7" s="6">
        <v>941000</v>
      </c>
      <c r="E7" s="6" t="s">
        <v>19</v>
      </c>
      <c r="F7" s="6" t="s">
        <v>30</v>
      </c>
      <c r="G7" s="7">
        <v>42497</v>
      </c>
      <c r="H7" s="6">
        <v>2.5</v>
      </c>
      <c r="I7" s="6">
        <v>3067</v>
      </c>
      <c r="J7" s="6">
        <v>2</v>
      </c>
      <c r="K7" s="6">
        <v>1</v>
      </c>
      <c r="L7" s="6">
        <v>0</v>
      </c>
      <c r="M7" s="6">
        <v>181</v>
      </c>
      <c r="N7" s="6">
        <v>142</v>
      </c>
      <c r="O7" s="6">
        <v>2014</v>
      </c>
      <c r="P7" s="6">
        <v>37.804099999999998</v>
      </c>
      <c r="Q7" s="6">
        <v>144.99529999999999</v>
      </c>
    </row>
    <row r="8" spans="1:17" x14ac:dyDescent="0.3">
      <c r="A8" s="6" t="s">
        <v>31</v>
      </c>
      <c r="B8" s="6">
        <v>3</v>
      </c>
      <c r="C8" s="6" t="s">
        <v>18</v>
      </c>
      <c r="D8" s="6">
        <v>1876000</v>
      </c>
      <c r="E8" s="6" t="s">
        <v>19</v>
      </c>
      <c r="F8" s="6" t="s">
        <v>28</v>
      </c>
      <c r="G8" s="7">
        <v>42497</v>
      </c>
      <c r="H8" s="6">
        <v>2.5</v>
      </c>
      <c r="I8" s="6">
        <v>3067</v>
      </c>
      <c r="J8" s="6">
        <v>4</v>
      </c>
      <c r="K8" s="6">
        <v>2</v>
      </c>
      <c r="L8" s="6">
        <v>0</v>
      </c>
      <c r="M8" s="6">
        <v>245</v>
      </c>
      <c r="N8" s="6">
        <v>210</v>
      </c>
      <c r="O8" s="6">
        <v>1910</v>
      </c>
      <c r="P8" s="6">
        <v>37.802399999999999</v>
      </c>
      <c r="Q8" s="6">
        <v>144.99930000000001</v>
      </c>
    </row>
    <row r="9" spans="1:17" x14ac:dyDescent="0.3">
      <c r="A9" s="6" t="s">
        <v>32</v>
      </c>
      <c r="B9" s="6">
        <v>2</v>
      </c>
      <c r="C9" s="6" t="s">
        <v>18</v>
      </c>
      <c r="D9" s="6">
        <v>1636000</v>
      </c>
      <c r="E9" s="6" t="s">
        <v>19</v>
      </c>
      <c r="F9" s="6" t="s">
        <v>28</v>
      </c>
      <c r="G9" s="7">
        <v>42651</v>
      </c>
      <c r="H9" s="6">
        <v>2.5</v>
      </c>
      <c r="I9" s="6">
        <v>3067</v>
      </c>
      <c r="J9" s="6">
        <v>2</v>
      </c>
      <c r="K9" s="6">
        <v>1</v>
      </c>
      <c r="L9" s="6">
        <v>2</v>
      </c>
      <c r="M9" s="6">
        <v>256</v>
      </c>
      <c r="N9" s="6">
        <v>107</v>
      </c>
      <c r="O9" s="6">
        <v>1890</v>
      </c>
      <c r="P9" s="6">
        <v>37.805999999999997</v>
      </c>
      <c r="Q9" s="6">
        <v>144.99539999999999</v>
      </c>
    </row>
    <row r="10" spans="1:17" x14ac:dyDescent="0.3">
      <c r="A10" s="6" t="s">
        <v>33</v>
      </c>
      <c r="B10" s="6">
        <v>1</v>
      </c>
      <c r="C10" s="6" t="s">
        <v>34</v>
      </c>
      <c r="D10" s="6">
        <v>300000</v>
      </c>
      <c r="E10" s="6" t="s">
        <v>19</v>
      </c>
      <c r="F10" s="6" t="s">
        <v>20</v>
      </c>
      <c r="G10" s="7">
        <v>42651</v>
      </c>
      <c r="H10" s="6">
        <v>2.5</v>
      </c>
      <c r="I10" s="6">
        <v>3067</v>
      </c>
      <c r="J10" s="6">
        <v>1</v>
      </c>
      <c r="K10" s="6">
        <v>1</v>
      </c>
      <c r="L10" s="6">
        <v>1</v>
      </c>
      <c r="M10" s="6">
        <v>0</v>
      </c>
      <c r="N10" s="6">
        <v>107</v>
      </c>
      <c r="O10" s="6">
        <v>1900</v>
      </c>
      <c r="P10" s="6">
        <v>37.800800000000002</v>
      </c>
      <c r="Q10" s="6">
        <v>144.9973</v>
      </c>
    </row>
    <row r="11" spans="1:17" x14ac:dyDescent="0.3">
      <c r="A11" s="6" t="s">
        <v>35</v>
      </c>
      <c r="B11" s="6">
        <v>2</v>
      </c>
      <c r="C11" s="6" t="s">
        <v>18</v>
      </c>
      <c r="D11" s="6">
        <v>1097000</v>
      </c>
      <c r="E11" s="6" t="s">
        <v>19</v>
      </c>
      <c r="F11" s="6" t="s">
        <v>20</v>
      </c>
      <c r="G11" s="7">
        <v>42651</v>
      </c>
      <c r="H11" s="6">
        <v>2.5</v>
      </c>
      <c r="I11" s="6">
        <v>3067</v>
      </c>
      <c r="J11" s="6">
        <v>3</v>
      </c>
      <c r="K11" s="6">
        <v>1</v>
      </c>
      <c r="L11" s="6">
        <v>2</v>
      </c>
      <c r="M11" s="6">
        <v>220</v>
      </c>
      <c r="N11" s="6">
        <v>75</v>
      </c>
      <c r="O11" s="6">
        <v>1900</v>
      </c>
      <c r="P11" s="6">
        <v>37.801000000000002</v>
      </c>
      <c r="Q11" s="6">
        <v>144.99889999999999</v>
      </c>
    </row>
    <row r="12" spans="1:17" x14ac:dyDescent="0.3">
      <c r="A12" s="6" t="s">
        <v>36</v>
      </c>
      <c r="B12" s="6">
        <v>2</v>
      </c>
      <c r="C12" s="6" t="s">
        <v>34</v>
      </c>
      <c r="D12" s="6">
        <v>700000</v>
      </c>
      <c r="E12" s="6" t="s">
        <v>27</v>
      </c>
      <c r="F12" s="6" t="s">
        <v>30</v>
      </c>
      <c r="G12" s="7">
        <v>42686</v>
      </c>
      <c r="H12" s="6">
        <v>2.5</v>
      </c>
      <c r="I12" s="6">
        <v>3067</v>
      </c>
      <c r="J12" s="6">
        <v>2</v>
      </c>
      <c r="K12" s="6">
        <v>2</v>
      </c>
      <c r="L12" s="6">
        <v>1</v>
      </c>
      <c r="M12" s="6">
        <v>0</v>
      </c>
      <c r="N12" s="6">
        <v>75</v>
      </c>
      <c r="O12" s="6">
        <v>2005</v>
      </c>
      <c r="P12" s="6">
        <v>37.811</v>
      </c>
      <c r="Q12" s="6">
        <v>145.0067</v>
      </c>
    </row>
    <row r="13" spans="1:17" x14ac:dyDescent="0.3">
      <c r="A13" s="6" t="s">
        <v>37</v>
      </c>
      <c r="B13" s="6">
        <v>3</v>
      </c>
      <c r="C13" s="6" t="s">
        <v>18</v>
      </c>
      <c r="D13" s="6">
        <v>1350000</v>
      </c>
      <c r="E13" s="6" t="s">
        <v>27</v>
      </c>
      <c r="F13" s="6" t="s">
        <v>28</v>
      </c>
      <c r="G13" s="7">
        <v>42686</v>
      </c>
      <c r="H13" s="6">
        <v>2.5</v>
      </c>
      <c r="I13" s="6">
        <v>3067</v>
      </c>
      <c r="J13" s="6">
        <v>3</v>
      </c>
      <c r="K13" s="6">
        <v>2</v>
      </c>
      <c r="L13" s="6">
        <v>2</v>
      </c>
      <c r="M13" s="6">
        <v>214</v>
      </c>
      <c r="N13" s="6">
        <v>190</v>
      </c>
      <c r="O13" s="6">
        <v>2005</v>
      </c>
      <c r="P13" s="6">
        <v>37.808500000000002</v>
      </c>
      <c r="Q13" s="6">
        <v>144.99639999999999</v>
      </c>
    </row>
    <row r="14" spans="1:17" x14ac:dyDescent="0.3">
      <c r="A14" s="6" t="s">
        <v>38</v>
      </c>
      <c r="B14" s="6">
        <v>2</v>
      </c>
      <c r="C14" s="6" t="s">
        <v>34</v>
      </c>
      <c r="D14" s="6">
        <v>750000</v>
      </c>
      <c r="E14" s="6" t="s">
        <v>19</v>
      </c>
      <c r="F14" s="6" t="s">
        <v>20</v>
      </c>
      <c r="G14" s="7">
        <v>42686</v>
      </c>
      <c r="H14" s="6">
        <v>2.5</v>
      </c>
      <c r="I14" s="6">
        <v>3067</v>
      </c>
      <c r="J14" s="6">
        <v>2</v>
      </c>
      <c r="K14" s="6">
        <v>2</v>
      </c>
      <c r="L14" s="6">
        <v>1</v>
      </c>
      <c r="M14" s="6">
        <v>0</v>
      </c>
      <c r="N14" s="6">
        <v>94</v>
      </c>
      <c r="O14" s="6">
        <v>2009</v>
      </c>
      <c r="P14" s="6">
        <v>37.8078</v>
      </c>
      <c r="Q14" s="6">
        <v>144.9965</v>
      </c>
    </row>
    <row r="15" spans="1:17" x14ac:dyDescent="0.3">
      <c r="A15" s="6" t="s">
        <v>39</v>
      </c>
      <c r="B15" s="6">
        <v>2</v>
      </c>
      <c r="C15" s="6" t="s">
        <v>18</v>
      </c>
      <c r="D15" s="6">
        <v>1172500</v>
      </c>
      <c r="E15" s="6" t="s">
        <v>19</v>
      </c>
      <c r="F15" s="6" t="s">
        <v>20</v>
      </c>
      <c r="G15" s="7">
        <v>42595</v>
      </c>
      <c r="H15" s="6">
        <v>2.5</v>
      </c>
      <c r="I15" s="6">
        <v>3067</v>
      </c>
      <c r="J15" s="6">
        <v>2</v>
      </c>
      <c r="K15" s="6">
        <v>1</v>
      </c>
      <c r="L15" s="6">
        <v>1</v>
      </c>
      <c r="M15" s="6">
        <v>195</v>
      </c>
      <c r="N15" s="6">
        <v>94</v>
      </c>
      <c r="O15" s="6">
        <v>2009</v>
      </c>
      <c r="P15" s="6">
        <v>37.808399999999999</v>
      </c>
      <c r="Q15" s="6">
        <v>144.9973</v>
      </c>
    </row>
    <row r="16" spans="1:17" x14ac:dyDescent="0.3">
      <c r="A16" s="6" t="s">
        <v>40</v>
      </c>
      <c r="B16" s="6">
        <v>1</v>
      </c>
      <c r="C16" s="6" t="s">
        <v>34</v>
      </c>
      <c r="D16" s="6">
        <v>441000</v>
      </c>
      <c r="E16" s="6" t="s">
        <v>23</v>
      </c>
      <c r="F16" s="6" t="s">
        <v>41</v>
      </c>
      <c r="G16" s="7">
        <v>42504</v>
      </c>
      <c r="H16" s="6">
        <v>2.5</v>
      </c>
      <c r="I16" s="6">
        <v>3067</v>
      </c>
      <c r="J16" s="6">
        <v>1</v>
      </c>
      <c r="K16" s="6">
        <v>1</v>
      </c>
      <c r="L16" s="6">
        <v>1</v>
      </c>
      <c r="M16" s="6">
        <v>0</v>
      </c>
      <c r="N16" s="6">
        <v>94</v>
      </c>
      <c r="O16" s="6">
        <v>2009</v>
      </c>
      <c r="P16" s="6">
        <v>37.801600000000001</v>
      </c>
      <c r="Q16" s="6">
        <v>144.99879999999999</v>
      </c>
    </row>
    <row r="17" spans="1:17" x14ac:dyDescent="0.3">
      <c r="A17" s="6" t="s">
        <v>42</v>
      </c>
      <c r="B17" s="6">
        <v>2</v>
      </c>
      <c r="C17" s="6" t="s">
        <v>18</v>
      </c>
      <c r="D17" s="6">
        <v>1310000</v>
      </c>
      <c r="E17" s="6" t="s">
        <v>19</v>
      </c>
      <c r="F17" s="6" t="s">
        <v>30</v>
      </c>
      <c r="G17" s="7">
        <v>42658</v>
      </c>
      <c r="H17" s="6">
        <v>2.5</v>
      </c>
      <c r="I17" s="6">
        <v>3067</v>
      </c>
      <c r="J17" s="6">
        <v>2</v>
      </c>
      <c r="K17" s="6">
        <v>1</v>
      </c>
      <c r="L17" s="6">
        <v>2</v>
      </c>
      <c r="M17" s="6">
        <v>238</v>
      </c>
      <c r="N17" s="6">
        <v>97</v>
      </c>
      <c r="O17" s="6">
        <v>1890</v>
      </c>
      <c r="P17" s="6">
        <v>37.808999999999997</v>
      </c>
      <c r="Q17" s="6">
        <v>144.99760000000001</v>
      </c>
    </row>
    <row r="18" spans="1:17" x14ac:dyDescent="0.3">
      <c r="A18" s="6" t="s">
        <v>43</v>
      </c>
      <c r="B18" s="6">
        <v>3</v>
      </c>
      <c r="C18" s="6" t="s">
        <v>18</v>
      </c>
      <c r="D18" s="6">
        <v>1200000</v>
      </c>
      <c r="E18" s="6" t="s">
        <v>19</v>
      </c>
      <c r="F18" s="6" t="s">
        <v>30</v>
      </c>
      <c r="G18" s="7">
        <v>42567</v>
      </c>
      <c r="H18" s="6">
        <v>2.5</v>
      </c>
      <c r="I18" s="6">
        <v>3067</v>
      </c>
      <c r="J18" s="6">
        <v>3</v>
      </c>
      <c r="K18" s="6">
        <v>2</v>
      </c>
      <c r="L18" s="6">
        <v>1</v>
      </c>
      <c r="M18" s="6">
        <v>113</v>
      </c>
      <c r="N18" s="6">
        <v>110</v>
      </c>
      <c r="O18" s="6">
        <v>1880</v>
      </c>
      <c r="P18" s="6">
        <v>37.805599999999998</v>
      </c>
      <c r="Q18" s="6">
        <v>144.99299999999999</v>
      </c>
    </row>
    <row r="19" spans="1:17" x14ac:dyDescent="0.3">
      <c r="A19" s="6" t="s">
        <v>44</v>
      </c>
      <c r="B19" s="6">
        <v>3</v>
      </c>
      <c r="C19" s="6" t="s">
        <v>18</v>
      </c>
      <c r="D19" s="6">
        <v>1176500</v>
      </c>
      <c r="E19" s="6" t="s">
        <v>19</v>
      </c>
      <c r="F19" s="6" t="s">
        <v>45</v>
      </c>
      <c r="G19" s="7">
        <v>42567</v>
      </c>
      <c r="H19" s="6">
        <v>2.5</v>
      </c>
      <c r="I19" s="6">
        <v>3067</v>
      </c>
      <c r="J19" s="6">
        <v>2</v>
      </c>
      <c r="K19" s="6">
        <v>1</v>
      </c>
      <c r="L19" s="6">
        <v>1</v>
      </c>
      <c r="M19" s="6">
        <v>138</v>
      </c>
      <c r="N19" s="6">
        <v>105</v>
      </c>
      <c r="O19" s="6">
        <v>1890</v>
      </c>
      <c r="P19" s="6">
        <v>37.802100000000003</v>
      </c>
      <c r="Q19" s="6">
        <v>144.9965</v>
      </c>
    </row>
    <row r="20" spans="1:17" x14ac:dyDescent="0.3">
      <c r="A20" s="6" t="s">
        <v>46</v>
      </c>
      <c r="B20" s="6">
        <v>3</v>
      </c>
      <c r="C20" s="6" t="s">
        <v>18</v>
      </c>
      <c r="D20" s="6">
        <v>955000</v>
      </c>
      <c r="E20" s="6" t="s">
        <v>19</v>
      </c>
      <c r="F20" s="6" t="s">
        <v>47</v>
      </c>
      <c r="G20" s="7">
        <v>42630</v>
      </c>
      <c r="H20" s="6">
        <v>2.5</v>
      </c>
      <c r="I20" s="6">
        <v>3067</v>
      </c>
      <c r="J20" s="6">
        <v>3</v>
      </c>
      <c r="K20" s="6">
        <v>1</v>
      </c>
      <c r="L20" s="6">
        <v>0</v>
      </c>
      <c r="M20" s="6">
        <v>183</v>
      </c>
      <c r="N20" s="6">
        <v>105</v>
      </c>
      <c r="O20" s="6">
        <v>1890</v>
      </c>
      <c r="P20" s="6">
        <v>37.802199999999999</v>
      </c>
      <c r="Q20" s="6">
        <v>144.9975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155C-F528-407E-8F2E-47BE0595EC5C}">
  <dimension ref="A1:L30"/>
  <sheetViews>
    <sheetView workbookViewId="0">
      <selection sqref="A1:H4"/>
    </sheetView>
  </sheetViews>
  <sheetFormatPr defaultRowHeight="14.4" x14ac:dyDescent="0.3"/>
  <cols>
    <col min="1" max="1" width="9.88671875" customWidth="1"/>
    <col min="2" max="2" width="13.33203125" customWidth="1"/>
    <col min="3" max="3" width="12.6640625" customWidth="1"/>
    <col min="6" max="6" width="14" customWidth="1"/>
    <col min="8" max="8" width="19.44140625" customWidth="1"/>
    <col min="12" max="12" width="19.5546875" customWidth="1"/>
  </cols>
  <sheetData>
    <row r="1" spans="1:12" ht="15" x14ac:dyDescent="0.35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</row>
    <row r="2" spans="1:12" ht="15" x14ac:dyDescent="0.35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</row>
    <row r="3" spans="1:12" ht="15" x14ac:dyDescent="0.35">
      <c r="A3" s="1" t="s">
        <v>50</v>
      </c>
      <c r="B3" s="1"/>
      <c r="C3" s="1"/>
      <c r="D3" s="1"/>
      <c r="E3" s="1"/>
      <c r="F3" s="1"/>
      <c r="G3" s="1"/>
      <c r="H3" s="1"/>
      <c r="I3" s="1"/>
      <c r="J3" s="1"/>
    </row>
    <row r="4" spans="1:12" ht="15" x14ac:dyDescent="0.35">
      <c r="A4" s="1" t="s">
        <v>51</v>
      </c>
      <c r="B4" s="1"/>
      <c r="C4" s="1"/>
      <c r="D4" s="1"/>
      <c r="E4" s="1"/>
      <c r="F4" s="1"/>
      <c r="G4" s="1"/>
      <c r="H4" s="1"/>
      <c r="I4" s="1"/>
      <c r="J4" s="1"/>
    </row>
    <row r="6" spans="1:12" x14ac:dyDescent="0.3">
      <c r="L6" s="5" t="s">
        <v>37</v>
      </c>
    </row>
    <row r="7" spans="1:12" ht="18.600000000000001" x14ac:dyDescent="0.4">
      <c r="A7" s="2" t="s">
        <v>52</v>
      </c>
    </row>
    <row r="8" spans="1:12" x14ac:dyDescent="0.3">
      <c r="A8" s="4">
        <f>SUMIF(Dataset!E2:E20,"VB",Dataset!D2:D20)</f>
        <v>3650000</v>
      </c>
    </row>
    <row r="9" spans="1:12" ht="18" x14ac:dyDescent="0.4">
      <c r="A9" s="3" t="s">
        <v>53</v>
      </c>
      <c r="F9" s="3" t="s">
        <v>55</v>
      </c>
    </row>
    <row r="10" spans="1:12" x14ac:dyDescent="0.3">
      <c r="E10" s="5" t="s">
        <v>56</v>
      </c>
      <c r="F10" s="5">
        <f>VLOOKUP(L6,Dataset!A1:Q20,16,FALSE)</f>
        <v>37.808500000000002</v>
      </c>
      <c r="G10" s="5" t="s">
        <v>57</v>
      </c>
      <c r="H10" s="5">
        <f>VLOOKUP(L6,Dataset!A1:Q20,17,FALSE)</f>
        <v>144.99639999999999</v>
      </c>
    </row>
    <row r="11" spans="1:12" ht="18.600000000000001" x14ac:dyDescent="0.4">
      <c r="A11" s="2" t="s">
        <v>7</v>
      </c>
      <c r="B11" s="2" t="s">
        <v>12</v>
      </c>
      <c r="C11" s="2" t="s">
        <v>54</v>
      </c>
    </row>
    <row r="12" spans="1:12" x14ac:dyDescent="0.3">
      <c r="A12" s="6">
        <v>2.5</v>
      </c>
      <c r="B12" s="6">
        <v>202</v>
      </c>
      <c r="C12" s="6">
        <f>IF(B12&lt;200,SUM(B12,A12),(B12-A12))</f>
        <v>199.5</v>
      </c>
    </row>
    <row r="13" spans="1:12" ht="18" x14ac:dyDescent="0.4">
      <c r="A13" s="6">
        <v>2.5</v>
      </c>
      <c r="B13" s="6">
        <v>156</v>
      </c>
      <c r="C13" s="6">
        <f t="shared" ref="C13:C30" si="0">IF(B13&lt;200,SUM(B13,A13),(B13-A13))</f>
        <v>158.5</v>
      </c>
      <c r="H13" s="3" t="s">
        <v>58</v>
      </c>
    </row>
    <row r="14" spans="1:12" x14ac:dyDescent="0.3">
      <c r="A14" s="6">
        <v>2.5</v>
      </c>
      <c r="B14" s="6">
        <v>134</v>
      </c>
      <c r="C14" s="6">
        <f t="shared" si="0"/>
        <v>136.5</v>
      </c>
      <c r="H14" s="5">
        <f>AVERAGE(Dataset!N2:N20)</f>
        <v>116.05263157894737</v>
      </c>
    </row>
    <row r="15" spans="1:12" x14ac:dyDescent="0.3">
      <c r="A15" s="6">
        <v>2.5</v>
      </c>
      <c r="B15" s="6">
        <v>94</v>
      </c>
      <c r="C15" s="6">
        <f t="shared" si="0"/>
        <v>96.5</v>
      </c>
    </row>
    <row r="16" spans="1:12" x14ac:dyDescent="0.3">
      <c r="A16" s="6">
        <v>2.5</v>
      </c>
      <c r="B16" s="6">
        <v>120</v>
      </c>
      <c r="C16" s="6">
        <f t="shared" si="0"/>
        <v>122.5</v>
      </c>
    </row>
    <row r="17" spans="1:3" x14ac:dyDescent="0.3">
      <c r="A17" s="6">
        <v>2.5</v>
      </c>
      <c r="B17" s="6">
        <v>181</v>
      </c>
      <c r="C17" s="6">
        <f t="shared" si="0"/>
        <v>183.5</v>
      </c>
    </row>
    <row r="18" spans="1:3" x14ac:dyDescent="0.3">
      <c r="A18" s="6">
        <v>2.5</v>
      </c>
      <c r="B18" s="6">
        <v>245</v>
      </c>
      <c r="C18" s="6">
        <f t="shared" si="0"/>
        <v>242.5</v>
      </c>
    </row>
    <row r="19" spans="1:3" x14ac:dyDescent="0.3">
      <c r="A19" s="6">
        <v>2.5</v>
      </c>
      <c r="B19" s="6">
        <v>256</v>
      </c>
      <c r="C19" s="6">
        <f t="shared" si="0"/>
        <v>253.5</v>
      </c>
    </row>
    <row r="20" spans="1:3" x14ac:dyDescent="0.3">
      <c r="A20" s="6">
        <v>2.5</v>
      </c>
      <c r="B20" s="6">
        <v>0</v>
      </c>
      <c r="C20" s="6">
        <f t="shared" si="0"/>
        <v>2.5</v>
      </c>
    </row>
    <row r="21" spans="1:3" x14ac:dyDescent="0.3">
      <c r="A21" s="6">
        <v>2.5</v>
      </c>
      <c r="B21" s="6">
        <v>220</v>
      </c>
      <c r="C21" s="6">
        <f t="shared" si="0"/>
        <v>217.5</v>
      </c>
    </row>
    <row r="22" spans="1:3" x14ac:dyDescent="0.3">
      <c r="A22" s="6">
        <v>2.5</v>
      </c>
      <c r="B22" s="6">
        <v>0</v>
      </c>
      <c r="C22" s="6">
        <f t="shared" si="0"/>
        <v>2.5</v>
      </c>
    </row>
    <row r="23" spans="1:3" x14ac:dyDescent="0.3">
      <c r="A23" s="6">
        <v>2.5</v>
      </c>
      <c r="B23" s="6">
        <v>214</v>
      </c>
      <c r="C23" s="6">
        <f t="shared" si="0"/>
        <v>211.5</v>
      </c>
    </row>
    <row r="24" spans="1:3" x14ac:dyDescent="0.3">
      <c r="A24" s="6">
        <v>2.5</v>
      </c>
      <c r="B24" s="6">
        <v>0</v>
      </c>
      <c r="C24" s="6">
        <f t="shared" si="0"/>
        <v>2.5</v>
      </c>
    </row>
    <row r="25" spans="1:3" x14ac:dyDescent="0.3">
      <c r="A25" s="6">
        <v>2.5</v>
      </c>
      <c r="B25" s="6">
        <v>195</v>
      </c>
      <c r="C25" s="6">
        <f t="shared" si="0"/>
        <v>197.5</v>
      </c>
    </row>
    <row r="26" spans="1:3" x14ac:dyDescent="0.3">
      <c r="A26" s="6">
        <v>2.5</v>
      </c>
      <c r="B26" s="6">
        <v>0</v>
      </c>
      <c r="C26" s="6">
        <f t="shared" si="0"/>
        <v>2.5</v>
      </c>
    </row>
    <row r="27" spans="1:3" x14ac:dyDescent="0.3">
      <c r="A27" s="6">
        <v>2.5</v>
      </c>
      <c r="B27" s="6">
        <v>238</v>
      </c>
      <c r="C27" s="6">
        <f t="shared" si="0"/>
        <v>235.5</v>
      </c>
    </row>
    <row r="28" spans="1:3" x14ac:dyDescent="0.3">
      <c r="A28" s="6">
        <v>2.5</v>
      </c>
      <c r="B28" s="6">
        <v>113</v>
      </c>
      <c r="C28" s="6">
        <f t="shared" si="0"/>
        <v>115.5</v>
      </c>
    </row>
    <row r="29" spans="1:3" x14ac:dyDescent="0.3">
      <c r="A29" s="6">
        <v>2.5</v>
      </c>
      <c r="B29" s="6">
        <v>138</v>
      </c>
      <c r="C29" s="6">
        <f t="shared" si="0"/>
        <v>140.5</v>
      </c>
    </row>
    <row r="30" spans="1:3" x14ac:dyDescent="0.3">
      <c r="A30" s="6">
        <v>2.5</v>
      </c>
      <c r="B30" s="6">
        <v>183</v>
      </c>
      <c r="C30" s="6">
        <f t="shared" si="0"/>
        <v>185.5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8193-323C-49E1-80E0-4A2AE8D1C9B3}">
  <dimension ref="A1:D4"/>
  <sheetViews>
    <sheetView workbookViewId="0">
      <selection activeCell="I18" sqref="I18"/>
    </sheetView>
  </sheetViews>
  <sheetFormatPr defaultRowHeight="14.4" x14ac:dyDescent="0.3"/>
  <cols>
    <col min="1" max="1" width="55.44140625" customWidth="1"/>
  </cols>
  <sheetData>
    <row r="1" spans="1:4" ht="18.600000000000001" x14ac:dyDescent="0.4">
      <c r="A1" s="2" t="s">
        <v>59</v>
      </c>
      <c r="B1" s="2"/>
      <c r="C1" s="2"/>
      <c r="D1" s="2"/>
    </row>
    <row r="2" spans="1:4" ht="18.600000000000001" x14ac:dyDescent="0.4">
      <c r="A2" s="2" t="s">
        <v>60</v>
      </c>
      <c r="B2" s="2"/>
      <c r="C2" s="2"/>
      <c r="D2" s="2"/>
    </row>
    <row r="3" spans="1:4" ht="18.600000000000001" x14ac:dyDescent="0.4">
      <c r="A3" s="2" t="s">
        <v>61</v>
      </c>
      <c r="B3" s="2"/>
      <c r="C3" s="2"/>
      <c r="D3" s="2"/>
    </row>
    <row r="4" spans="1:4" ht="18.600000000000001" x14ac:dyDescent="0.4">
      <c r="A4" s="2" t="s">
        <v>62</v>
      </c>
      <c r="B4" s="2"/>
      <c r="C4" s="2"/>
      <c r="D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A4D7-F781-46A2-9EAC-0C02DBF91FC6}">
  <dimension ref="A1"/>
  <sheetViews>
    <sheetView showGridLines="0" workbookViewId="0">
      <selection activeCell="Y10" sqref="Y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Pivots</vt:lpstr>
      <vt:lpstr>Dataset</vt:lpstr>
      <vt:lpstr>Excel functions for questions</vt:lpstr>
      <vt:lpstr>Questions for dashboard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2024-10-28T09:51:43Z</dcterms:created>
  <dcterms:modified xsi:type="dcterms:W3CDTF">2024-10-28T13:39:16Z</dcterms:modified>
</cp:coreProperties>
</file>