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34B2ED2D-B47E-4A4D-88FB-E783A999A63E}" xr6:coauthVersionLast="47" xr6:coauthVersionMax="47" xr10:uidLastSave="{00000000-0000-0000-0000-000000000000}"/>
  <bookViews>
    <workbookView xWindow="-108" yWindow="-108" windowWidth="23256" windowHeight="12456" activeTab="2" xr2:uid="{EB90D41E-EBBA-48D7-A47F-4EAE4E614753}"/>
  </bookViews>
  <sheets>
    <sheet name="Datasheet" sheetId="1" r:id="rId1"/>
    <sheet name="Questions " sheetId="2" r:id="rId2"/>
    <sheet name="Sheet9" sheetId="9" r:id="rId3"/>
    <sheet name="Sheet8" sheetId="8" r:id="rId4"/>
    <sheet name="Sheet7" sheetId="7" r:id="rId5"/>
    <sheet name="Sheet6" sheetId="6" r:id="rId6"/>
    <sheet name="Sheet5" sheetId="5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9" l="1"/>
  <c r="C8" i="9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J5" i="8"/>
  <c r="J6" i="8"/>
  <c r="J7" i="8"/>
  <c r="J8" i="8"/>
  <c r="J9" i="8"/>
  <c r="J10" i="8"/>
  <c r="J11" i="8"/>
  <c r="J12" i="8"/>
  <c r="J4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6" i="7"/>
  <c r="J5" i="7"/>
  <c r="J4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5" i="7"/>
  <c r="K26" i="6"/>
  <c r="K27" i="6"/>
  <c r="K28" i="6"/>
  <c r="K23" i="6"/>
  <c r="K24" i="6"/>
  <c r="K25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8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K6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K7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<sst xmlns="http://schemas.openxmlformats.org/spreadsheetml/2006/main" count="879" uniqueCount="45">
  <si>
    <t>REF_DATE</t>
  </si>
  <si>
    <t>GEO</t>
  </si>
  <si>
    <t>DGUID</t>
  </si>
  <si>
    <t>Storage</t>
  </si>
  <si>
    <t>Statistics</t>
  </si>
  <si>
    <t>UOM</t>
  </si>
  <si>
    <t>UOM_ID</t>
  </si>
  <si>
    <t>COORDINATE</t>
  </si>
  <si>
    <t>VALUE</t>
  </si>
  <si>
    <t>2016-01</t>
  </si>
  <si>
    <t>Canada</t>
  </si>
  <si>
    <t>Opening inventory</t>
  </si>
  <si>
    <t>Cubic metres</t>
  </si>
  <si>
    <t>1.1.1</t>
  </si>
  <si>
    <t>Gigajoules</t>
  </si>
  <si>
    <t>1.1.2</t>
  </si>
  <si>
    <t>Closing inventory</t>
  </si>
  <si>
    <t>1.2.1</t>
  </si>
  <si>
    <t>1.2.2</t>
  </si>
  <si>
    <t>Inventory change</t>
  </si>
  <si>
    <t>1.3.1</t>
  </si>
  <si>
    <t>1.3.2</t>
  </si>
  <si>
    <t>Injections to storage</t>
  </si>
  <si>
    <t>1.4.1</t>
  </si>
  <si>
    <t>1.4.2</t>
  </si>
  <si>
    <t>Withdrawals from storage</t>
  </si>
  <si>
    <t>1.5.1</t>
  </si>
  <si>
    <t>1.5.2</t>
  </si>
  <si>
    <t>Other adjustments</t>
  </si>
  <si>
    <t>1.6.1</t>
  </si>
  <si>
    <t>1.6.2</t>
  </si>
  <si>
    <t>Quebec</t>
  </si>
  <si>
    <t>2.1.1</t>
  </si>
  <si>
    <t>2.1.2</t>
  </si>
  <si>
    <t>2.2.1</t>
  </si>
  <si>
    <t>2.2.2</t>
  </si>
  <si>
    <t>2.3.1</t>
  </si>
  <si>
    <t>2.3.2</t>
  </si>
  <si>
    <t>2.4.1</t>
  </si>
  <si>
    <t xml:space="preserve">Show the total of UOM_ID for Opening Inventory </t>
  </si>
  <si>
    <t>Show the average of coordinate for statistics</t>
  </si>
  <si>
    <t xml:space="preserve">Concat the storage data and statistics </t>
  </si>
  <si>
    <t>If the UOM is in cubic meters then show the text that all the value are in Cm other wise Giga joules</t>
  </si>
  <si>
    <t xml:space="preserve">for 2016011124 show the value </t>
  </si>
  <si>
    <t>Show the sum for the above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</si>
</sst>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6018-10DA-4D5D-933F-2421611836B4}">
  <dimension ref="A1:I20"/>
  <sheetViews>
    <sheetView workbookViewId="0">
      <selection sqref="A1:I20"/>
    </sheetView>
  </sheetViews>
  <sheetFormatPr defaultRowHeight="14.4" x14ac:dyDescent="0.3"/>
  <cols>
    <col min="3" max="3" width="26" customWidth="1"/>
    <col min="4" max="4" width="25.109375" customWidth="1"/>
    <col min="5" max="5" width="18.33203125" customWidth="1"/>
    <col min="6" max="6" width="19.44140625" customWidth="1"/>
    <col min="8" max="8" width="20.88671875" customWidth="1"/>
    <col min="9" max="9" width="15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2016011124</v>
      </c>
      <c r="D2" t="s">
        <v>11</v>
      </c>
      <c r="E2" t="s">
        <v>12</v>
      </c>
      <c r="F2" t="s">
        <v>12</v>
      </c>
      <c r="G2">
        <v>72</v>
      </c>
      <c r="H2" t="s">
        <v>13</v>
      </c>
      <c r="I2">
        <v>25095630</v>
      </c>
    </row>
    <row r="3" spans="1:9" x14ac:dyDescent="0.3">
      <c r="A3" t="s">
        <v>9</v>
      </c>
      <c r="B3" t="s">
        <v>10</v>
      </c>
      <c r="C3">
        <f>C2+2</f>
        <v>2016011126</v>
      </c>
      <c r="D3" t="s">
        <v>11</v>
      </c>
      <c r="E3" t="s">
        <v>14</v>
      </c>
      <c r="F3" t="s">
        <v>14</v>
      </c>
      <c r="G3">
        <v>143</v>
      </c>
      <c r="H3" t="s">
        <v>15</v>
      </c>
      <c r="I3">
        <v>985574.5</v>
      </c>
    </row>
    <row r="4" spans="1:9" x14ac:dyDescent="0.3">
      <c r="A4" t="s">
        <v>9</v>
      </c>
      <c r="B4" t="s">
        <v>10</v>
      </c>
      <c r="C4">
        <f t="shared" ref="C4:C20" si="0">C3+2</f>
        <v>2016011128</v>
      </c>
      <c r="D4" t="s">
        <v>16</v>
      </c>
      <c r="E4" t="s">
        <v>12</v>
      </c>
      <c r="F4" t="s">
        <v>12</v>
      </c>
      <c r="G4">
        <v>72</v>
      </c>
      <c r="H4" t="s">
        <v>17</v>
      </c>
      <c r="I4">
        <v>22220401</v>
      </c>
    </row>
    <row r="5" spans="1:9" x14ac:dyDescent="0.3">
      <c r="A5" t="s">
        <v>9</v>
      </c>
      <c r="B5" t="s">
        <v>10</v>
      </c>
      <c r="C5">
        <f t="shared" si="0"/>
        <v>2016011130</v>
      </c>
      <c r="D5" t="s">
        <v>16</v>
      </c>
      <c r="E5" t="s">
        <v>14</v>
      </c>
      <c r="F5" t="s">
        <v>14</v>
      </c>
      <c r="G5">
        <v>143</v>
      </c>
      <c r="H5" t="s">
        <v>18</v>
      </c>
      <c r="I5">
        <v>868621.5</v>
      </c>
    </row>
    <row r="6" spans="1:9" x14ac:dyDescent="0.3">
      <c r="A6" t="s">
        <v>9</v>
      </c>
      <c r="B6" t="s">
        <v>10</v>
      </c>
      <c r="C6">
        <f t="shared" si="0"/>
        <v>2016011132</v>
      </c>
      <c r="D6" t="s">
        <v>19</v>
      </c>
      <c r="E6" t="s">
        <v>12</v>
      </c>
      <c r="F6" t="s">
        <v>12</v>
      </c>
      <c r="G6">
        <v>72</v>
      </c>
      <c r="H6" t="s">
        <v>20</v>
      </c>
      <c r="I6">
        <v>-2875229</v>
      </c>
    </row>
    <row r="7" spans="1:9" x14ac:dyDescent="0.3">
      <c r="A7" t="s">
        <v>9</v>
      </c>
      <c r="B7" t="s">
        <v>10</v>
      </c>
      <c r="C7">
        <f t="shared" si="0"/>
        <v>2016011134</v>
      </c>
      <c r="D7" t="s">
        <v>19</v>
      </c>
      <c r="E7" t="s">
        <v>14</v>
      </c>
      <c r="F7" t="s">
        <v>14</v>
      </c>
      <c r="G7">
        <v>143</v>
      </c>
      <c r="H7" t="s">
        <v>21</v>
      </c>
      <c r="I7">
        <v>-107571.7</v>
      </c>
    </row>
    <row r="8" spans="1:9" x14ac:dyDescent="0.3">
      <c r="A8" t="s">
        <v>9</v>
      </c>
      <c r="B8" t="s">
        <v>10</v>
      </c>
      <c r="C8">
        <f t="shared" si="0"/>
        <v>2016011136</v>
      </c>
      <c r="D8" t="s">
        <v>22</v>
      </c>
      <c r="E8" t="s">
        <v>12</v>
      </c>
      <c r="F8" t="s">
        <v>12</v>
      </c>
      <c r="G8">
        <v>72</v>
      </c>
      <c r="H8" t="s">
        <v>23</v>
      </c>
      <c r="I8">
        <v>10184</v>
      </c>
    </row>
    <row r="9" spans="1:9" x14ac:dyDescent="0.3">
      <c r="A9" t="s">
        <v>9</v>
      </c>
      <c r="B9" t="s">
        <v>31</v>
      </c>
      <c r="C9">
        <f t="shared" si="0"/>
        <v>2016011138</v>
      </c>
      <c r="D9" t="s">
        <v>22</v>
      </c>
      <c r="E9" t="s">
        <v>14</v>
      </c>
      <c r="F9" t="s">
        <v>14</v>
      </c>
      <c r="G9">
        <v>143</v>
      </c>
      <c r="H9" t="s">
        <v>24</v>
      </c>
      <c r="I9">
        <v>392.1</v>
      </c>
    </row>
    <row r="10" spans="1:9" x14ac:dyDescent="0.3">
      <c r="A10" t="s">
        <v>9</v>
      </c>
      <c r="B10" t="s">
        <v>31</v>
      </c>
      <c r="C10">
        <f t="shared" si="0"/>
        <v>2016011140</v>
      </c>
      <c r="D10" t="s">
        <v>25</v>
      </c>
      <c r="E10" t="s">
        <v>12</v>
      </c>
      <c r="F10" t="s">
        <v>12</v>
      </c>
      <c r="G10">
        <v>72</v>
      </c>
      <c r="H10" t="s">
        <v>26</v>
      </c>
      <c r="I10">
        <v>3027347</v>
      </c>
    </row>
    <row r="11" spans="1:9" x14ac:dyDescent="0.3">
      <c r="A11" t="s">
        <v>9</v>
      </c>
      <c r="B11" t="s">
        <v>31</v>
      </c>
      <c r="C11">
        <f t="shared" si="0"/>
        <v>2016011142</v>
      </c>
      <c r="D11" t="s">
        <v>25</v>
      </c>
      <c r="E11" t="s">
        <v>14</v>
      </c>
      <c r="F11" t="s">
        <v>14</v>
      </c>
      <c r="G11">
        <v>143</v>
      </c>
      <c r="H11" t="s">
        <v>27</v>
      </c>
      <c r="I11">
        <v>117017</v>
      </c>
    </row>
    <row r="12" spans="1:9" x14ac:dyDescent="0.3">
      <c r="A12" t="s">
        <v>9</v>
      </c>
      <c r="B12" t="s">
        <v>31</v>
      </c>
      <c r="C12">
        <f t="shared" si="0"/>
        <v>2016011144</v>
      </c>
      <c r="D12" t="s">
        <v>28</v>
      </c>
      <c r="E12" t="s">
        <v>12</v>
      </c>
      <c r="F12" t="s">
        <v>12</v>
      </c>
      <c r="G12">
        <v>72</v>
      </c>
      <c r="H12" t="s">
        <v>29</v>
      </c>
      <c r="I12">
        <v>141934</v>
      </c>
    </row>
    <row r="13" spans="1:9" x14ac:dyDescent="0.3">
      <c r="A13" t="s">
        <v>9</v>
      </c>
      <c r="B13" t="s">
        <v>31</v>
      </c>
      <c r="C13">
        <f t="shared" si="0"/>
        <v>2016011146</v>
      </c>
      <c r="D13" t="s">
        <v>28</v>
      </c>
      <c r="E13" t="s">
        <v>14</v>
      </c>
      <c r="F13" t="s">
        <v>14</v>
      </c>
      <c r="G13">
        <v>143</v>
      </c>
      <c r="H13" t="s">
        <v>30</v>
      </c>
      <c r="I13">
        <v>-328.1</v>
      </c>
    </row>
    <row r="14" spans="1:9" x14ac:dyDescent="0.3">
      <c r="A14" t="s">
        <v>9</v>
      </c>
      <c r="B14" t="s">
        <v>31</v>
      </c>
      <c r="C14">
        <f t="shared" si="0"/>
        <v>2016011148</v>
      </c>
      <c r="D14" t="s">
        <v>11</v>
      </c>
      <c r="E14" t="s">
        <v>12</v>
      </c>
      <c r="F14" t="s">
        <v>12</v>
      </c>
      <c r="G14">
        <v>72</v>
      </c>
      <c r="H14" t="s">
        <v>32</v>
      </c>
      <c r="I14">
        <v>413656</v>
      </c>
    </row>
    <row r="15" spans="1:9" x14ac:dyDescent="0.3">
      <c r="A15" t="s">
        <v>9</v>
      </c>
      <c r="B15" t="s">
        <v>31</v>
      </c>
      <c r="C15">
        <f t="shared" si="0"/>
        <v>2016011150</v>
      </c>
      <c r="D15" t="s">
        <v>11</v>
      </c>
      <c r="E15" t="s">
        <v>14</v>
      </c>
      <c r="F15" t="s">
        <v>14</v>
      </c>
      <c r="G15">
        <v>143</v>
      </c>
      <c r="H15" t="s">
        <v>33</v>
      </c>
      <c r="I15">
        <v>15714.8</v>
      </c>
    </row>
    <row r="16" spans="1:9" x14ac:dyDescent="0.3">
      <c r="A16" t="s">
        <v>9</v>
      </c>
      <c r="B16" t="s">
        <v>31</v>
      </c>
      <c r="C16">
        <f t="shared" si="0"/>
        <v>2016011152</v>
      </c>
      <c r="D16" t="s">
        <v>16</v>
      </c>
      <c r="E16" t="s">
        <v>12</v>
      </c>
      <c r="F16" t="s">
        <v>12</v>
      </c>
      <c r="G16">
        <v>72</v>
      </c>
      <c r="H16" t="s">
        <v>34</v>
      </c>
      <c r="I16">
        <v>370737</v>
      </c>
    </row>
    <row r="17" spans="1:9" x14ac:dyDescent="0.3">
      <c r="A17" t="s">
        <v>9</v>
      </c>
      <c r="B17" t="s">
        <v>31</v>
      </c>
      <c r="C17">
        <f t="shared" si="0"/>
        <v>2016011154</v>
      </c>
      <c r="D17" t="s">
        <v>16</v>
      </c>
      <c r="E17" t="s">
        <v>14</v>
      </c>
      <c r="F17" t="s">
        <v>14</v>
      </c>
      <c r="G17">
        <v>143</v>
      </c>
      <c r="H17" t="s">
        <v>35</v>
      </c>
      <c r="I17">
        <v>14084.3</v>
      </c>
    </row>
    <row r="18" spans="1:9" x14ac:dyDescent="0.3">
      <c r="A18" t="s">
        <v>9</v>
      </c>
      <c r="B18" t="s">
        <v>31</v>
      </c>
      <c r="C18">
        <f t="shared" si="0"/>
        <v>2016011156</v>
      </c>
      <c r="D18" t="s">
        <v>19</v>
      </c>
      <c r="E18" t="s">
        <v>12</v>
      </c>
      <c r="F18" t="s">
        <v>12</v>
      </c>
      <c r="G18">
        <v>72</v>
      </c>
      <c r="H18" t="s">
        <v>36</v>
      </c>
      <c r="I18">
        <v>-42919</v>
      </c>
    </row>
    <row r="19" spans="1:9" x14ac:dyDescent="0.3">
      <c r="A19" t="s">
        <v>9</v>
      </c>
      <c r="B19" t="s">
        <v>31</v>
      </c>
      <c r="C19">
        <f t="shared" si="0"/>
        <v>2016011158</v>
      </c>
      <c r="D19" t="s">
        <v>19</v>
      </c>
      <c r="E19" t="s">
        <v>14</v>
      </c>
      <c r="F19" t="s">
        <v>14</v>
      </c>
      <c r="G19">
        <v>143</v>
      </c>
      <c r="H19" t="s">
        <v>37</v>
      </c>
      <c r="I19">
        <v>-1630.5</v>
      </c>
    </row>
    <row r="20" spans="1:9" x14ac:dyDescent="0.3">
      <c r="A20" t="s">
        <v>9</v>
      </c>
      <c r="B20" t="s">
        <v>31</v>
      </c>
      <c r="C20">
        <f t="shared" si="0"/>
        <v>2016011160</v>
      </c>
      <c r="D20" t="s">
        <v>22</v>
      </c>
      <c r="E20" t="s">
        <v>12</v>
      </c>
      <c r="F20" t="s">
        <v>12</v>
      </c>
      <c r="G20">
        <v>72</v>
      </c>
      <c r="H20" t="s">
        <v>38</v>
      </c>
      <c r="I20">
        <v>7011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106F-7260-485F-9528-893D6B4DEEC0}">
  <dimension ref="A1:B9"/>
  <sheetViews>
    <sheetView workbookViewId="0">
      <selection activeCell="A6" sqref="A6:D9"/>
    </sheetView>
  </sheetViews>
  <sheetFormatPr defaultRowHeight="14.4" x14ac:dyDescent="0.3"/>
  <sheetData>
    <row r="1" spans="1:2" x14ac:dyDescent="0.3">
      <c r="A1" t="s">
        <v>39</v>
      </c>
    </row>
    <row r="2" spans="1:2" x14ac:dyDescent="0.3">
      <c r="A2" t="s">
        <v>40</v>
      </c>
    </row>
    <row r="3" spans="1:2" x14ac:dyDescent="0.3">
      <c r="A3" t="s">
        <v>41</v>
      </c>
    </row>
    <row r="4" spans="1:2" x14ac:dyDescent="0.3">
      <c r="A4" t="s">
        <v>42</v>
      </c>
    </row>
    <row r="5" spans="1:2" x14ac:dyDescent="0.3">
      <c r="A5" t="s">
        <v>43</v>
      </c>
    </row>
    <row r="6" spans="1:2" x14ac:dyDescent="0.3">
      <c r="A6" t="s">
        <v>5</v>
      </c>
      <c r="B6" t="s">
        <v>7</v>
      </c>
    </row>
    <row r="7" spans="1:2" x14ac:dyDescent="0.3">
      <c r="A7" t="s">
        <v>14</v>
      </c>
    </row>
    <row r="9" spans="1:2" x14ac:dyDescent="0.3">
      <c r="A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90DC-20CA-4895-86B5-B22A68F5961E}">
  <dimension ref="A1:L25"/>
  <sheetViews>
    <sheetView tabSelected="1" workbookViewId="0">
      <selection activeCell="L9" sqref="L9"/>
    </sheetView>
  </sheetViews>
  <sheetFormatPr defaultRowHeight="14.4" x14ac:dyDescent="0.3"/>
  <sheetData>
    <row r="1" spans="1:12" x14ac:dyDescent="0.3">
      <c r="A1" t="s">
        <v>5</v>
      </c>
      <c r="B1" t="s">
        <v>7</v>
      </c>
    </row>
    <row r="2" spans="1:12" x14ac:dyDescent="0.3">
      <c r="A2" t="s">
        <v>14</v>
      </c>
    </row>
    <row r="4" spans="1:12" x14ac:dyDescent="0.3">
      <c r="A4" t="s">
        <v>44</v>
      </c>
    </row>
    <row r="6" spans="1:12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12" x14ac:dyDescent="0.3">
      <c r="A7" t="s">
        <v>9</v>
      </c>
      <c r="B7" t="s">
        <v>10</v>
      </c>
      <c r="C7">
        <v>2016011124</v>
      </c>
      <c r="D7" t="s">
        <v>11</v>
      </c>
      <c r="E7" t="s">
        <v>12</v>
      </c>
      <c r="F7" t="s">
        <v>12</v>
      </c>
      <c r="G7">
        <v>72</v>
      </c>
      <c r="H7" t="s">
        <v>13</v>
      </c>
      <c r="I7">
        <v>25095630</v>
      </c>
    </row>
    <row r="8" spans="1:12" x14ac:dyDescent="0.3">
      <c r="A8" t="s">
        <v>9</v>
      </c>
      <c r="B8" t="s">
        <v>10</v>
      </c>
      <c r="C8">
        <f>C7+2</f>
        <v>2016011126</v>
      </c>
      <c r="D8" t="s">
        <v>11</v>
      </c>
      <c r="E8" t="s">
        <v>14</v>
      </c>
      <c r="F8" t="s">
        <v>14</v>
      </c>
      <c r="G8">
        <v>143</v>
      </c>
      <c r="H8" t="s">
        <v>15</v>
      </c>
      <c r="I8">
        <v>985574.5</v>
      </c>
      <c r="L8">
        <f>DSUM(A6:I25,7,A1:B2)</f>
        <v>1287</v>
      </c>
    </row>
    <row r="9" spans="1:12" x14ac:dyDescent="0.3">
      <c r="A9" t="s">
        <v>9</v>
      </c>
      <c r="B9" t="s">
        <v>10</v>
      </c>
      <c r="C9">
        <f t="shared" ref="C9:C25" si="0">C8+2</f>
        <v>2016011128</v>
      </c>
      <c r="D9" t="s">
        <v>16</v>
      </c>
      <c r="E9" t="s">
        <v>12</v>
      </c>
      <c r="F9" t="s">
        <v>12</v>
      </c>
      <c r="G9">
        <v>72</v>
      </c>
      <c r="H9" t="s">
        <v>17</v>
      </c>
      <c r="I9">
        <v>22220401</v>
      </c>
    </row>
    <row r="10" spans="1:12" x14ac:dyDescent="0.3">
      <c r="A10" t="s">
        <v>9</v>
      </c>
      <c r="B10" t="s">
        <v>10</v>
      </c>
      <c r="C10">
        <f t="shared" si="0"/>
        <v>2016011130</v>
      </c>
      <c r="D10" t="s">
        <v>16</v>
      </c>
      <c r="E10" t="s">
        <v>14</v>
      </c>
      <c r="F10" t="s">
        <v>14</v>
      </c>
      <c r="G10">
        <v>143</v>
      </c>
      <c r="H10" t="s">
        <v>18</v>
      </c>
      <c r="I10">
        <v>868621.5</v>
      </c>
    </row>
    <row r="11" spans="1:12" x14ac:dyDescent="0.3">
      <c r="A11" t="s">
        <v>9</v>
      </c>
      <c r="B11" t="s">
        <v>10</v>
      </c>
      <c r="C11">
        <f t="shared" si="0"/>
        <v>2016011132</v>
      </c>
      <c r="D11" t="s">
        <v>19</v>
      </c>
      <c r="E11" t="s">
        <v>12</v>
      </c>
      <c r="F11" t="s">
        <v>12</v>
      </c>
      <c r="G11">
        <v>72</v>
      </c>
      <c r="H11" t="s">
        <v>20</v>
      </c>
      <c r="I11">
        <v>-2875229</v>
      </c>
    </row>
    <row r="12" spans="1:12" x14ac:dyDescent="0.3">
      <c r="A12" t="s">
        <v>9</v>
      </c>
      <c r="B12" t="s">
        <v>10</v>
      </c>
      <c r="C12">
        <f t="shared" si="0"/>
        <v>2016011134</v>
      </c>
      <c r="D12" t="s">
        <v>19</v>
      </c>
      <c r="E12" t="s">
        <v>14</v>
      </c>
      <c r="F12" t="s">
        <v>14</v>
      </c>
      <c r="G12">
        <v>143</v>
      </c>
      <c r="H12" t="s">
        <v>21</v>
      </c>
      <c r="I12">
        <v>-107571.7</v>
      </c>
    </row>
    <row r="13" spans="1:12" x14ac:dyDescent="0.3">
      <c r="A13" t="s">
        <v>9</v>
      </c>
      <c r="B13" t="s">
        <v>10</v>
      </c>
      <c r="C13">
        <f t="shared" si="0"/>
        <v>2016011136</v>
      </c>
      <c r="D13" t="s">
        <v>22</v>
      </c>
      <c r="E13" t="s">
        <v>12</v>
      </c>
      <c r="F13" t="s">
        <v>12</v>
      </c>
      <c r="G13">
        <v>72</v>
      </c>
      <c r="H13" t="s">
        <v>23</v>
      </c>
      <c r="I13">
        <v>10184</v>
      </c>
    </row>
    <row r="14" spans="1:12" x14ac:dyDescent="0.3">
      <c r="A14" t="s">
        <v>9</v>
      </c>
      <c r="B14" t="s">
        <v>31</v>
      </c>
      <c r="C14">
        <f t="shared" si="0"/>
        <v>2016011138</v>
      </c>
      <c r="D14" t="s">
        <v>22</v>
      </c>
      <c r="E14" t="s">
        <v>14</v>
      </c>
      <c r="F14" t="s">
        <v>14</v>
      </c>
      <c r="G14">
        <v>143</v>
      </c>
      <c r="H14" t="s">
        <v>24</v>
      </c>
      <c r="I14">
        <v>392.1</v>
      </c>
    </row>
    <row r="15" spans="1:12" x14ac:dyDescent="0.3">
      <c r="A15" t="s">
        <v>9</v>
      </c>
      <c r="B15" t="s">
        <v>31</v>
      </c>
      <c r="C15">
        <f t="shared" si="0"/>
        <v>2016011140</v>
      </c>
      <c r="D15" t="s">
        <v>25</v>
      </c>
      <c r="E15" t="s">
        <v>12</v>
      </c>
      <c r="F15" t="s">
        <v>12</v>
      </c>
      <c r="G15">
        <v>72</v>
      </c>
      <c r="H15" t="s">
        <v>26</v>
      </c>
      <c r="I15">
        <v>3027347</v>
      </c>
    </row>
    <row r="16" spans="1:12" x14ac:dyDescent="0.3">
      <c r="A16" t="s">
        <v>9</v>
      </c>
      <c r="B16" t="s">
        <v>31</v>
      </c>
      <c r="C16">
        <f t="shared" si="0"/>
        <v>2016011142</v>
      </c>
      <c r="D16" t="s">
        <v>25</v>
      </c>
      <c r="E16" t="s">
        <v>14</v>
      </c>
      <c r="F16" t="s">
        <v>14</v>
      </c>
      <c r="G16">
        <v>143</v>
      </c>
      <c r="H16" t="s">
        <v>27</v>
      </c>
      <c r="I16">
        <v>117017</v>
      </c>
    </row>
    <row r="17" spans="1:9" x14ac:dyDescent="0.3">
      <c r="A17" t="s">
        <v>9</v>
      </c>
      <c r="B17" t="s">
        <v>31</v>
      </c>
      <c r="C17">
        <f t="shared" si="0"/>
        <v>2016011144</v>
      </c>
      <c r="D17" t="s">
        <v>28</v>
      </c>
      <c r="E17" t="s">
        <v>12</v>
      </c>
      <c r="F17" t="s">
        <v>12</v>
      </c>
      <c r="G17">
        <v>72</v>
      </c>
      <c r="H17" t="s">
        <v>29</v>
      </c>
      <c r="I17">
        <v>141934</v>
      </c>
    </row>
    <row r="18" spans="1:9" x14ac:dyDescent="0.3">
      <c r="A18" t="s">
        <v>9</v>
      </c>
      <c r="B18" t="s">
        <v>31</v>
      </c>
      <c r="C18">
        <f t="shared" si="0"/>
        <v>2016011146</v>
      </c>
      <c r="D18" t="s">
        <v>28</v>
      </c>
      <c r="E18" t="s">
        <v>14</v>
      </c>
      <c r="F18" t="s">
        <v>14</v>
      </c>
      <c r="G18">
        <v>143</v>
      </c>
      <c r="H18" t="s">
        <v>30</v>
      </c>
      <c r="I18">
        <v>-328.1</v>
      </c>
    </row>
    <row r="19" spans="1:9" x14ac:dyDescent="0.3">
      <c r="A19" t="s">
        <v>9</v>
      </c>
      <c r="B19" t="s">
        <v>31</v>
      </c>
      <c r="C19">
        <f t="shared" si="0"/>
        <v>2016011148</v>
      </c>
      <c r="D19" t="s">
        <v>11</v>
      </c>
      <c r="E19" t="s">
        <v>12</v>
      </c>
      <c r="F19" t="s">
        <v>12</v>
      </c>
      <c r="G19">
        <v>72</v>
      </c>
      <c r="H19" t="s">
        <v>32</v>
      </c>
      <c r="I19">
        <v>413656</v>
      </c>
    </row>
    <row r="20" spans="1:9" x14ac:dyDescent="0.3">
      <c r="A20" t="s">
        <v>9</v>
      </c>
      <c r="B20" t="s">
        <v>31</v>
      </c>
      <c r="C20">
        <f t="shared" si="0"/>
        <v>2016011150</v>
      </c>
      <c r="D20" t="s">
        <v>11</v>
      </c>
      <c r="E20" t="s">
        <v>14</v>
      </c>
      <c r="F20" t="s">
        <v>14</v>
      </c>
      <c r="G20">
        <v>143</v>
      </c>
      <c r="H20" t="s">
        <v>33</v>
      </c>
      <c r="I20">
        <v>15714.8</v>
      </c>
    </row>
    <row r="21" spans="1:9" x14ac:dyDescent="0.3">
      <c r="A21" t="s">
        <v>9</v>
      </c>
      <c r="B21" t="s">
        <v>31</v>
      </c>
      <c r="C21">
        <f t="shared" si="0"/>
        <v>2016011152</v>
      </c>
      <c r="D21" t="s">
        <v>16</v>
      </c>
      <c r="E21" t="s">
        <v>12</v>
      </c>
      <c r="F21" t="s">
        <v>12</v>
      </c>
      <c r="G21">
        <v>72</v>
      </c>
      <c r="H21" t="s">
        <v>34</v>
      </c>
      <c r="I21">
        <v>370737</v>
      </c>
    </row>
    <row r="22" spans="1:9" x14ac:dyDescent="0.3">
      <c r="A22" t="s">
        <v>9</v>
      </c>
      <c r="B22" t="s">
        <v>31</v>
      </c>
      <c r="C22">
        <f t="shared" si="0"/>
        <v>2016011154</v>
      </c>
      <c r="D22" t="s">
        <v>16</v>
      </c>
      <c r="E22" t="s">
        <v>14</v>
      </c>
      <c r="F22" t="s">
        <v>14</v>
      </c>
      <c r="G22">
        <v>143</v>
      </c>
      <c r="H22" t="s">
        <v>35</v>
      </c>
      <c r="I22">
        <v>14084.3</v>
      </c>
    </row>
    <row r="23" spans="1:9" x14ac:dyDescent="0.3">
      <c r="A23" t="s">
        <v>9</v>
      </c>
      <c r="B23" t="s">
        <v>31</v>
      </c>
      <c r="C23">
        <f t="shared" si="0"/>
        <v>2016011156</v>
      </c>
      <c r="D23" t="s">
        <v>19</v>
      </c>
      <c r="E23" t="s">
        <v>12</v>
      </c>
      <c r="F23" t="s">
        <v>12</v>
      </c>
      <c r="G23">
        <v>72</v>
      </c>
      <c r="H23" t="s">
        <v>36</v>
      </c>
      <c r="I23">
        <v>-42919</v>
      </c>
    </row>
    <row r="24" spans="1:9" x14ac:dyDescent="0.3">
      <c r="A24" t="s">
        <v>9</v>
      </c>
      <c r="B24" t="s">
        <v>31</v>
      </c>
      <c r="C24">
        <f t="shared" si="0"/>
        <v>2016011158</v>
      </c>
      <c r="D24" t="s">
        <v>19</v>
      </c>
      <c r="E24" t="s">
        <v>14</v>
      </c>
      <c r="F24" t="s">
        <v>14</v>
      </c>
      <c r="G24">
        <v>143</v>
      </c>
      <c r="H24" t="s">
        <v>37</v>
      </c>
      <c r="I24">
        <v>-1630.5</v>
      </c>
    </row>
    <row r="25" spans="1:9" x14ac:dyDescent="0.3">
      <c r="A25" t="s">
        <v>9</v>
      </c>
      <c r="B25" t="s">
        <v>31</v>
      </c>
      <c r="C25">
        <f t="shared" si="0"/>
        <v>2016011160</v>
      </c>
      <c r="D25" t="s">
        <v>22</v>
      </c>
      <c r="E25" t="s">
        <v>12</v>
      </c>
      <c r="F25" t="s">
        <v>12</v>
      </c>
      <c r="G25">
        <v>72</v>
      </c>
      <c r="H25" t="s">
        <v>38</v>
      </c>
      <c r="I25">
        <v>7011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AC21-4BA3-4F3F-BD1C-0391999E3E0E}">
  <dimension ref="A1:R22"/>
  <sheetViews>
    <sheetView workbookViewId="0">
      <selection activeCell="J16" sqref="J16"/>
    </sheetView>
  </sheetViews>
  <sheetFormatPr defaultRowHeight="14.4" x14ac:dyDescent="0.3"/>
  <cols>
    <col min="3" max="3" width="22.33203125" customWidth="1"/>
    <col min="13" max="13" width="11" bestFit="1" customWidth="1"/>
    <col min="18" max="18" width="21.5546875" customWidth="1"/>
  </cols>
  <sheetData>
    <row r="1" spans="1:18" x14ac:dyDescent="0.3">
      <c r="A1" t="s">
        <v>43</v>
      </c>
    </row>
    <row r="3" spans="1:1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8" x14ac:dyDescent="0.3">
      <c r="A4" t="s">
        <v>9</v>
      </c>
      <c r="B4" t="s">
        <v>10</v>
      </c>
      <c r="C4" s="1">
        <v>2016011124</v>
      </c>
      <c r="D4" t="s">
        <v>11</v>
      </c>
      <c r="E4" t="s">
        <v>12</v>
      </c>
      <c r="F4" t="s">
        <v>12</v>
      </c>
      <c r="G4">
        <v>72</v>
      </c>
      <c r="H4" t="s">
        <v>13</v>
      </c>
      <c r="I4">
        <v>25095630</v>
      </c>
      <c r="J4" t="e">
        <f>VLOOKUP(C4,A3:I22,8,FALSE)</f>
        <v>#N/A</v>
      </c>
    </row>
    <row r="5" spans="1:18" x14ac:dyDescent="0.3">
      <c r="A5" t="s">
        <v>9</v>
      </c>
      <c r="B5" t="s">
        <v>10</v>
      </c>
      <c r="C5" s="1">
        <f>C4+2</f>
        <v>2016011126</v>
      </c>
      <c r="D5" t="s">
        <v>11</v>
      </c>
      <c r="E5" t="s">
        <v>14</v>
      </c>
      <c r="F5" t="s">
        <v>14</v>
      </c>
      <c r="G5">
        <v>143</v>
      </c>
      <c r="H5" t="s">
        <v>15</v>
      </c>
      <c r="I5">
        <v>985574.5</v>
      </c>
      <c r="J5" t="e">
        <f t="shared" ref="J5:J12" si="0">VLOOKUP(C5,A4:I23,8,FALSE)</f>
        <v>#N/A</v>
      </c>
    </row>
    <row r="6" spans="1:18" x14ac:dyDescent="0.3">
      <c r="A6" t="s">
        <v>9</v>
      </c>
      <c r="B6" t="s">
        <v>10</v>
      </c>
      <c r="C6" s="1">
        <f t="shared" ref="C6:C22" si="1">C5+2</f>
        <v>2016011128</v>
      </c>
      <c r="D6" t="s">
        <v>16</v>
      </c>
      <c r="E6" t="s">
        <v>12</v>
      </c>
      <c r="F6" t="s">
        <v>12</v>
      </c>
      <c r="G6">
        <v>72</v>
      </c>
      <c r="H6" t="s">
        <v>17</v>
      </c>
      <c r="I6">
        <v>22220401</v>
      </c>
      <c r="J6" t="e">
        <f t="shared" si="0"/>
        <v>#N/A</v>
      </c>
    </row>
    <row r="7" spans="1:18" x14ac:dyDescent="0.3">
      <c r="A7" t="s">
        <v>9</v>
      </c>
      <c r="B7" t="s">
        <v>10</v>
      </c>
      <c r="C7" s="1">
        <f t="shared" si="1"/>
        <v>2016011130</v>
      </c>
      <c r="D7" t="s">
        <v>16</v>
      </c>
      <c r="E7" t="s">
        <v>14</v>
      </c>
      <c r="F7" t="s">
        <v>14</v>
      </c>
      <c r="G7">
        <v>143</v>
      </c>
      <c r="H7" t="s">
        <v>18</v>
      </c>
      <c r="I7">
        <v>868621.5</v>
      </c>
      <c r="J7" t="e">
        <f t="shared" si="0"/>
        <v>#N/A</v>
      </c>
    </row>
    <row r="8" spans="1:18" x14ac:dyDescent="0.3">
      <c r="A8" t="s">
        <v>9</v>
      </c>
      <c r="B8" t="s">
        <v>10</v>
      </c>
      <c r="C8" s="1">
        <f t="shared" si="1"/>
        <v>2016011132</v>
      </c>
      <c r="D8" t="s">
        <v>19</v>
      </c>
      <c r="E8" t="s">
        <v>12</v>
      </c>
      <c r="F8" t="s">
        <v>12</v>
      </c>
      <c r="G8">
        <v>72</v>
      </c>
      <c r="H8" t="s">
        <v>20</v>
      </c>
      <c r="I8">
        <v>-2875229</v>
      </c>
      <c r="J8" t="e">
        <f t="shared" si="0"/>
        <v>#N/A</v>
      </c>
      <c r="R8">
        <v>2016011126</v>
      </c>
    </row>
    <row r="9" spans="1:18" x14ac:dyDescent="0.3">
      <c r="A9" t="s">
        <v>9</v>
      </c>
      <c r="B9" t="s">
        <v>10</v>
      </c>
      <c r="C9" s="1">
        <f t="shared" si="1"/>
        <v>2016011134</v>
      </c>
      <c r="D9" t="s">
        <v>19</v>
      </c>
      <c r="E9" t="s">
        <v>14</v>
      </c>
      <c r="F9" t="s">
        <v>14</v>
      </c>
      <c r="G9">
        <v>143</v>
      </c>
      <c r="H9" t="s">
        <v>21</v>
      </c>
      <c r="I9">
        <v>-107571.7</v>
      </c>
      <c r="J9" t="e">
        <f t="shared" si="0"/>
        <v>#N/A</v>
      </c>
    </row>
    <row r="10" spans="1:18" x14ac:dyDescent="0.3">
      <c r="A10" t="s">
        <v>9</v>
      </c>
      <c r="B10" t="s">
        <v>10</v>
      </c>
      <c r="C10" s="1">
        <f t="shared" si="1"/>
        <v>2016011136</v>
      </c>
      <c r="D10" t="s">
        <v>22</v>
      </c>
      <c r="E10" t="s">
        <v>12</v>
      </c>
      <c r="F10" t="s">
        <v>12</v>
      </c>
      <c r="G10">
        <v>72</v>
      </c>
      <c r="H10" t="s">
        <v>23</v>
      </c>
      <c r="I10">
        <v>10184</v>
      </c>
      <c r="J10" t="e">
        <f t="shared" si="0"/>
        <v>#N/A</v>
      </c>
    </row>
    <row r="11" spans="1:18" x14ac:dyDescent="0.3">
      <c r="A11" t="s">
        <v>9</v>
      </c>
      <c r="B11" t="s">
        <v>31</v>
      </c>
      <c r="C11" s="1">
        <f t="shared" si="1"/>
        <v>2016011138</v>
      </c>
      <c r="D11" t="s">
        <v>22</v>
      </c>
      <c r="E11" t="s">
        <v>14</v>
      </c>
      <c r="F11" t="s">
        <v>14</v>
      </c>
      <c r="G11">
        <v>143</v>
      </c>
      <c r="H11" t="s">
        <v>24</v>
      </c>
      <c r="I11">
        <v>392.1</v>
      </c>
      <c r="J11" t="e">
        <f t="shared" si="0"/>
        <v>#N/A</v>
      </c>
    </row>
    <row r="12" spans="1:18" x14ac:dyDescent="0.3">
      <c r="A12" t="s">
        <v>9</v>
      </c>
      <c r="B12" t="s">
        <v>31</v>
      </c>
      <c r="C12" s="1">
        <f t="shared" si="1"/>
        <v>2016011140</v>
      </c>
      <c r="D12" t="s">
        <v>25</v>
      </c>
      <c r="E12" t="s">
        <v>12</v>
      </c>
      <c r="F12" t="s">
        <v>12</v>
      </c>
      <c r="G12">
        <v>72</v>
      </c>
      <c r="H12" t="s">
        <v>26</v>
      </c>
      <c r="I12">
        <v>3027347</v>
      </c>
      <c r="J12" t="e">
        <f t="shared" si="0"/>
        <v>#N/A</v>
      </c>
    </row>
    <row r="13" spans="1:18" x14ac:dyDescent="0.3">
      <c r="A13" t="s">
        <v>9</v>
      </c>
      <c r="B13" t="s">
        <v>31</v>
      </c>
      <c r="C13" s="1">
        <f t="shared" si="1"/>
        <v>2016011142</v>
      </c>
      <c r="D13" t="s">
        <v>25</v>
      </c>
      <c r="E13" t="s">
        <v>14</v>
      </c>
      <c r="F13" t="s">
        <v>14</v>
      </c>
      <c r="G13">
        <v>143</v>
      </c>
      <c r="H13" t="s">
        <v>27</v>
      </c>
      <c r="I13">
        <v>117017</v>
      </c>
    </row>
    <row r="14" spans="1:18" x14ac:dyDescent="0.3">
      <c r="A14" t="s">
        <v>9</v>
      </c>
      <c r="B14" t="s">
        <v>31</v>
      </c>
      <c r="C14" s="1">
        <f t="shared" si="1"/>
        <v>2016011144</v>
      </c>
      <c r="D14" t="s">
        <v>28</v>
      </c>
      <c r="E14" t="s">
        <v>12</v>
      </c>
      <c r="F14" t="s">
        <v>12</v>
      </c>
      <c r="G14">
        <v>72</v>
      </c>
      <c r="H14" t="s">
        <v>29</v>
      </c>
      <c r="I14">
        <v>141934</v>
      </c>
    </row>
    <row r="15" spans="1:18" x14ac:dyDescent="0.3">
      <c r="A15" t="s">
        <v>9</v>
      </c>
      <c r="B15" t="s">
        <v>31</v>
      </c>
      <c r="C15" s="1">
        <f t="shared" si="1"/>
        <v>2016011146</v>
      </c>
      <c r="D15" t="s">
        <v>28</v>
      </c>
      <c r="E15" t="s">
        <v>14</v>
      </c>
      <c r="F15" t="s">
        <v>14</v>
      </c>
      <c r="G15">
        <v>143</v>
      </c>
      <c r="H15" t="s">
        <v>30</v>
      </c>
      <c r="I15">
        <v>-328.1</v>
      </c>
    </row>
    <row r="16" spans="1:18" x14ac:dyDescent="0.3">
      <c r="A16" t="s">
        <v>9</v>
      </c>
      <c r="B16" t="s">
        <v>31</v>
      </c>
      <c r="C16" s="1">
        <f t="shared" si="1"/>
        <v>2016011148</v>
      </c>
      <c r="D16" t="s">
        <v>11</v>
      </c>
      <c r="E16" t="s">
        <v>12</v>
      </c>
      <c r="F16" t="s">
        <v>12</v>
      </c>
      <c r="G16">
        <v>72</v>
      </c>
      <c r="H16" t="s">
        <v>32</v>
      </c>
      <c r="I16">
        <v>413656</v>
      </c>
    </row>
    <row r="17" spans="1:9" x14ac:dyDescent="0.3">
      <c r="A17" t="s">
        <v>9</v>
      </c>
      <c r="B17" t="s">
        <v>31</v>
      </c>
      <c r="C17" s="1">
        <f t="shared" si="1"/>
        <v>2016011150</v>
      </c>
      <c r="D17" t="s">
        <v>11</v>
      </c>
      <c r="E17" t="s">
        <v>14</v>
      </c>
      <c r="F17" t="s">
        <v>14</v>
      </c>
      <c r="G17">
        <v>143</v>
      </c>
      <c r="H17" t="s">
        <v>33</v>
      </c>
      <c r="I17">
        <v>15714.8</v>
      </c>
    </row>
    <row r="18" spans="1:9" x14ac:dyDescent="0.3">
      <c r="A18" t="s">
        <v>9</v>
      </c>
      <c r="B18" t="s">
        <v>31</v>
      </c>
      <c r="C18" s="1">
        <f t="shared" si="1"/>
        <v>2016011152</v>
      </c>
      <c r="D18" t="s">
        <v>16</v>
      </c>
      <c r="E18" t="s">
        <v>12</v>
      </c>
      <c r="F18" t="s">
        <v>12</v>
      </c>
      <c r="G18">
        <v>72</v>
      </c>
      <c r="H18" t="s">
        <v>34</v>
      </c>
      <c r="I18">
        <v>370737</v>
      </c>
    </row>
    <row r="19" spans="1:9" x14ac:dyDescent="0.3">
      <c r="A19" t="s">
        <v>9</v>
      </c>
      <c r="B19" t="s">
        <v>31</v>
      </c>
      <c r="C19" s="1">
        <f t="shared" si="1"/>
        <v>2016011154</v>
      </c>
      <c r="D19" t="s">
        <v>16</v>
      </c>
      <c r="E19" t="s">
        <v>14</v>
      </c>
      <c r="F19" t="s">
        <v>14</v>
      </c>
      <c r="G19">
        <v>143</v>
      </c>
      <c r="H19" t="s">
        <v>35</v>
      </c>
      <c r="I19">
        <v>14084.3</v>
      </c>
    </row>
    <row r="20" spans="1:9" x14ac:dyDescent="0.3">
      <c r="A20" t="s">
        <v>9</v>
      </c>
      <c r="B20" t="s">
        <v>31</v>
      </c>
      <c r="C20" s="1">
        <f t="shared" si="1"/>
        <v>2016011156</v>
      </c>
      <c r="D20" t="s">
        <v>19</v>
      </c>
      <c r="E20" t="s">
        <v>12</v>
      </c>
      <c r="F20" t="s">
        <v>12</v>
      </c>
      <c r="G20">
        <v>72</v>
      </c>
      <c r="H20" t="s">
        <v>36</v>
      </c>
      <c r="I20">
        <v>-42919</v>
      </c>
    </row>
    <row r="21" spans="1:9" x14ac:dyDescent="0.3">
      <c r="A21" t="s">
        <v>9</v>
      </c>
      <c r="B21" t="s">
        <v>31</v>
      </c>
      <c r="C21" s="1">
        <f t="shared" si="1"/>
        <v>2016011158</v>
      </c>
      <c r="D21" t="s">
        <v>19</v>
      </c>
      <c r="E21" t="s">
        <v>14</v>
      </c>
      <c r="F21" t="s">
        <v>14</v>
      </c>
      <c r="G21">
        <v>143</v>
      </c>
      <c r="H21" t="s">
        <v>37</v>
      </c>
      <c r="I21">
        <v>-1630.5</v>
      </c>
    </row>
    <row r="22" spans="1:9" x14ac:dyDescent="0.3">
      <c r="A22" t="s">
        <v>9</v>
      </c>
      <c r="B22" t="s">
        <v>31</v>
      </c>
      <c r="C22" s="1">
        <f t="shared" si="1"/>
        <v>2016011160</v>
      </c>
      <c r="D22" t="s">
        <v>22</v>
      </c>
      <c r="E22" t="s">
        <v>12</v>
      </c>
      <c r="F22" t="s">
        <v>12</v>
      </c>
      <c r="G22">
        <v>72</v>
      </c>
      <c r="H22" t="s">
        <v>38</v>
      </c>
      <c r="I22">
        <v>7011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238E-BCB2-4C66-A142-80F4F7589CF7}">
  <dimension ref="A1:J22"/>
  <sheetViews>
    <sheetView workbookViewId="0">
      <selection activeCell="K17" sqref="K17"/>
    </sheetView>
  </sheetViews>
  <sheetFormatPr defaultRowHeight="14.4" x14ac:dyDescent="0.3"/>
  <cols>
    <col min="6" max="6" width="13.5546875" customWidth="1"/>
    <col min="10" max="10" width="28.77734375" customWidth="1"/>
  </cols>
  <sheetData>
    <row r="1" spans="1:10" x14ac:dyDescent="0.3">
      <c r="A1" t="s">
        <v>42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x14ac:dyDescent="0.3">
      <c r="A4" t="s">
        <v>9</v>
      </c>
      <c r="B4" t="s">
        <v>10</v>
      </c>
      <c r="C4">
        <v>2016011124</v>
      </c>
      <c r="D4" t="s">
        <v>11</v>
      </c>
      <c r="E4" t="s">
        <v>12</v>
      </c>
      <c r="F4" t="s">
        <v>12</v>
      </c>
      <c r="G4">
        <v>72</v>
      </c>
      <c r="H4" t="s">
        <v>13</v>
      </c>
      <c r="I4">
        <v>25095630</v>
      </c>
      <c r="J4" t="str">
        <f>IF(F4="Cubic Meters","all the value are in Cubic meters","All the value are in Gigajoules")</f>
        <v>All the value are in Gigajoules</v>
      </c>
    </row>
    <row r="5" spans="1:10" x14ac:dyDescent="0.3">
      <c r="A5" t="s">
        <v>9</v>
      </c>
      <c r="B5" t="s">
        <v>10</v>
      </c>
      <c r="C5">
        <f>C4+2</f>
        <v>2016011126</v>
      </c>
      <c r="D5" t="s">
        <v>11</v>
      </c>
      <c r="E5" t="s">
        <v>14</v>
      </c>
      <c r="F5" t="s">
        <v>14</v>
      </c>
      <c r="G5">
        <v>143</v>
      </c>
      <c r="H5" t="s">
        <v>15</v>
      </c>
      <c r="I5">
        <v>985574.5</v>
      </c>
      <c r="J5" t="str">
        <f>IF(F5="Cubic Meters","all the value are in Cubic meters","All the value are in Gigajoules")</f>
        <v>All the value are in Gigajoules</v>
      </c>
    </row>
    <row r="6" spans="1:10" x14ac:dyDescent="0.3">
      <c r="A6" t="s">
        <v>9</v>
      </c>
      <c r="B6" t="s">
        <v>10</v>
      </c>
      <c r="C6">
        <f t="shared" ref="C6:C22" si="0">C5+2</f>
        <v>2016011128</v>
      </c>
      <c r="D6" t="s">
        <v>16</v>
      </c>
      <c r="E6" t="s">
        <v>12</v>
      </c>
      <c r="F6" t="s">
        <v>12</v>
      </c>
      <c r="G6">
        <v>72</v>
      </c>
      <c r="H6" t="s">
        <v>17</v>
      </c>
      <c r="I6">
        <v>22220401</v>
      </c>
      <c r="J6" t="str">
        <f>IF(F6="Cubic metres","all the value are in Cubic meters","All the value are in Gigajoules")</f>
        <v>all the value are in Cubic meters</v>
      </c>
    </row>
    <row r="7" spans="1:10" x14ac:dyDescent="0.3">
      <c r="A7" t="s">
        <v>9</v>
      </c>
      <c r="B7" t="s">
        <v>10</v>
      </c>
      <c r="C7">
        <f t="shared" si="0"/>
        <v>2016011130</v>
      </c>
      <c r="D7" t="s">
        <v>16</v>
      </c>
      <c r="E7" t="s">
        <v>14</v>
      </c>
      <c r="F7" t="s">
        <v>14</v>
      </c>
      <c r="G7">
        <v>143</v>
      </c>
      <c r="H7" t="s">
        <v>18</v>
      </c>
      <c r="I7">
        <v>868621.5</v>
      </c>
      <c r="J7" t="str">
        <f t="shared" ref="J7:J22" si="1">IF(F7="Cubic metres","all the value are in Cubic meters","All the value are in Gigajoules")</f>
        <v>All the value are in Gigajoules</v>
      </c>
    </row>
    <row r="8" spans="1:10" x14ac:dyDescent="0.3">
      <c r="A8" t="s">
        <v>9</v>
      </c>
      <c r="B8" t="s">
        <v>10</v>
      </c>
      <c r="C8">
        <f t="shared" si="0"/>
        <v>2016011132</v>
      </c>
      <c r="D8" t="s">
        <v>19</v>
      </c>
      <c r="E8" t="s">
        <v>12</v>
      </c>
      <c r="F8" t="s">
        <v>12</v>
      </c>
      <c r="G8">
        <v>72</v>
      </c>
      <c r="H8" t="s">
        <v>20</v>
      </c>
      <c r="I8">
        <v>-2875229</v>
      </c>
      <c r="J8" t="str">
        <f t="shared" si="1"/>
        <v>all the value are in Cubic meters</v>
      </c>
    </row>
    <row r="9" spans="1:10" x14ac:dyDescent="0.3">
      <c r="A9" t="s">
        <v>9</v>
      </c>
      <c r="B9" t="s">
        <v>10</v>
      </c>
      <c r="C9">
        <f t="shared" si="0"/>
        <v>2016011134</v>
      </c>
      <c r="D9" t="s">
        <v>19</v>
      </c>
      <c r="E9" t="s">
        <v>14</v>
      </c>
      <c r="F9" t="s">
        <v>14</v>
      </c>
      <c r="G9">
        <v>143</v>
      </c>
      <c r="H9" t="s">
        <v>21</v>
      </c>
      <c r="I9">
        <v>-107571.7</v>
      </c>
      <c r="J9" t="str">
        <f t="shared" si="1"/>
        <v>All the value are in Gigajoules</v>
      </c>
    </row>
    <row r="10" spans="1:10" x14ac:dyDescent="0.3">
      <c r="A10" t="s">
        <v>9</v>
      </c>
      <c r="B10" t="s">
        <v>10</v>
      </c>
      <c r="C10">
        <f t="shared" si="0"/>
        <v>2016011136</v>
      </c>
      <c r="D10" t="s">
        <v>22</v>
      </c>
      <c r="E10" t="s">
        <v>12</v>
      </c>
      <c r="F10" t="s">
        <v>12</v>
      </c>
      <c r="G10">
        <v>72</v>
      </c>
      <c r="H10" t="s">
        <v>23</v>
      </c>
      <c r="I10">
        <v>10184</v>
      </c>
      <c r="J10" t="str">
        <f t="shared" si="1"/>
        <v>all the value are in Cubic meters</v>
      </c>
    </row>
    <row r="11" spans="1:10" x14ac:dyDescent="0.3">
      <c r="A11" t="s">
        <v>9</v>
      </c>
      <c r="B11" t="s">
        <v>31</v>
      </c>
      <c r="C11">
        <f t="shared" si="0"/>
        <v>2016011138</v>
      </c>
      <c r="D11" t="s">
        <v>22</v>
      </c>
      <c r="E11" t="s">
        <v>14</v>
      </c>
      <c r="F11" t="s">
        <v>14</v>
      </c>
      <c r="G11">
        <v>143</v>
      </c>
      <c r="H11" t="s">
        <v>24</v>
      </c>
      <c r="I11">
        <v>392.1</v>
      </c>
      <c r="J11" t="str">
        <f t="shared" si="1"/>
        <v>All the value are in Gigajoules</v>
      </c>
    </row>
    <row r="12" spans="1:10" x14ac:dyDescent="0.3">
      <c r="A12" t="s">
        <v>9</v>
      </c>
      <c r="B12" t="s">
        <v>31</v>
      </c>
      <c r="C12">
        <f t="shared" si="0"/>
        <v>2016011140</v>
      </c>
      <c r="D12" t="s">
        <v>25</v>
      </c>
      <c r="E12" t="s">
        <v>12</v>
      </c>
      <c r="F12" t="s">
        <v>12</v>
      </c>
      <c r="G12">
        <v>72</v>
      </c>
      <c r="H12" t="s">
        <v>26</v>
      </c>
      <c r="I12">
        <v>3027347</v>
      </c>
      <c r="J12" t="str">
        <f t="shared" si="1"/>
        <v>all the value are in Cubic meters</v>
      </c>
    </row>
    <row r="13" spans="1:10" x14ac:dyDescent="0.3">
      <c r="A13" t="s">
        <v>9</v>
      </c>
      <c r="B13" t="s">
        <v>31</v>
      </c>
      <c r="C13">
        <f t="shared" si="0"/>
        <v>2016011142</v>
      </c>
      <c r="D13" t="s">
        <v>25</v>
      </c>
      <c r="E13" t="s">
        <v>14</v>
      </c>
      <c r="F13" t="s">
        <v>14</v>
      </c>
      <c r="G13">
        <v>143</v>
      </c>
      <c r="H13" t="s">
        <v>27</v>
      </c>
      <c r="I13">
        <v>117017</v>
      </c>
      <c r="J13" t="str">
        <f t="shared" si="1"/>
        <v>All the value are in Gigajoules</v>
      </c>
    </row>
    <row r="14" spans="1:10" x14ac:dyDescent="0.3">
      <c r="A14" t="s">
        <v>9</v>
      </c>
      <c r="B14" t="s">
        <v>31</v>
      </c>
      <c r="C14">
        <f t="shared" si="0"/>
        <v>2016011144</v>
      </c>
      <c r="D14" t="s">
        <v>28</v>
      </c>
      <c r="E14" t="s">
        <v>12</v>
      </c>
      <c r="F14" t="s">
        <v>12</v>
      </c>
      <c r="G14">
        <v>72</v>
      </c>
      <c r="H14" t="s">
        <v>29</v>
      </c>
      <c r="I14">
        <v>141934</v>
      </c>
      <c r="J14" t="str">
        <f t="shared" si="1"/>
        <v>all the value are in Cubic meters</v>
      </c>
    </row>
    <row r="15" spans="1:10" x14ac:dyDescent="0.3">
      <c r="A15" t="s">
        <v>9</v>
      </c>
      <c r="B15" t="s">
        <v>31</v>
      </c>
      <c r="C15">
        <f t="shared" si="0"/>
        <v>2016011146</v>
      </c>
      <c r="D15" t="s">
        <v>28</v>
      </c>
      <c r="E15" t="s">
        <v>14</v>
      </c>
      <c r="F15" t="s">
        <v>14</v>
      </c>
      <c r="G15">
        <v>143</v>
      </c>
      <c r="H15" t="s">
        <v>30</v>
      </c>
      <c r="I15">
        <v>-328.1</v>
      </c>
      <c r="J15" t="str">
        <f t="shared" si="1"/>
        <v>All the value are in Gigajoules</v>
      </c>
    </row>
    <row r="16" spans="1:10" x14ac:dyDescent="0.3">
      <c r="A16" t="s">
        <v>9</v>
      </c>
      <c r="B16" t="s">
        <v>31</v>
      </c>
      <c r="C16">
        <f t="shared" si="0"/>
        <v>2016011148</v>
      </c>
      <c r="D16" t="s">
        <v>11</v>
      </c>
      <c r="E16" t="s">
        <v>12</v>
      </c>
      <c r="F16" t="s">
        <v>12</v>
      </c>
      <c r="G16">
        <v>72</v>
      </c>
      <c r="H16" t="s">
        <v>32</v>
      </c>
      <c r="I16">
        <v>413656</v>
      </c>
      <c r="J16" t="str">
        <f t="shared" si="1"/>
        <v>all the value are in Cubic meters</v>
      </c>
    </row>
    <row r="17" spans="1:10" x14ac:dyDescent="0.3">
      <c r="A17" t="s">
        <v>9</v>
      </c>
      <c r="B17" t="s">
        <v>31</v>
      </c>
      <c r="C17">
        <f t="shared" si="0"/>
        <v>2016011150</v>
      </c>
      <c r="D17" t="s">
        <v>11</v>
      </c>
      <c r="E17" t="s">
        <v>14</v>
      </c>
      <c r="F17" t="s">
        <v>14</v>
      </c>
      <c r="G17">
        <v>143</v>
      </c>
      <c r="H17" t="s">
        <v>33</v>
      </c>
      <c r="I17">
        <v>15714.8</v>
      </c>
      <c r="J17" t="str">
        <f t="shared" si="1"/>
        <v>All the value are in Gigajoules</v>
      </c>
    </row>
    <row r="18" spans="1:10" x14ac:dyDescent="0.3">
      <c r="A18" t="s">
        <v>9</v>
      </c>
      <c r="B18" t="s">
        <v>31</v>
      </c>
      <c r="C18">
        <f t="shared" si="0"/>
        <v>2016011152</v>
      </c>
      <c r="D18" t="s">
        <v>16</v>
      </c>
      <c r="E18" t="s">
        <v>12</v>
      </c>
      <c r="F18" t="s">
        <v>12</v>
      </c>
      <c r="G18">
        <v>72</v>
      </c>
      <c r="H18" t="s">
        <v>34</v>
      </c>
      <c r="I18">
        <v>370737</v>
      </c>
      <c r="J18" t="str">
        <f t="shared" si="1"/>
        <v>all the value are in Cubic meters</v>
      </c>
    </row>
    <row r="19" spans="1:10" x14ac:dyDescent="0.3">
      <c r="A19" t="s">
        <v>9</v>
      </c>
      <c r="B19" t="s">
        <v>31</v>
      </c>
      <c r="C19">
        <f t="shared" si="0"/>
        <v>2016011154</v>
      </c>
      <c r="D19" t="s">
        <v>16</v>
      </c>
      <c r="E19" t="s">
        <v>14</v>
      </c>
      <c r="F19" t="s">
        <v>14</v>
      </c>
      <c r="G19">
        <v>143</v>
      </c>
      <c r="H19" t="s">
        <v>35</v>
      </c>
      <c r="I19">
        <v>14084.3</v>
      </c>
      <c r="J19" t="str">
        <f t="shared" si="1"/>
        <v>All the value are in Gigajoules</v>
      </c>
    </row>
    <row r="20" spans="1:10" x14ac:dyDescent="0.3">
      <c r="A20" t="s">
        <v>9</v>
      </c>
      <c r="B20" t="s">
        <v>31</v>
      </c>
      <c r="C20">
        <f t="shared" si="0"/>
        <v>2016011156</v>
      </c>
      <c r="D20" t="s">
        <v>19</v>
      </c>
      <c r="E20" t="s">
        <v>12</v>
      </c>
      <c r="F20" t="s">
        <v>12</v>
      </c>
      <c r="G20">
        <v>72</v>
      </c>
      <c r="H20" t="s">
        <v>36</v>
      </c>
      <c r="I20">
        <v>-42919</v>
      </c>
      <c r="J20" t="str">
        <f t="shared" si="1"/>
        <v>all the value are in Cubic meters</v>
      </c>
    </row>
    <row r="21" spans="1:10" x14ac:dyDescent="0.3">
      <c r="A21" t="s">
        <v>9</v>
      </c>
      <c r="B21" t="s">
        <v>31</v>
      </c>
      <c r="C21">
        <f t="shared" si="0"/>
        <v>2016011158</v>
      </c>
      <c r="D21" t="s">
        <v>19</v>
      </c>
      <c r="E21" t="s">
        <v>14</v>
      </c>
      <c r="F21" t="s">
        <v>14</v>
      </c>
      <c r="G21">
        <v>143</v>
      </c>
      <c r="H21" t="s">
        <v>37</v>
      </c>
      <c r="I21">
        <v>-1630.5</v>
      </c>
      <c r="J21" t="str">
        <f t="shared" si="1"/>
        <v>All the value are in Gigajoules</v>
      </c>
    </row>
    <row r="22" spans="1:10" x14ac:dyDescent="0.3">
      <c r="A22" t="s">
        <v>9</v>
      </c>
      <c r="B22" t="s">
        <v>31</v>
      </c>
      <c r="C22">
        <f t="shared" si="0"/>
        <v>2016011160</v>
      </c>
      <c r="D22" t="s">
        <v>22</v>
      </c>
      <c r="E22" t="s">
        <v>12</v>
      </c>
      <c r="F22" t="s">
        <v>12</v>
      </c>
      <c r="G22">
        <v>72</v>
      </c>
      <c r="H22" t="s">
        <v>38</v>
      </c>
      <c r="I22">
        <v>7011</v>
      </c>
      <c r="J22" t="str">
        <f t="shared" si="1"/>
        <v>all the value are in Cubic meters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EF0D-9848-4AD3-B051-637C34A86B31}">
  <dimension ref="A1:K28"/>
  <sheetViews>
    <sheetView workbookViewId="0">
      <selection activeCell="K30" sqref="K30"/>
    </sheetView>
  </sheetViews>
  <sheetFormatPr defaultRowHeight="14.4" x14ac:dyDescent="0.3"/>
  <cols>
    <col min="3" max="3" width="12.88671875" customWidth="1"/>
    <col min="4" max="4" width="26.5546875" customWidth="1"/>
    <col min="5" max="5" width="18" customWidth="1"/>
    <col min="6" max="6" width="13.77734375" customWidth="1"/>
  </cols>
  <sheetData>
    <row r="1" spans="1:11" x14ac:dyDescent="0.3">
      <c r="A1" t="s">
        <v>41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 t="s">
        <v>9</v>
      </c>
      <c r="B4" t="s">
        <v>10</v>
      </c>
      <c r="C4">
        <v>2016011124</v>
      </c>
      <c r="D4" t="s">
        <v>11</v>
      </c>
      <c r="E4" t="s">
        <v>12</v>
      </c>
      <c r="F4" t="s">
        <v>12</v>
      </c>
      <c r="G4">
        <v>72</v>
      </c>
      <c r="H4" t="s">
        <v>13</v>
      </c>
      <c r="I4">
        <v>25095630</v>
      </c>
    </row>
    <row r="5" spans="1:11" x14ac:dyDescent="0.3">
      <c r="A5" t="s">
        <v>9</v>
      </c>
      <c r="B5" t="s">
        <v>10</v>
      </c>
      <c r="C5">
        <f>C4+2</f>
        <v>2016011126</v>
      </c>
      <c r="D5" t="s">
        <v>11</v>
      </c>
      <c r="E5" t="s">
        <v>14</v>
      </c>
      <c r="F5" t="s">
        <v>14</v>
      </c>
      <c r="G5">
        <v>143</v>
      </c>
      <c r="H5" t="s">
        <v>15</v>
      </c>
      <c r="I5">
        <v>985574.5</v>
      </c>
    </row>
    <row r="6" spans="1:11" x14ac:dyDescent="0.3">
      <c r="A6" t="s">
        <v>9</v>
      </c>
      <c r="B6" t="s">
        <v>10</v>
      </c>
      <c r="C6">
        <f t="shared" ref="C6:C22" si="0">C5+2</f>
        <v>2016011128</v>
      </c>
      <c r="D6" t="s">
        <v>16</v>
      </c>
      <c r="E6" t="s">
        <v>12</v>
      </c>
      <c r="F6" t="s">
        <v>12</v>
      </c>
      <c r="G6">
        <v>72</v>
      </c>
      <c r="H6" t="s">
        <v>17</v>
      </c>
      <c r="I6">
        <v>22220401</v>
      </c>
    </row>
    <row r="7" spans="1:11" x14ac:dyDescent="0.3">
      <c r="A7" t="s">
        <v>9</v>
      </c>
      <c r="B7" t="s">
        <v>10</v>
      </c>
      <c r="C7">
        <f t="shared" si="0"/>
        <v>2016011130</v>
      </c>
      <c r="D7" t="s">
        <v>16</v>
      </c>
      <c r="E7" t="s">
        <v>14</v>
      </c>
      <c r="F7" t="s">
        <v>14</v>
      </c>
      <c r="G7">
        <v>143</v>
      </c>
      <c r="H7" t="s">
        <v>18</v>
      </c>
      <c r="I7">
        <v>868621.5</v>
      </c>
    </row>
    <row r="8" spans="1:11" x14ac:dyDescent="0.3">
      <c r="A8" t="s">
        <v>9</v>
      </c>
      <c r="B8" t="s">
        <v>10</v>
      </c>
      <c r="C8">
        <f t="shared" si="0"/>
        <v>2016011132</v>
      </c>
      <c r="D8" t="s">
        <v>19</v>
      </c>
      <c r="E8" t="s">
        <v>12</v>
      </c>
      <c r="F8" t="s">
        <v>12</v>
      </c>
      <c r="G8">
        <v>72</v>
      </c>
      <c r="H8" t="s">
        <v>20</v>
      </c>
      <c r="I8">
        <v>-2875229</v>
      </c>
      <c r="K8" t="str">
        <f>_xlfn.CONCAT(D4," ", E4)</f>
        <v>Opening inventory Cubic metres</v>
      </c>
    </row>
    <row r="9" spans="1:11" x14ac:dyDescent="0.3">
      <c r="A9" t="s">
        <v>9</v>
      </c>
      <c r="B9" t="s">
        <v>10</v>
      </c>
      <c r="C9">
        <f t="shared" si="0"/>
        <v>2016011134</v>
      </c>
      <c r="D9" t="s">
        <v>19</v>
      </c>
      <c r="E9" t="s">
        <v>14</v>
      </c>
      <c r="F9" t="s">
        <v>14</v>
      </c>
      <c r="G9">
        <v>143</v>
      </c>
      <c r="H9" t="s">
        <v>21</v>
      </c>
      <c r="I9">
        <v>-107571.7</v>
      </c>
      <c r="K9" t="str">
        <f t="shared" ref="K9:K28" si="1">_xlfn.CONCAT(D5," ", E5)</f>
        <v>Opening inventory Gigajoules</v>
      </c>
    </row>
    <row r="10" spans="1:11" x14ac:dyDescent="0.3">
      <c r="A10" t="s">
        <v>9</v>
      </c>
      <c r="B10" t="s">
        <v>10</v>
      </c>
      <c r="C10">
        <f t="shared" si="0"/>
        <v>2016011136</v>
      </c>
      <c r="D10" t="s">
        <v>22</v>
      </c>
      <c r="E10" t="s">
        <v>12</v>
      </c>
      <c r="F10" t="s">
        <v>12</v>
      </c>
      <c r="G10">
        <v>72</v>
      </c>
      <c r="H10" t="s">
        <v>23</v>
      </c>
      <c r="I10">
        <v>10184</v>
      </c>
      <c r="K10" t="str">
        <f t="shared" si="1"/>
        <v>Closing inventory Cubic metres</v>
      </c>
    </row>
    <row r="11" spans="1:11" x14ac:dyDescent="0.3">
      <c r="A11" t="s">
        <v>9</v>
      </c>
      <c r="B11" t="s">
        <v>31</v>
      </c>
      <c r="C11">
        <f t="shared" si="0"/>
        <v>2016011138</v>
      </c>
      <c r="D11" t="s">
        <v>22</v>
      </c>
      <c r="E11" t="s">
        <v>14</v>
      </c>
      <c r="F11" t="s">
        <v>14</v>
      </c>
      <c r="G11">
        <v>143</v>
      </c>
      <c r="H11" t="s">
        <v>24</v>
      </c>
      <c r="I11">
        <v>392.1</v>
      </c>
      <c r="K11" t="str">
        <f t="shared" si="1"/>
        <v>Closing inventory Gigajoules</v>
      </c>
    </row>
    <row r="12" spans="1:11" x14ac:dyDescent="0.3">
      <c r="A12" t="s">
        <v>9</v>
      </c>
      <c r="B12" t="s">
        <v>31</v>
      </c>
      <c r="C12">
        <f t="shared" si="0"/>
        <v>2016011140</v>
      </c>
      <c r="D12" t="s">
        <v>25</v>
      </c>
      <c r="E12" t="s">
        <v>12</v>
      </c>
      <c r="F12" t="s">
        <v>12</v>
      </c>
      <c r="G12">
        <v>72</v>
      </c>
      <c r="H12" t="s">
        <v>26</v>
      </c>
      <c r="I12">
        <v>3027347</v>
      </c>
      <c r="K12" t="str">
        <f t="shared" si="1"/>
        <v>Inventory change Cubic metres</v>
      </c>
    </row>
    <row r="13" spans="1:11" x14ac:dyDescent="0.3">
      <c r="A13" t="s">
        <v>9</v>
      </c>
      <c r="B13" t="s">
        <v>31</v>
      </c>
      <c r="C13">
        <f t="shared" si="0"/>
        <v>2016011142</v>
      </c>
      <c r="D13" t="s">
        <v>25</v>
      </c>
      <c r="E13" t="s">
        <v>14</v>
      </c>
      <c r="F13" t="s">
        <v>14</v>
      </c>
      <c r="G13">
        <v>143</v>
      </c>
      <c r="H13" t="s">
        <v>27</v>
      </c>
      <c r="I13">
        <v>117017</v>
      </c>
      <c r="K13" t="str">
        <f t="shared" si="1"/>
        <v>Inventory change Gigajoules</v>
      </c>
    </row>
    <row r="14" spans="1:11" x14ac:dyDescent="0.3">
      <c r="A14" t="s">
        <v>9</v>
      </c>
      <c r="B14" t="s">
        <v>31</v>
      </c>
      <c r="C14">
        <f t="shared" si="0"/>
        <v>2016011144</v>
      </c>
      <c r="D14" t="s">
        <v>28</v>
      </c>
      <c r="E14" t="s">
        <v>12</v>
      </c>
      <c r="F14" t="s">
        <v>12</v>
      </c>
      <c r="G14">
        <v>72</v>
      </c>
      <c r="H14" t="s">
        <v>29</v>
      </c>
      <c r="I14">
        <v>141934</v>
      </c>
      <c r="K14" t="str">
        <f t="shared" si="1"/>
        <v>Injections to storage Cubic metres</v>
      </c>
    </row>
    <row r="15" spans="1:11" x14ac:dyDescent="0.3">
      <c r="A15" t="s">
        <v>9</v>
      </c>
      <c r="B15" t="s">
        <v>31</v>
      </c>
      <c r="C15">
        <f t="shared" si="0"/>
        <v>2016011146</v>
      </c>
      <c r="D15" t="s">
        <v>28</v>
      </c>
      <c r="E15" t="s">
        <v>14</v>
      </c>
      <c r="F15" t="s">
        <v>14</v>
      </c>
      <c r="G15">
        <v>143</v>
      </c>
      <c r="H15" t="s">
        <v>30</v>
      </c>
      <c r="I15">
        <v>-328.1</v>
      </c>
      <c r="K15" t="str">
        <f t="shared" si="1"/>
        <v>Injections to storage Gigajoules</v>
      </c>
    </row>
    <row r="16" spans="1:11" x14ac:dyDescent="0.3">
      <c r="A16" t="s">
        <v>9</v>
      </c>
      <c r="B16" t="s">
        <v>31</v>
      </c>
      <c r="C16">
        <f t="shared" si="0"/>
        <v>2016011148</v>
      </c>
      <c r="D16" t="s">
        <v>11</v>
      </c>
      <c r="E16" t="s">
        <v>12</v>
      </c>
      <c r="F16" t="s">
        <v>12</v>
      </c>
      <c r="G16">
        <v>72</v>
      </c>
      <c r="H16" t="s">
        <v>32</v>
      </c>
      <c r="I16">
        <v>413656</v>
      </c>
      <c r="K16" t="str">
        <f t="shared" si="1"/>
        <v>Withdrawals from storage Cubic metres</v>
      </c>
    </row>
    <row r="17" spans="1:11" x14ac:dyDescent="0.3">
      <c r="A17" t="s">
        <v>9</v>
      </c>
      <c r="B17" t="s">
        <v>31</v>
      </c>
      <c r="C17">
        <f t="shared" si="0"/>
        <v>2016011150</v>
      </c>
      <c r="D17" t="s">
        <v>11</v>
      </c>
      <c r="E17" t="s">
        <v>14</v>
      </c>
      <c r="F17" t="s">
        <v>14</v>
      </c>
      <c r="G17">
        <v>143</v>
      </c>
      <c r="H17" t="s">
        <v>33</v>
      </c>
      <c r="I17">
        <v>15714.8</v>
      </c>
      <c r="K17" t="str">
        <f t="shared" si="1"/>
        <v>Withdrawals from storage Gigajoules</v>
      </c>
    </row>
    <row r="18" spans="1:11" x14ac:dyDescent="0.3">
      <c r="A18" t="s">
        <v>9</v>
      </c>
      <c r="B18" t="s">
        <v>31</v>
      </c>
      <c r="C18">
        <f t="shared" si="0"/>
        <v>2016011152</v>
      </c>
      <c r="D18" t="s">
        <v>16</v>
      </c>
      <c r="E18" t="s">
        <v>12</v>
      </c>
      <c r="F18" t="s">
        <v>12</v>
      </c>
      <c r="G18">
        <v>72</v>
      </c>
      <c r="H18" t="s">
        <v>34</v>
      </c>
      <c r="I18">
        <v>370737</v>
      </c>
      <c r="K18" t="str">
        <f t="shared" si="1"/>
        <v>Other adjustments Cubic metres</v>
      </c>
    </row>
    <row r="19" spans="1:11" x14ac:dyDescent="0.3">
      <c r="A19" t="s">
        <v>9</v>
      </c>
      <c r="B19" t="s">
        <v>31</v>
      </c>
      <c r="C19">
        <f t="shared" si="0"/>
        <v>2016011154</v>
      </c>
      <c r="D19" t="s">
        <v>16</v>
      </c>
      <c r="E19" t="s">
        <v>14</v>
      </c>
      <c r="F19" t="s">
        <v>14</v>
      </c>
      <c r="G19">
        <v>143</v>
      </c>
      <c r="H19" t="s">
        <v>35</v>
      </c>
      <c r="I19">
        <v>14084.3</v>
      </c>
      <c r="K19" t="str">
        <f t="shared" si="1"/>
        <v>Other adjustments Gigajoules</v>
      </c>
    </row>
    <row r="20" spans="1:11" x14ac:dyDescent="0.3">
      <c r="A20" t="s">
        <v>9</v>
      </c>
      <c r="B20" t="s">
        <v>31</v>
      </c>
      <c r="C20">
        <f t="shared" si="0"/>
        <v>2016011156</v>
      </c>
      <c r="D20" t="s">
        <v>19</v>
      </c>
      <c r="E20" t="s">
        <v>12</v>
      </c>
      <c r="F20" t="s">
        <v>12</v>
      </c>
      <c r="G20">
        <v>72</v>
      </c>
      <c r="H20" t="s">
        <v>36</v>
      </c>
      <c r="I20">
        <v>-42919</v>
      </c>
      <c r="K20" t="str">
        <f t="shared" si="1"/>
        <v>Opening inventory Cubic metres</v>
      </c>
    </row>
    <row r="21" spans="1:11" x14ac:dyDescent="0.3">
      <c r="A21" t="s">
        <v>9</v>
      </c>
      <c r="B21" t="s">
        <v>31</v>
      </c>
      <c r="C21">
        <f t="shared" si="0"/>
        <v>2016011158</v>
      </c>
      <c r="D21" t="s">
        <v>19</v>
      </c>
      <c r="E21" t="s">
        <v>14</v>
      </c>
      <c r="F21" t="s">
        <v>14</v>
      </c>
      <c r="G21">
        <v>143</v>
      </c>
      <c r="H21" t="s">
        <v>37</v>
      </c>
      <c r="I21">
        <v>-1630.5</v>
      </c>
      <c r="K21" t="str">
        <f t="shared" si="1"/>
        <v>Opening inventory Gigajoules</v>
      </c>
    </row>
    <row r="22" spans="1:11" x14ac:dyDescent="0.3">
      <c r="A22" t="s">
        <v>9</v>
      </c>
      <c r="B22" t="s">
        <v>31</v>
      </c>
      <c r="C22">
        <f t="shared" si="0"/>
        <v>2016011160</v>
      </c>
      <c r="D22" t="s">
        <v>22</v>
      </c>
      <c r="E22" t="s">
        <v>12</v>
      </c>
      <c r="F22" t="s">
        <v>12</v>
      </c>
      <c r="G22">
        <v>72</v>
      </c>
      <c r="H22" t="s">
        <v>38</v>
      </c>
      <c r="I22">
        <v>7011</v>
      </c>
      <c r="K22" t="str">
        <f t="shared" si="1"/>
        <v>Closing inventory Cubic metres</v>
      </c>
    </row>
    <row r="23" spans="1:11" x14ac:dyDescent="0.3">
      <c r="K23" t="str">
        <f>_xlfn.CONCAT(D19," ", E19)</f>
        <v>Closing inventory Gigajoules</v>
      </c>
    </row>
    <row r="24" spans="1:11" x14ac:dyDescent="0.3">
      <c r="K24" t="str">
        <f t="shared" si="1"/>
        <v>Inventory change Cubic metres</v>
      </c>
    </row>
    <row r="25" spans="1:11" x14ac:dyDescent="0.3">
      <c r="K25" t="str">
        <f t="shared" si="1"/>
        <v>Inventory change Gigajoules</v>
      </c>
    </row>
    <row r="26" spans="1:11" x14ac:dyDescent="0.3">
      <c r="K26" t="str">
        <f>_xlfn.CONCAT(D22," ", E22)</f>
        <v>Injections to storage Cubic metres</v>
      </c>
    </row>
    <row r="27" spans="1:11" x14ac:dyDescent="0.3">
      <c r="K27" t="str">
        <f t="shared" si="1"/>
        <v xml:space="preserve"> </v>
      </c>
    </row>
    <row r="28" spans="1:11" x14ac:dyDescent="0.3">
      <c r="K28" t="str">
        <f t="shared" si="1"/>
        <v xml:space="preserve">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2745-9AD4-4EB6-9933-2A26B9D49DD7}">
  <dimension ref="A1:K22"/>
  <sheetViews>
    <sheetView workbookViewId="0">
      <selection activeCell="K7" sqref="K7"/>
    </sheetView>
  </sheetViews>
  <sheetFormatPr defaultRowHeight="14.4" x14ac:dyDescent="0.3"/>
  <cols>
    <col min="3" max="3" width="15.109375" customWidth="1"/>
    <col min="4" max="4" width="24.109375" customWidth="1"/>
    <col min="5" max="5" width="14.109375" customWidth="1"/>
    <col min="6" max="6" width="12.88671875" customWidth="1"/>
  </cols>
  <sheetData>
    <row r="1" spans="1:11" x14ac:dyDescent="0.3">
      <c r="A1" t="s">
        <v>40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 t="s">
        <v>9</v>
      </c>
      <c r="B4" t="s">
        <v>10</v>
      </c>
      <c r="C4">
        <v>2016011124</v>
      </c>
      <c r="D4" t="s">
        <v>11</v>
      </c>
      <c r="E4" t="s">
        <v>12</v>
      </c>
      <c r="F4" t="s">
        <v>12</v>
      </c>
      <c r="G4">
        <v>72</v>
      </c>
      <c r="H4" t="s">
        <v>13</v>
      </c>
      <c r="I4">
        <v>25095630</v>
      </c>
    </row>
    <row r="5" spans="1:11" x14ac:dyDescent="0.3">
      <c r="A5" t="s">
        <v>9</v>
      </c>
      <c r="B5" t="s">
        <v>10</v>
      </c>
      <c r="C5">
        <f>C4+2</f>
        <v>2016011126</v>
      </c>
      <c r="D5" t="s">
        <v>11</v>
      </c>
      <c r="E5" t="s">
        <v>14</v>
      </c>
      <c r="F5" t="s">
        <v>14</v>
      </c>
      <c r="G5">
        <v>143</v>
      </c>
      <c r="H5" t="s">
        <v>15</v>
      </c>
      <c r="I5">
        <v>985574.5</v>
      </c>
    </row>
    <row r="6" spans="1:11" x14ac:dyDescent="0.3">
      <c r="A6" t="s">
        <v>9</v>
      </c>
      <c r="B6" t="s">
        <v>10</v>
      </c>
      <c r="C6">
        <f t="shared" ref="C6:C22" si="0">C5+2</f>
        <v>2016011128</v>
      </c>
      <c r="D6" t="s">
        <v>16</v>
      </c>
      <c r="E6" t="s">
        <v>12</v>
      </c>
      <c r="F6" t="s">
        <v>12</v>
      </c>
      <c r="G6">
        <v>72</v>
      </c>
      <c r="H6" t="s">
        <v>17</v>
      </c>
      <c r="I6">
        <v>22220401</v>
      </c>
      <c r="K6">
        <f>AVERAGEIF(E4:E22,"Gigajoules",I4:I22)</f>
        <v>210208.21111111113</v>
      </c>
    </row>
    <row r="7" spans="1:11" x14ac:dyDescent="0.3">
      <c r="A7" t="s">
        <v>9</v>
      </c>
      <c r="B7" t="s">
        <v>10</v>
      </c>
      <c r="C7">
        <f t="shared" si="0"/>
        <v>2016011130</v>
      </c>
      <c r="D7" t="s">
        <v>16</v>
      </c>
      <c r="E7" t="s">
        <v>14</v>
      </c>
      <c r="F7" t="s">
        <v>14</v>
      </c>
      <c r="G7">
        <v>143</v>
      </c>
      <c r="H7" t="s">
        <v>18</v>
      </c>
      <c r="I7">
        <v>868621.5</v>
      </c>
    </row>
    <row r="8" spans="1:11" x14ac:dyDescent="0.3">
      <c r="A8" t="s">
        <v>9</v>
      </c>
      <c r="B8" t="s">
        <v>10</v>
      </c>
      <c r="C8">
        <f t="shared" si="0"/>
        <v>2016011132</v>
      </c>
      <c r="D8" t="s">
        <v>19</v>
      </c>
      <c r="E8" t="s">
        <v>12</v>
      </c>
      <c r="F8" t="s">
        <v>12</v>
      </c>
      <c r="G8">
        <v>72</v>
      </c>
      <c r="H8" t="s">
        <v>20</v>
      </c>
      <c r="I8">
        <v>-2875229</v>
      </c>
    </row>
    <row r="9" spans="1:11" x14ac:dyDescent="0.3">
      <c r="A9" t="s">
        <v>9</v>
      </c>
      <c r="B9" t="s">
        <v>10</v>
      </c>
      <c r="C9">
        <f t="shared" si="0"/>
        <v>2016011134</v>
      </c>
      <c r="D9" t="s">
        <v>19</v>
      </c>
      <c r="E9" t="s">
        <v>14</v>
      </c>
      <c r="F9" t="s">
        <v>14</v>
      </c>
      <c r="G9">
        <v>143</v>
      </c>
      <c r="H9" t="s">
        <v>21</v>
      </c>
      <c r="I9">
        <v>-107571.7</v>
      </c>
    </row>
    <row r="10" spans="1:11" x14ac:dyDescent="0.3">
      <c r="A10" t="s">
        <v>9</v>
      </c>
      <c r="B10" t="s">
        <v>10</v>
      </c>
      <c r="C10">
        <f t="shared" si="0"/>
        <v>2016011136</v>
      </c>
      <c r="D10" t="s">
        <v>22</v>
      </c>
      <c r="E10" t="s">
        <v>12</v>
      </c>
      <c r="F10" t="s">
        <v>12</v>
      </c>
      <c r="G10">
        <v>72</v>
      </c>
      <c r="H10" t="s">
        <v>23</v>
      </c>
      <c r="I10">
        <v>10184</v>
      </c>
    </row>
    <row r="11" spans="1:11" x14ac:dyDescent="0.3">
      <c r="A11" t="s">
        <v>9</v>
      </c>
      <c r="B11" t="s">
        <v>31</v>
      </c>
      <c r="C11">
        <f t="shared" si="0"/>
        <v>2016011138</v>
      </c>
      <c r="D11" t="s">
        <v>22</v>
      </c>
      <c r="E11" t="s">
        <v>14</v>
      </c>
      <c r="F11" t="s">
        <v>14</v>
      </c>
      <c r="G11">
        <v>143</v>
      </c>
      <c r="H11" t="s">
        <v>24</v>
      </c>
      <c r="I11">
        <v>392.1</v>
      </c>
    </row>
    <row r="12" spans="1:11" x14ac:dyDescent="0.3">
      <c r="A12" t="s">
        <v>9</v>
      </c>
      <c r="B12" t="s">
        <v>31</v>
      </c>
      <c r="C12">
        <f t="shared" si="0"/>
        <v>2016011140</v>
      </c>
      <c r="D12" t="s">
        <v>25</v>
      </c>
      <c r="E12" t="s">
        <v>12</v>
      </c>
      <c r="F12" t="s">
        <v>12</v>
      </c>
      <c r="G12">
        <v>72</v>
      </c>
      <c r="H12" t="s">
        <v>26</v>
      </c>
      <c r="I12">
        <v>3027347</v>
      </c>
    </row>
    <row r="13" spans="1:11" x14ac:dyDescent="0.3">
      <c r="A13" t="s">
        <v>9</v>
      </c>
      <c r="B13" t="s">
        <v>31</v>
      </c>
      <c r="C13">
        <f t="shared" si="0"/>
        <v>2016011142</v>
      </c>
      <c r="D13" t="s">
        <v>25</v>
      </c>
      <c r="E13" t="s">
        <v>14</v>
      </c>
      <c r="F13" t="s">
        <v>14</v>
      </c>
      <c r="G13">
        <v>143</v>
      </c>
      <c r="H13" t="s">
        <v>27</v>
      </c>
      <c r="I13">
        <v>117017</v>
      </c>
    </row>
    <row r="14" spans="1:11" x14ac:dyDescent="0.3">
      <c r="A14" t="s">
        <v>9</v>
      </c>
      <c r="B14" t="s">
        <v>31</v>
      </c>
      <c r="C14">
        <f t="shared" si="0"/>
        <v>2016011144</v>
      </c>
      <c r="D14" t="s">
        <v>28</v>
      </c>
      <c r="E14" t="s">
        <v>12</v>
      </c>
      <c r="F14" t="s">
        <v>12</v>
      </c>
      <c r="G14">
        <v>72</v>
      </c>
      <c r="H14" t="s">
        <v>29</v>
      </c>
      <c r="I14">
        <v>141934</v>
      </c>
    </row>
    <row r="15" spans="1:11" x14ac:dyDescent="0.3">
      <c r="A15" t="s">
        <v>9</v>
      </c>
      <c r="B15" t="s">
        <v>31</v>
      </c>
      <c r="C15">
        <f t="shared" si="0"/>
        <v>2016011146</v>
      </c>
      <c r="D15" t="s">
        <v>28</v>
      </c>
      <c r="E15" t="s">
        <v>14</v>
      </c>
      <c r="F15" t="s">
        <v>14</v>
      </c>
      <c r="G15">
        <v>143</v>
      </c>
      <c r="H15" t="s">
        <v>30</v>
      </c>
      <c r="I15">
        <v>-328.1</v>
      </c>
    </row>
    <row r="16" spans="1:11" x14ac:dyDescent="0.3">
      <c r="A16" t="s">
        <v>9</v>
      </c>
      <c r="B16" t="s">
        <v>31</v>
      </c>
      <c r="C16">
        <f t="shared" si="0"/>
        <v>2016011148</v>
      </c>
      <c r="D16" t="s">
        <v>11</v>
      </c>
      <c r="E16" t="s">
        <v>12</v>
      </c>
      <c r="F16" t="s">
        <v>12</v>
      </c>
      <c r="G16">
        <v>72</v>
      </c>
      <c r="H16" t="s">
        <v>32</v>
      </c>
      <c r="I16">
        <v>413656</v>
      </c>
    </row>
    <row r="17" spans="1:9" x14ac:dyDescent="0.3">
      <c r="A17" t="s">
        <v>9</v>
      </c>
      <c r="B17" t="s">
        <v>31</v>
      </c>
      <c r="C17">
        <f t="shared" si="0"/>
        <v>2016011150</v>
      </c>
      <c r="D17" t="s">
        <v>11</v>
      </c>
      <c r="E17" t="s">
        <v>14</v>
      </c>
      <c r="F17" t="s">
        <v>14</v>
      </c>
      <c r="G17">
        <v>143</v>
      </c>
      <c r="H17" t="s">
        <v>33</v>
      </c>
      <c r="I17">
        <v>15714.8</v>
      </c>
    </row>
    <row r="18" spans="1:9" x14ac:dyDescent="0.3">
      <c r="A18" t="s">
        <v>9</v>
      </c>
      <c r="B18" t="s">
        <v>31</v>
      </c>
      <c r="C18">
        <f t="shared" si="0"/>
        <v>2016011152</v>
      </c>
      <c r="D18" t="s">
        <v>16</v>
      </c>
      <c r="E18" t="s">
        <v>12</v>
      </c>
      <c r="F18" t="s">
        <v>12</v>
      </c>
      <c r="G18">
        <v>72</v>
      </c>
      <c r="H18" t="s">
        <v>34</v>
      </c>
      <c r="I18">
        <v>370737</v>
      </c>
    </row>
    <row r="19" spans="1:9" x14ac:dyDescent="0.3">
      <c r="A19" t="s">
        <v>9</v>
      </c>
      <c r="B19" t="s">
        <v>31</v>
      </c>
      <c r="C19">
        <f t="shared" si="0"/>
        <v>2016011154</v>
      </c>
      <c r="D19" t="s">
        <v>16</v>
      </c>
      <c r="E19" t="s">
        <v>14</v>
      </c>
      <c r="F19" t="s">
        <v>14</v>
      </c>
      <c r="G19">
        <v>143</v>
      </c>
      <c r="H19" t="s">
        <v>35</v>
      </c>
      <c r="I19">
        <v>14084.3</v>
      </c>
    </row>
    <row r="20" spans="1:9" x14ac:dyDescent="0.3">
      <c r="A20" t="s">
        <v>9</v>
      </c>
      <c r="B20" t="s">
        <v>31</v>
      </c>
      <c r="C20">
        <f t="shared" si="0"/>
        <v>2016011156</v>
      </c>
      <c r="D20" t="s">
        <v>19</v>
      </c>
      <c r="E20" t="s">
        <v>12</v>
      </c>
      <c r="F20" t="s">
        <v>12</v>
      </c>
      <c r="G20">
        <v>72</v>
      </c>
      <c r="H20" t="s">
        <v>36</v>
      </c>
      <c r="I20">
        <v>-42919</v>
      </c>
    </row>
    <row r="21" spans="1:9" x14ac:dyDescent="0.3">
      <c r="A21" t="s">
        <v>9</v>
      </c>
      <c r="B21" t="s">
        <v>31</v>
      </c>
      <c r="C21">
        <f t="shared" si="0"/>
        <v>2016011158</v>
      </c>
      <c r="D21" t="s">
        <v>19</v>
      </c>
      <c r="E21" t="s">
        <v>14</v>
      </c>
      <c r="F21" t="s">
        <v>14</v>
      </c>
      <c r="G21">
        <v>143</v>
      </c>
      <c r="H21" t="s">
        <v>37</v>
      </c>
      <c r="I21">
        <v>-1630.5</v>
      </c>
    </row>
    <row r="22" spans="1:9" x14ac:dyDescent="0.3">
      <c r="A22" t="s">
        <v>9</v>
      </c>
      <c r="B22" t="s">
        <v>31</v>
      </c>
      <c r="C22">
        <f t="shared" si="0"/>
        <v>2016011160</v>
      </c>
      <c r="D22" t="s">
        <v>22</v>
      </c>
      <c r="E22" t="s">
        <v>12</v>
      </c>
      <c r="F22" t="s">
        <v>12</v>
      </c>
      <c r="G22">
        <v>72</v>
      </c>
      <c r="H22" t="s">
        <v>38</v>
      </c>
      <c r="I22">
        <v>7011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B01D-43F8-408D-9381-4EB24BA2185B}">
  <dimension ref="A1:K22"/>
  <sheetViews>
    <sheetView workbookViewId="0">
      <selection activeCell="K8" sqref="K8"/>
    </sheetView>
  </sheetViews>
  <sheetFormatPr defaultRowHeight="14.4" x14ac:dyDescent="0.3"/>
  <cols>
    <col min="3" max="3" width="17.88671875" customWidth="1"/>
    <col min="4" max="4" width="26.77734375" customWidth="1"/>
  </cols>
  <sheetData>
    <row r="1" spans="1:11" x14ac:dyDescent="0.3">
      <c r="A1" t="s">
        <v>39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1" x14ac:dyDescent="0.3">
      <c r="A4" t="s">
        <v>9</v>
      </c>
      <c r="B4" t="s">
        <v>10</v>
      </c>
      <c r="C4">
        <v>2016011124</v>
      </c>
      <c r="D4" t="s">
        <v>11</v>
      </c>
      <c r="E4" t="s">
        <v>12</v>
      </c>
      <c r="F4" t="s">
        <v>12</v>
      </c>
      <c r="G4">
        <v>72</v>
      </c>
      <c r="H4" t="s">
        <v>13</v>
      </c>
      <c r="I4">
        <v>25095630</v>
      </c>
    </row>
    <row r="5" spans="1:11" x14ac:dyDescent="0.3">
      <c r="A5" t="s">
        <v>9</v>
      </c>
      <c r="B5" t="s">
        <v>10</v>
      </c>
      <c r="C5">
        <f>C4+2</f>
        <v>2016011126</v>
      </c>
      <c r="D5" t="s">
        <v>11</v>
      </c>
      <c r="E5" t="s">
        <v>14</v>
      </c>
      <c r="F5" t="s">
        <v>14</v>
      </c>
      <c r="G5">
        <v>143</v>
      </c>
      <c r="H5" t="s">
        <v>15</v>
      </c>
      <c r="I5">
        <v>985574.5</v>
      </c>
    </row>
    <row r="6" spans="1:11" x14ac:dyDescent="0.3">
      <c r="A6" t="s">
        <v>9</v>
      </c>
      <c r="B6" t="s">
        <v>10</v>
      </c>
      <c r="C6">
        <f t="shared" ref="C6:C22" si="0">C5+2</f>
        <v>2016011128</v>
      </c>
      <c r="D6" t="s">
        <v>16</v>
      </c>
      <c r="E6" t="s">
        <v>12</v>
      </c>
      <c r="F6" t="s">
        <v>12</v>
      </c>
      <c r="G6">
        <v>72</v>
      </c>
      <c r="H6" t="s">
        <v>17</v>
      </c>
      <c r="I6">
        <v>22220401</v>
      </c>
    </row>
    <row r="7" spans="1:11" x14ac:dyDescent="0.3">
      <c r="A7" t="s">
        <v>9</v>
      </c>
      <c r="B7" t="s">
        <v>10</v>
      </c>
      <c r="C7">
        <f t="shared" si="0"/>
        <v>2016011130</v>
      </c>
      <c r="D7" t="s">
        <v>16</v>
      </c>
      <c r="E7" t="s">
        <v>14</v>
      </c>
      <c r="F7" t="s">
        <v>14</v>
      </c>
      <c r="G7">
        <v>143</v>
      </c>
      <c r="H7" t="s">
        <v>18</v>
      </c>
      <c r="I7">
        <v>868621.5</v>
      </c>
      <c r="K7">
        <f>SUMIF(D4:D22,"Opening Inventory",G4:G22)</f>
        <v>430</v>
      </c>
    </row>
    <row r="8" spans="1:11" x14ac:dyDescent="0.3">
      <c r="A8" t="s">
        <v>9</v>
      </c>
      <c r="B8" t="s">
        <v>10</v>
      </c>
      <c r="C8">
        <f t="shared" si="0"/>
        <v>2016011132</v>
      </c>
      <c r="D8" t="s">
        <v>19</v>
      </c>
      <c r="E8" t="s">
        <v>12</v>
      </c>
      <c r="F8" t="s">
        <v>12</v>
      </c>
      <c r="G8">
        <v>72</v>
      </c>
      <c r="H8" t="s">
        <v>20</v>
      </c>
      <c r="I8">
        <v>-2875229</v>
      </c>
    </row>
    <row r="9" spans="1:11" x14ac:dyDescent="0.3">
      <c r="A9" t="s">
        <v>9</v>
      </c>
      <c r="B9" t="s">
        <v>10</v>
      </c>
      <c r="C9">
        <f t="shared" si="0"/>
        <v>2016011134</v>
      </c>
      <c r="D9" t="s">
        <v>19</v>
      </c>
      <c r="E9" t="s">
        <v>14</v>
      </c>
      <c r="F9" t="s">
        <v>14</v>
      </c>
      <c r="G9">
        <v>143</v>
      </c>
      <c r="H9" t="s">
        <v>21</v>
      </c>
      <c r="I9">
        <v>-107571.7</v>
      </c>
    </row>
    <row r="10" spans="1:11" x14ac:dyDescent="0.3">
      <c r="A10" t="s">
        <v>9</v>
      </c>
      <c r="B10" t="s">
        <v>10</v>
      </c>
      <c r="C10">
        <f t="shared" si="0"/>
        <v>2016011136</v>
      </c>
      <c r="D10" t="s">
        <v>22</v>
      </c>
      <c r="E10" t="s">
        <v>12</v>
      </c>
      <c r="F10" t="s">
        <v>12</v>
      </c>
      <c r="G10">
        <v>72</v>
      </c>
      <c r="H10" t="s">
        <v>23</v>
      </c>
      <c r="I10">
        <v>10184</v>
      </c>
    </row>
    <row r="11" spans="1:11" x14ac:dyDescent="0.3">
      <c r="A11" t="s">
        <v>9</v>
      </c>
      <c r="B11" t="s">
        <v>31</v>
      </c>
      <c r="C11">
        <f t="shared" si="0"/>
        <v>2016011138</v>
      </c>
      <c r="D11" t="s">
        <v>22</v>
      </c>
      <c r="E11" t="s">
        <v>14</v>
      </c>
      <c r="F11" t="s">
        <v>14</v>
      </c>
      <c r="G11">
        <v>143</v>
      </c>
      <c r="H11" t="s">
        <v>24</v>
      </c>
      <c r="I11">
        <v>392.1</v>
      </c>
    </row>
    <row r="12" spans="1:11" x14ac:dyDescent="0.3">
      <c r="A12" t="s">
        <v>9</v>
      </c>
      <c r="B12" t="s">
        <v>31</v>
      </c>
      <c r="C12">
        <f t="shared" si="0"/>
        <v>2016011140</v>
      </c>
      <c r="D12" t="s">
        <v>25</v>
      </c>
      <c r="E12" t="s">
        <v>12</v>
      </c>
      <c r="F12" t="s">
        <v>12</v>
      </c>
      <c r="G12">
        <v>72</v>
      </c>
      <c r="H12" t="s">
        <v>26</v>
      </c>
      <c r="I12">
        <v>3027347</v>
      </c>
    </row>
    <row r="13" spans="1:11" x14ac:dyDescent="0.3">
      <c r="A13" t="s">
        <v>9</v>
      </c>
      <c r="B13" t="s">
        <v>31</v>
      </c>
      <c r="C13">
        <f t="shared" si="0"/>
        <v>2016011142</v>
      </c>
      <c r="D13" t="s">
        <v>25</v>
      </c>
      <c r="E13" t="s">
        <v>14</v>
      </c>
      <c r="F13" t="s">
        <v>14</v>
      </c>
      <c r="G13">
        <v>143</v>
      </c>
      <c r="H13" t="s">
        <v>27</v>
      </c>
      <c r="I13">
        <v>117017</v>
      </c>
    </row>
    <row r="14" spans="1:11" x14ac:dyDescent="0.3">
      <c r="A14" t="s">
        <v>9</v>
      </c>
      <c r="B14" t="s">
        <v>31</v>
      </c>
      <c r="C14">
        <f t="shared" si="0"/>
        <v>2016011144</v>
      </c>
      <c r="D14" t="s">
        <v>28</v>
      </c>
      <c r="E14" t="s">
        <v>12</v>
      </c>
      <c r="F14" t="s">
        <v>12</v>
      </c>
      <c r="G14">
        <v>72</v>
      </c>
      <c r="H14" t="s">
        <v>29</v>
      </c>
      <c r="I14">
        <v>141934</v>
      </c>
    </row>
    <row r="15" spans="1:11" x14ac:dyDescent="0.3">
      <c r="A15" t="s">
        <v>9</v>
      </c>
      <c r="B15" t="s">
        <v>31</v>
      </c>
      <c r="C15">
        <f t="shared" si="0"/>
        <v>2016011146</v>
      </c>
      <c r="D15" t="s">
        <v>28</v>
      </c>
      <c r="E15" t="s">
        <v>14</v>
      </c>
      <c r="F15" t="s">
        <v>14</v>
      </c>
      <c r="G15">
        <v>143</v>
      </c>
      <c r="H15" t="s">
        <v>30</v>
      </c>
      <c r="I15">
        <v>-328.1</v>
      </c>
    </row>
    <row r="16" spans="1:11" x14ac:dyDescent="0.3">
      <c r="A16" t="s">
        <v>9</v>
      </c>
      <c r="B16" t="s">
        <v>31</v>
      </c>
      <c r="C16">
        <f t="shared" si="0"/>
        <v>2016011148</v>
      </c>
      <c r="D16" t="s">
        <v>11</v>
      </c>
      <c r="E16" t="s">
        <v>12</v>
      </c>
      <c r="F16" t="s">
        <v>12</v>
      </c>
      <c r="G16">
        <v>72</v>
      </c>
      <c r="H16" t="s">
        <v>32</v>
      </c>
      <c r="I16">
        <v>413656</v>
      </c>
    </row>
    <row r="17" spans="1:9" x14ac:dyDescent="0.3">
      <c r="A17" t="s">
        <v>9</v>
      </c>
      <c r="B17" t="s">
        <v>31</v>
      </c>
      <c r="C17">
        <f t="shared" si="0"/>
        <v>2016011150</v>
      </c>
      <c r="D17" t="s">
        <v>11</v>
      </c>
      <c r="E17" t="s">
        <v>14</v>
      </c>
      <c r="F17" t="s">
        <v>14</v>
      </c>
      <c r="G17">
        <v>143</v>
      </c>
      <c r="H17" t="s">
        <v>33</v>
      </c>
      <c r="I17">
        <v>15714.8</v>
      </c>
    </row>
    <row r="18" spans="1:9" x14ac:dyDescent="0.3">
      <c r="A18" t="s">
        <v>9</v>
      </c>
      <c r="B18" t="s">
        <v>31</v>
      </c>
      <c r="C18">
        <f t="shared" si="0"/>
        <v>2016011152</v>
      </c>
      <c r="D18" t="s">
        <v>16</v>
      </c>
      <c r="E18" t="s">
        <v>12</v>
      </c>
      <c r="F18" t="s">
        <v>12</v>
      </c>
      <c r="G18">
        <v>72</v>
      </c>
      <c r="H18" t="s">
        <v>34</v>
      </c>
      <c r="I18">
        <v>370737</v>
      </c>
    </row>
    <row r="19" spans="1:9" x14ac:dyDescent="0.3">
      <c r="A19" t="s">
        <v>9</v>
      </c>
      <c r="B19" t="s">
        <v>31</v>
      </c>
      <c r="C19">
        <f t="shared" si="0"/>
        <v>2016011154</v>
      </c>
      <c r="D19" t="s">
        <v>16</v>
      </c>
      <c r="E19" t="s">
        <v>14</v>
      </c>
      <c r="F19" t="s">
        <v>14</v>
      </c>
      <c r="G19">
        <v>143</v>
      </c>
      <c r="H19" t="s">
        <v>35</v>
      </c>
      <c r="I19">
        <v>14084.3</v>
      </c>
    </row>
    <row r="20" spans="1:9" x14ac:dyDescent="0.3">
      <c r="A20" t="s">
        <v>9</v>
      </c>
      <c r="B20" t="s">
        <v>31</v>
      </c>
      <c r="C20">
        <f t="shared" si="0"/>
        <v>2016011156</v>
      </c>
      <c r="D20" t="s">
        <v>19</v>
      </c>
      <c r="E20" t="s">
        <v>12</v>
      </c>
      <c r="F20" t="s">
        <v>12</v>
      </c>
      <c r="G20">
        <v>72</v>
      </c>
      <c r="H20" t="s">
        <v>36</v>
      </c>
      <c r="I20">
        <v>-42919</v>
      </c>
    </row>
    <row r="21" spans="1:9" x14ac:dyDescent="0.3">
      <c r="A21" t="s">
        <v>9</v>
      </c>
      <c r="B21" t="s">
        <v>31</v>
      </c>
      <c r="C21">
        <f t="shared" si="0"/>
        <v>2016011158</v>
      </c>
      <c r="D21" t="s">
        <v>19</v>
      </c>
      <c r="E21" t="s">
        <v>14</v>
      </c>
      <c r="F21" t="s">
        <v>14</v>
      </c>
      <c r="G21">
        <v>143</v>
      </c>
      <c r="H21" t="s">
        <v>37</v>
      </c>
      <c r="I21">
        <v>-1630.5</v>
      </c>
    </row>
    <row r="22" spans="1:9" x14ac:dyDescent="0.3">
      <c r="A22" t="s">
        <v>9</v>
      </c>
      <c r="B22" t="s">
        <v>31</v>
      </c>
      <c r="C22">
        <f t="shared" si="0"/>
        <v>2016011160</v>
      </c>
      <c r="D22" t="s">
        <v>22</v>
      </c>
      <c r="E22" t="s">
        <v>12</v>
      </c>
      <c r="F22" t="s">
        <v>12</v>
      </c>
      <c r="G22">
        <v>72</v>
      </c>
      <c r="H22" t="s">
        <v>38</v>
      </c>
      <c r="I22">
        <v>7011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Datasheet</vt:lpstr>
      <vt:lpstr>Questions </vt:lpstr>
      <vt:lpstr>Sheet9</vt:lpstr>
      <vt:lpstr>Sheet8</vt:lpstr>
      <vt:lpstr>Sheet7</vt:lpstr>
      <vt:lpstr>Sheet6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2024-12-23T01:27:21Z</dcterms:created>
  <dcterms:modified xsi:type="dcterms:W3CDTF">2024-12-23T02:05:13Z</dcterms:modified>
</cp:coreProperties>
</file>