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75BACB22-A138-4DA3-9405-6387DDE9B2C1}" xr6:coauthVersionLast="47" xr6:coauthVersionMax="47" xr10:uidLastSave="{00000000-0000-0000-0000-000000000000}"/>
  <bookViews>
    <workbookView xWindow="-108" yWindow="-108" windowWidth="23256" windowHeight="12456" activeTab="1" xr2:uid="{690C0CCC-C6F3-4735-A9D1-773FACD23D41}"/>
  </bookViews>
  <sheets>
    <sheet name="Dataset" sheetId="1" r:id="rId1"/>
    <sheet name="Questions " sheetId="2" r:id="rId2"/>
  </sheets>
  <definedNames>
    <definedName name="brand">Dataset!$A$2:$A$60</definedName>
    <definedName name="Car_price_sales">Table1[#All]</definedName>
    <definedName name="Carprice">Table1[#All]</definedName>
    <definedName name="clean_title">Dataset!$J$2:$J$60</definedName>
    <definedName name="engine">Dataset!$F$2:$F$60</definedName>
    <definedName name="ext_col">Dataset!$H$2:$H$60</definedName>
    <definedName name="fuel_type">Dataset!$E$2:$E$60</definedName>
    <definedName name="int_col">Dataset!$I$2:$I$60</definedName>
    <definedName name="milage">Dataset!$D$2:$D$60</definedName>
    <definedName name="model">Dataset!$B$2:$B$60</definedName>
    <definedName name="model_year">Dataset!$C$2:$C$60</definedName>
    <definedName name="price">Dataset!$K$2:$K$60</definedName>
    <definedName name="transmission">Dataset!$G$2:$G$60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B19" i="2"/>
  <c r="B18" i="2"/>
  <c r="B17" i="2"/>
  <c r="B16" i="2"/>
  <c r="N20" i="1"/>
  <c r="N21" i="1"/>
  <c r="N17" i="1"/>
  <c r="B13" i="2"/>
  <c r="B12" i="2"/>
  <c r="C11" i="2"/>
  <c r="B10" i="2"/>
  <c r="C9" i="2"/>
  <c r="B9" i="2"/>
  <c r="C8" i="2"/>
  <c r="B8" i="2"/>
  <c r="B6" i="2"/>
  <c r="B5" i="2"/>
  <c r="B4" i="2"/>
  <c r="B3" i="2"/>
  <c r="N13" i="1"/>
  <c r="B2" i="2"/>
</calcChain>
</file>

<file path=xl/sharedStrings.xml><?xml version="1.0" encoding="utf-8"?>
<sst xmlns="http://schemas.openxmlformats.org/spreadsheetml/2006/main" count="500" uniqueCount="224">
  <si>
    <t>brand</t>
  </si>
  <si>
    <t>model</t>
  </si>
  <si>
    <t>model_year</t>
  </si>
  <si>
    <t>milage</t>
  </si>
  <si>
    <t>fuel_type</t>
  </si>
  <si>
    <t>engine</t>
  </si>
  <si>
    <t>transmission</t>
  </si>
  <si>
    <t>ext_col</t>
  </si>
  <si>
    <t>int_col</t>
  </si>
  <si>
    <t>clean_title</t>
  </si>
  <si>
    <t>price</t>
  </si>
  <si>
    <t>Ford</t>
  </si>
  <si>
    <t>Utility Police Interceptor Base</t>
  </si>
  <si>
    <t>E85 Flex Fuel</t>
  </si>
  <si>
    <t>300.0HP 3.7L V6 Cylinder Engine Flex Fuel Capability</t>
  </si>
  <si>
    <t>6-Speed A/T</t>
  </si>
  <si>
    <t>Black</t>
  </si>
  <si>
    <t>Yes</t>
  </si>
  <si>
    <t>Hyundai</t>
  </si>
  <si>
    <t>Palisade SEL</t>
  </si>
  <si>
    <t>Gasoline</t>
  </si>
  <si>
    <t>3.8L V6 24V GDI DOHC</t>
  </si>
  <si>
    <t>8-Speed Automatic</t>
  </si>
  <si>
    <t>Moonlight Cloud</t>
  </si>
  <si>
    <t>Gray</t>
  </si>
  <si>
    <t>Lexus</t>
  </si>
  <si>
    <t>RX 350 RX 350</t>
  </si>
  <si>
    <t>3.5 Liter DOHC</t>
  </si>
  <si>
    <t>Automatic</t>
  </si>
  <si>
    <t>Blue</t>
  </si>
  <si>
    <t>INFINITI</t>
  </si>
  <si>
    <t>Q50 Hybrid Sport</t>
  </si>
  <si>
    <t>Hybrid</t>
  </si>
  <si>
    <t>354.0HP 3.5L V6 Cylinder Engine Gas/Electric Hybrid</t>
  </si>
  <si>
    <t>7-Speed A/T</t>
  </si>
  <si>
    <t>Audi</t>
  </si>
  <si>
    <t>Q3 45 S line Premium Plus</t>
  </si>
  <si>
    <t>2.0L I4 16V GDI DOHC Turbo</t>
  </si>
  <si>
    <t>Glacier White Metallic</t>
  </si>
  <si>
    <t>Acura</t>
  </si>
  <si>
    <t>ILX 2.4L</t>
  </si>
  <si>
    <t>2.4 Liter</t>
  </si>
  <si>
    <t>F</t>
  </si>
  <si>
    <t>Silver</t>
  </si>
  <si>
    <t>Ebony.</t>
  </si>
  <si>
    <t>S3 2.0T Premium Plus</t>
  </si>
  <si>
    <t>292.0HP 2.0L 4 Cylinder Engine Gasoline Fuel</t>
  </si>
  <si>
    <t>BMW</t>
  </si>
  <si>
    <t>740 iL</t>
  </si>
  <si>
    <t>282.0HP 4.4L 8 Cylinder Engine Gasoline Fuel</t>
  </si>
  <si>
    <t>A/T</t>
  </si>
  <si>
    <t>Green</t>
  </si>
  <si>
    <t>RC 350 F Sport</t>
  </si>
  <si>
    <t>311.0HP 3.5L V6 Cylinder Engine Gasoline Fuel</t>
  </si>
  <si>
    <t>Tesla</t>
  </si>
  <si>
    <t>Model X Long Range Plus</t>
  </si>
  <si>
    <t>534.0HP Electric Motor Electric Fuel System</t>
  </si>
  <si>
    <t>Land</t>
  </si>
  <si>
    <t>Rover Range Rover Sport 3.0 Supercharged HST</t>
  </si>
  <si>
    <t>V6</t>
  </si>
  <si>
    <t>Fuji White</t>
  </si>
  <si>
    <t>Pimento / Ebony</t>
  </si>
  <si>
    <t>Aston</t>
  </si>
  <si>
    <t>Martin DBS Superleggera</t>
  </si>
  <si>
    <t>715.0HP 5.2L 12 Cylinder Engine Gasoline Fuel</t>
  </si>
  <si>
    <t>8-Speed A/T</t>
  </si>
  <si>
    <t>Toyota</t>
  </si>
  <si>
    <t>Supra 3.0 Premium</t>
  </si>
  <si>
    <t>382.0HP 3.0L Straight 6 Cylinder Engine Gasoline Fuel</t>
  </si>
  <si>
    <t>Yellow</t>
  </si>
  <si>
    <t>Lincoln</t>
  </si>
  <si>
    <t>Aviator Reserve AWD</t>
  </si>
  <si>
    <t>400.0HP 3.0L V6 Cylinder Engine Gasoline Fuel</t>
  </si>
  <si>
    <t>Transmission w/Dual Shift Mode</t>
  </si>
  <si>
    <t>Brown</t>
  </si>
  <si>
    <t>Jaguar</t>
  </si>
  <si>
    <t>F-TYPE</t>
  </si>
  <si>
    <t>2.0 Liter Supercharged</t>
  </si>
  <si>
    <t>Rover LR4 HSE</t>
  </si>
  <si>
    <t>375.0HP 5.0L 8 Cylinder Engine Gasoline Fuel</t>
  </si>
  <si>
    <t>White</t>
  </si>
  <si>
    <t>Mercedes-Benz</t>
  </si>
  <si>
    <t>Metris Base</t>
  </si>
  <si>
    <t>9-Speed Automatic</t>
  </si>
  <si>
    <t>Dodge</t>
  </si>
  <si>
    <t>Challenger SXT</t>
  </si>
  <si>
    <t>305.0HP 3.6L V6 Cylinder Engine Gasoline Fuel</t>
  </si>
  <si>
    <t>Nissan</t>
  </si>
  <si>
    <t>350Z Enthusiast</t>
  </si>
  <si>
    <t>287.0HP 3.5L V6 Cylinder Engine Gasoline Fuel</t>
  </si>
  <si>
    <t>6-Speed M/T</t>
  </si>
  <si>
    <t>Purple</t>
  </si>
  <si>
    <t>â€“</t>
  </si>
  <si>
    <t>F-TYPE R</t>
  </si>
  <si>
    <t>550.0HP 5.0L 8 Cylinder Engine Gasoline Fuel</t>
  </si>
  <si>
    <t>Genesis</t>
  </si>
  <si>
    <t>GV70 3.5T Sport</t>
  </si>
  <si>
    <t>375.0HP 3.5L V6 Cylinder Engine Gasoline Fuel</t>
  </si>
  <si>
    <t>Beige</t>
  </si>
  <si>
    <t>Chevrolet</t>
  </si>
  <si>
    <t>S-10 LS</t>
  </si>
  <si>
    <t>120.0HP 2.2L 4 Cylinder Engine Flex Fuel Capability</t>
  </si>
  <si>
    <t>440 Gran Coupe 440i xDrive</t>
  </si>
  <si>
    <t>3.0 Liter Turbo</t>
  </si>
  <si>
    <t>F-150 XLT</t>
  </si>
  <si>
    <t>3.5L V6 24V PDI DOHC Twin Turbo</t>
  </si>
  <si>
    <t>Iconic Silver Metallic</t>
  </si>
  <si>
    <t>Suburban RST</t>
  </si>
  <si>
    <t>355.0HP 5.3L 8 Cylinder Engine Gasoline Fuel</t>
  </si>
  <si>
    <t>10-Speed A/T</t>
  </si>
  <si>
    <t>Elantra N Base</t>
  </si>
  <si>
    <t>276.0HP 2.0L 4 Cylinder Engine Gasoline Fuel</t>
  </si>
  <si>
    <t>Sentra SR</t>
  </si>
  <si>
    <t>1.8 Liter</t>
  </si>
  <si>
    <t>AMG CLA 45 Base 4MATIC</t>
  </si>
  <si>
    <t>382.0HP 2.0L 4 Cylinder Engine Gasoline Fuel</t>
  </si>
  <si>
    <t>650 Gran Coupe i xDrive</t>
  </si>
  <si>
    <t>445.0HP 4.4L 8 Cylinder Engine Gasoline Fuel</t>
  </si>
  <si>
    <t>Q5 2.0T Premium Plus</t>
  </si>
  <si>
    <t>2.0L I4 16V GDI DOHC Turbo Flexible Fuel</t>
  </si>
  <si>
    <t>Mythos Black Metallic</t>
  </si>
  <si>
    <t>AMG C 43 Base 4MATIC</t>
  </si>
  <si>
    <t>362.0HP 3.0L V6 Cylinder Engine Gasoline Fuel</t>
  </si>
  <si>
    <t>9-Speed A/T</t>
  </si>
  <si>
    <t>Ram 1500 Laramie Mega Cab</t>
  </si>
  <si>
    <t>345.0HP 5.7L 8 Cylinder Engine Gasoline Fuel</t>
  </si>
  <si>
    <t>i3 120Ah w/Range Extender</t>
  </si>
  <si>
    <t>120 AH</t>
  </si>
  <si>
    <t>Kia</t>
  </si>
  <si>
    <t>Sorento SX</t>
  </si>
  <si>
    <t>276.0HP 3.5L V6 Cylinder Engine Gasoline Fuel</t>
  </si>
  <si>
    <t>LX 570 Base</t>
  </si>
  <si>
    <t>383.0HP 5.7L 8 Cylinder Engine Gasoline Fuel</t>
  </si>
  <si>
    <t>Jeep</t>
  </si>
  <si>
    <t>New Compass Trailhawk</t>
  </si>
  <si>
    <t>180.0HP 2.4L 4 Cylinder Engine Gasoline Fuel</t>
  </si>
  <si>
    <t>Red</t>
  </si>
  <si>
    <t>340 i</t>
  </si>
  <si>
    <t>A4 2.0T Premium Plus quattro</t>
  </si>
  <si>
    <t>211.0HP 2.0L 4 Cylinder Engine Gasoline Fuel</t>
  </si>
  <si>
    <t>Tucson SE</t>
  </si>
  <si>
    <t>173.0HP 2.7L V6 Cylinder Engine Gasoline Fuel</t>
  </si>
  <si>
    <t>Gold</t>
  </si>
  <si>
    <t>Z4 sDrive28i</t>
  </si>
  <si>
    <t>240.0HP 2.0L 4 Cylinder Engine Gasoline Fuel</t>
  </si>
  <si>
    <t>Bentley</t>
  </si>
  <si>
    <t>Continental GTC Base</t>
  </si>
  <si>
    <t>552.0HP 6.0L 12 Cylinder Engine Flex Fuel Capability</t>
  </si>
  <si>
    <t>Honda</t>
  </si>
  <si>
    <t>Passport Elite</t>
  </si>
  <si>
    <t>3.5 Liter SOHC</t>
  </si>
  <si>
    <t>Lunar Silver Metallic</t>
  </si>
  <si>
    <t>Sprinter 2500</t>
  </si>
  <si>
    <t>Diesel</t>
  </si>
  <si>
    <t>3.0L V6 Cylinder Engine Diesel Fuel</t>
  </si>
  <si>
    <t>5-Speed A/T</t>
  </si>
  <si>
    <t>M850 i xDrive</t>
  </si>
  <si>
    <t>4.4 Liter DOHC Twin Turbo</t>
  </si>
  <si>
    <t>Lucid</t>
  </si>
  <si>
    <t>Air Grand Touring</t>
  </si>
  <si>
    <t>536.0HP Electric Motor Electric Fuel System</t>
  </si>
  <si>
    <t>1-Speed A/T</t>
  </si>
  <si>
    <t>A7 Premium</t>
  </si>
  <si>
    <t>310.0HP 3.0L V6 Cylinder Engine Gasoline Fuel</t>
  </si>
  <si>
    <t>Silverado 1500 Custom Trail Boss</t>
  </si>
  <si>
    <t>5.3L V8 16V GDI OHV</t>
  </si>
  <si>
    <t>Jet Black</t>
  </si>
  <si>
    <t>MINI</t>
  </si>
  <si>
    <t>Convertible John Cooper Works</t>
  </si>
  <si>
    <t>228.0HP 2.0L 4 Cylinder Engine Gasoline Fuel</t>
  </si>
  <si>
    <t>Avalon Touring</t>
  </si>
  <si>
    <t>268.0HP 3.5L V6 Cylinder Engine Gasoline Fuel</t>
  </si>
  <si>
    <t>Porsche</t>
  </si>
  <si>
    <t>Cayenne Platinum Edition</t>
  </si>
  <si>
    <t>300.0HP 3.6L V6 Cylinder Engine Gasoline Fuel</t>
  </si>
  <si>
    <t>AMG C 63 S</t>
  </si>
  <si>
    <t>503.0HP 4.0L 8 Cylinder Engine Gasoline Fuel</t>
  </si>
  <si>
    <t>CR-V EX-L</t>
  </si>
  <si>
    <t>2.4L I4 16V GDI DOHC</t>
  </si>
  <si>
    <t>Automatic CVT</t>
  </si>
  <si>
    <t>Mountain Air Metallic</t>
  </si>
  <si>
    <t>Hummer</t>
  </si>
  <si>
    <t>H2 Base</t>
  </si>
  <si>
    <t>325.0HP 6.0L 8 Cylinder Engine Gasoline Fuel</t>
  </si>
  <si>
    <t>911 Carrera S</t>
  </si>
  <si>
    <t>400.0HP 3.8L Flat 6 Cylinder Engine Gasoline Fuel</t>
  </si>
  <si>
    <t>CLA-Class CLA 250</t>
  </si>
  <si>
    <t>208.0HP 2.0L 4 Cylinder Engine Gasoline Fuel</t>
  </si>
  <si>
    <t>Chrysler</t>
  </si>
  <si>
    <t>300 Touring</t>
  </si>
  <si>
    <t>250.0HP 3.5L V6 Cylinder Engine Gasoline Fuel</t>
  </si>
  <si>
    <t>Rogue SV</t>
  </si>
  <si>
    <t>1.5L I3 12V GDI DOHC Turbo</t>
  </si>
  <si>
    <t>Caspian Blue</t>
  </si>
  <si>
    <t>Light Gray</t>
  </si>
  <si>
    <t>A3 2.0T</t>
  </si>
  <si>
    <t>200.0HP 2.0L 4 Cylinder Engine Gasoline Fuel</t>
  </si>
  <si>
    <t>Mustang GT Premium</t>
  </si>
  <si>
    <t>420.0HP 5.0L 8 Cylinder Engine Gasoline Fuel</t>
  </si>
  <si>
    <t>Vlookup</t>
  </si>
  <si>
    <t>dsum</t>
  </si>
  <si>
    <t>average</t>
  </si>
  <si>
    <t xml:space="preserve">Name the ranges </t>
  </si>
  <si>
    <t xml:space="preserve">and </t>
  </si>
  <si>
    <t xml:space="preserve">or </t>
  </si>
  <si>
    <t>iferror</t>
  </si>
  <si>
    <t xml:space="preserve">replace </t>
  </si>
  <si>
    <t>substitute</t>
  </si>
  <si>
    <t xml:space="preserve">right </t>
  </si>
  <si>
    <t xml:space="preserve">left </t>
  </si>
  <si>
    <t xml:space="preserve">mid </t>
  </si>
  <si>
    <t xml:space="preserve">proper </t>
  </si>
  <si>
    <t xml:space="preserve">Upper </t>
  </si>
  <si>
    <t>dcount</t>
  </si>
  <si>
    <t xml:space="preserve">dcounta </t>
  </si>
  <si>
    <t xml:space="preserve">done </t>
  </si>
  <si>
    <t>sum if</t>
  </si>
  <si>
    <t>average if</t>
  </si>
  <si>
    <t>count if</t>
  </si>
  <si>
    <t>A Police Interceptor Base</t>
  </si>
  <si>
    <t>Q3 45 S line Premium Audi</t>
  </si>
  <si>
    <t xml:space="preserve">Functions </t>
  </si>
  <si>
    <t>Analysis 1</t>
  </si>
  <si>
    <t>Analysis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</si>
</sst>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sz val="18"/>
      <color theme="0"/>
      <name val="Freestyle Script"/>
      <family val="4"/>
    </font>
    <font>
      <b/>
      <sz val="18"/>
      <color theme="0"/>
      <name val="Freestyle Script"/>
      <family val="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1" fillId="4" borderId="0" xfId="0" applyFont="1" applyFill="1"/>
    <xf numFmtId="0" fontId="2" fillId="4" borderId="1" xfId="0" applyFont="1" applyFill="1" applyBorder="1"/>
    <xf numFmtId="164" fontId="0" fillId="0" borderId="0" xfId="0" applyNumberFormat="1"/>
    <xf numFmtId="2" fontId="0" fillId="0" borderId="0" xfId="0" applyNumberFormat="1"/>
    <xf numFmtId="3" fontId="0" fillId="0" borderId="0" xfId="0" applyNumberFormat="1"/>
    <xf numFmtId="49" fontId="0" fillId="3" borderId="1" xfId="0" applyNumberFormat="1" applyFont="1" applyFill="1" applyBorder="1"/>
  </cellXfs>
  <cellStyles count="1">
    <cellStyle name="Normal" xfId="0" builtinId="0"/>
  </cellStyles>
  <dxfs count="2">
    <dxf>
      <numFmt numFmtId="2" formatCode="0.00"/>
    </dxf>
    <dxf>
      <font>
        <b val="0"/>
        <strike val="0"/>
        <outline val="0"/>
        <shadow val="0"/>
        <u val="none"/>
        <vertAlign val="baseline"/>
        <sz val="18"/>
        <color theme="0"/>
        <name val="Freestyle Script"/>
        <family val="4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F85B5-73EA-45B8-8389-3E67F493AA8D}" name="Table1" displayName="Table1" ref="A1:K60" totalsRowShown="0" headerRowDxfId="1">
  <tableColumns count="11">
    <tableColumn id="1" xr3:uid="{A0651EB7-ED46-41E5-A1AF-37BB5F3027F7}" name="brand"/>
    <tableColumn id="2" xr3:uid="{C3ACE1E2-90E2-47EF-A6EE-5C08368D20BC}" name="model"/>
    <tableColumn id="3" xr3:uid="{1759323B-6879-4594-A7CE-E64ED1F5FBE9}" name="model_year"/>
    <tableColumn id="4" xr3:uid="{81E76E9D-0DBC-4E48-B8E4-AA4D3C8EB3CF}" name="milage"/>
    <tableColumn id="5" xr3:uid="{8C18EBF8-08BF-4C41-BAC2-15AE4933FF73}" name="fuel_type"/>
    <tableColumn id="6" xr3:uid="{F72FF3E2-149B-4E86-8D91-AB6311DE651F}" name="engine"/>
    <tableColumn id="7" xr3:uid="{6251A4E9-BC3B-4D01-BFBB-491E6EB556C2}" name="transmission"/>
    <tableColumn id="8" xr3:uid="{517AECFB-8EC2-45AB-93D8-B19FDF1EB434}" name="ext_col"/>
    <tableColumn id="9" xr3:uid="{6DB220E9-F388-4D7A-A202-00226BA70CDF}" name="int_col"/>
    <tableColumn id="10" xr3:uid="{9B54A438-A1A0-4FFA-8672-E7F89B087C31}" name="clean_title"/>
    <tableColumn id="11" xr3:uid="{F380D6A1-0C01-40A9-9747-D4C32DA3D750}" name="price" dataDxfId="0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438DC8-88C9-4A99-8E6B-3E6D99ED58BD}" name="Table2" displayName="Table2" ref="A1:C20" totalsRowShown="0">
  <autoFilter ref="A1:C20" xr:uid="{5A438DC8-88C9-4A99-8E6B-3E6D99ED58BD}"/>
  <tableColumns count="3">
    <tableColumn id="1" xr3:uid="{D2E42A5D-9280-4631-898C-8F1ED4D18117}" name="Functions "/>
    <tableColumn id="2" xr3:uid="{74C38529-0898-473C-B553-6B4A64FFD54D}" name="Analysis 1"/>
    <tableColumn id="3" xr3:uid="{3703AB80-DA00-44A9-AB13-8D366A2D5AF7}" name="Analysis 2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6D6EE-6141-4CBD-898A-C505C9421B51}">
  <dimension ref="A1:P60"/>
  <sheetViews>
    <sheetView zoomScale="66" zoomScaleNormal="66" workbookViewId="0">
      <selection activeCell="N21" sqref="N21"/>
    </sheetView>
  </sheetViews>
  <sheetFormatPr defaultRowHeight="14.4" x14ac:dyDescent="0.3"/>
  <cols>
    <col min="2" max="2" width="34.88671875" customWidth="1"/>
    <col min="3" max="3" width="27" customWidth="1"/>
    <col min="4" max="4" width="30.88671875" customWidth="1"/>
    <col min="5" max="5" width="10.5546875" customWidth="1"/>
    <col min="6" max="6" width="25.88671875" customWidth="1"/>
    <col min="7" max="7" width="45.33203125" customWidth="1"/>
    <col min="8" max="8" width="18.109375" customWidth="1"/>
    <col min="10" max="10" width="15.88671875" customWidth="1"/>
    <col min="11" max="11" width="17.44140625" customWidth="1"/>
    <col min="16" max="16" width="18.109375" customWidth="1"/>
  </cols>
  <sheetData>
    <row r="1" spans="1:16" ht="24.6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6" x14ac:dyDescent="0.3">
      <c r="A2" t="s">
        <v>11</v>
      </c>
      <c r="B2" t="s">
        <v>12</v>
      </c>
      <c r="C2">
        <v>2013</v>
      </c>
      <c r="D2" s="6">
        <v>51000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  <c r="J2" t="s">
        <v>17</v>
      </c>
      <c r="K2" s="5">
        <v>10300</v>
      </c>
    </row>
    <row r="3" spans="1:16" x14ac:dyDescent="0.3">
      <c r="A3" t="s">
        <v>18</v>
      </c>
      <c r="B3" t="s">
        <v>19</v>
      </c>
      <c r="C3">
        <v>2021</v>
      </c>
      <c r="D3" s="6">
        <v>34742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17</v>
      </c>
      <c r="K3" s="5">
        <v>38005</v>
      </c>
    </row>
    <row r="4" spans="1:16" x14ac:dyDescent="0.3">
      <c r="A4" t="s">
        <v>25</v>
      </c>
      <c r="B4" t="s">
        <v>26</v>
      </c>
      <c r="C4">
        <v>2022</v>
      </c>
      <c r="D4" s="6">
        <v>22372</v>
      </c>
      <c r="E4" t="s">
        <v>20</v>
      </c>
      <c r="F4" t="s">
        <v>27</v>
      </c>
      <c r="G4" t="s">
        <v>28</v>
      </c>
      <c r="H4" t="s">
        <v>29</v>
      </c>
      <c r="I4" t="s">
        <v>16</v>
      </c>
      <c r="K4" s="5">
        <v>54598</v>
      </c>
    </row>
    <row r="5" spans="1:16" x14ac:dyDescent="0.3">
      <c r="A5" t="s">
        <v>30</v>
      </c>
      <c r="B5" t="s">
        <v>31</v>
      </c>
      <c r="C5">
        <v>2015</v>
      </c>
      <c r="D5" s="6">
        <v>88900</v>
      </c>
      <c r="E5" t="s">
        <v>32</v>
      </c>
      <c r="F5" t="s">
        <v>33</v>
      </c>
      <c r="G5" t="s">
        <v>34</v>
      </c>
      <c r="H5" t="s">
        <v>16</v>
      </c>
      <c r="I5" t="s">
        <v>16</v>
      </c>
      <c r="J5" t="s">
        <v>17</v>
      </c>
      <c r="K5" s="5">
        <v>15500</v>
      </c>
    </row>
    <row r="6" spans="1:16" x14ac:dyDescent="0.3">
      <c r="A6" t="s">
        <v>35</v>
      </c>
      <c r="B6" t="s">
        <v>36</v>
      </c>
      <c r="C6">
        <v>2021</v>
      </c>
      <c r="D6" s="6">
        <v>9835</v>
      </c>
      <c r="E6" t="s">
        <v>20</v>
      </c>
      <c r="F6" t="s">
        <v>37</v>
      </c>
      <c r="G6" t="s">
        <v>22</v>
      </c>
      <c r="H6" t="s">
        <v>38</v>
      </c>
      <c r="I6" t="s">
        <v>16</v>
      </c>
      <c r="K6" s="5">
        <v>34999</v>
      </c>
    </row>
    <row r="7" spans="1:16" x14ac:dyDescent="0.3">
      <c r="A7" t="s">
        <v>39</v>
      </c>
      <c r="B7" t="s">
        <v>40</v>
      </c>
      <c r="C7">
        <v>2016</v>
      </c>
      <c r="D7" s="6">
        <v>136397</v>
      </c>
      <c r="E7" t="s">
        <v>20</v>
      </c>
      <c r="F7" t="s">
        <v>41</v>
      </c>
      <c r="G7" t="s">
        <v>42</v>
      </c>
      <c r="H7" t="s">
        <v>43</v>
      </c>
      <c r="I7" t="s">
        <v>44</v>
      </c>
      <c r="K7" s="5">
        <v>14798</v>
      </c>
    </row>
    <row r="8" spans="1:16" ht="24.6" x14ac:dyDescent="0.55000000000000004">
      <c r="A8" t="s">
        <v>35</v>
      </c>
      <c r="B8" t="s">
        <v>45</v>
      </c>
      <c r="C8">
        <v>2017</v>
      </c>
      <c r="D8" s="6">
        <v>84000</v>
      </c>
      <c r="E8" t="s">
        <v>20</v>
      </c>
      <c r="F8" t="s">
        <v>46</v>
      </c>
      <c r="G8" t="s">
        <v>15</v>
      </c>
      <c r="H8" t="s">
        <v>29</v>
      </c>
      <c r="I8" t="s">
        <v>16</v>
      </c>
      <c r="J8" t="s">
        <v>17</v>
      </c>
      <c r="K8" s="5">
        <v>31000</v>
      </c>
      <c r="P8" s="3" t="s">
        <v>4</v>
      </c>
    </row>
    <row r="9" spans="1:16" x14ac:dyDescent="0.3">
      <c r="A9" t="s">
        <v>47</v>
      </c>
      <c r="B9" t="s">
        <v>48</v>
      </c>
      <c r="C9">
        <v>2001</v>
      </c>
      <c r="D9" s="6">
        <v>242000</v>
      </c>
      <c r="E9" t="s">
        <v>20</v>
      </c>
      <c r="F9" t="s">
        <v>49</v>
      </c>
      <c r="G9" t="s">
        <v>50</v>
      </c>
      <c r="H9" t="s">
        <v>51</v>
      </c>
      <c r="I9" t="s">
        <v>51</v>
      </c>
      <c r="J9" t="s">
        <v>17</v>
      </c>
      <c r="K9" s="5">
        <v>7300</v>
      </c>
      <c r="P9" s="7" t="s">
        <v>20</v>
      </c>
    </row>
    <row r="10" spans="1:16" x14ac:dyDescent="0.3">
      <c r="A10" t="s">
        <v>25</v>
      </c>
      <c r="B10" t="s">
        <v>52</v>
      </c>
      <c r="C10">
        <v>2021</v>
      </c>
      <c r="D10" s="6">
        <v>23436</v>
      </c>
      <c r="E10" t="s">
        <v>20</v>
      </c>
      <c r="F10" t="s">
        <v>53</v>
      </c>
      <c r="G10" t="s">
        <v>15</v>
      </c>
      <c r="H10" t="s">
        <v>16</v>
      </c>
      <c r="I10" t="s">
        <v>16</v>
      </c>
      <c r="J10" t="s">
        <v>17</v>
      </c>
      <c r="K10" s="5">
        <v>41927</v>
      </c>
    </row>
    <row r="11" spans="1:16" x14ac:dyDescent="0.3">
      <c r="A11" t="s">
        <v>54</v>
      </c>
      <c r="B11" t="s">
        <v>55</v>
      </c>
      <c r="C11">
        <v>2020</v>
      </c>
      <c r="D11" s="6">
        <v>34000</v>
      </c>
      <c r="E11" t="s">
        <v>20</v>
      </c>
      <c r="F11" t="s">
        <v>56</v>
      </c>
      <c r="G11" t="s">
        <v>50</v>
      </c>
      <c r="H11" t="s">
        <v>16</v>
      </c>
      <c r="I11" t="s">
        <v>16</v>
      </c>
      <c r="J11" t="s">
        <v>17</v>
      </c>
      <c r="K11" s="5">
        <v>69950</v>
      </c>
    </row>
    <row r="12" spans="1:16" x14ac:dyDescent="0.3">
      <c r="A12" t="s">
        <v>57</v>
      </c>
      <c r="B12" t="s">
        <v>58</v>
      </c>
      <c r="C12">
        <v>2021</v>
      </c>
      <c r="D12" s="6">
        <v>27608</v>
      </c>
      <c r="E12" t="s">
        <v>20</v>
      </c>
      <c r="F12" t="s">
        <v>59</v>
      </c>
      <c r="G12" t="s">
        <v>28</v>
      </c>
      <c r="H12" t="s">
        <v>60</v>
      </c>
      <c r="I12" t="s">
        <v>61</v>
      </c>
      <c r="K12" s="5">
        <v>73897</v>
      </c>
    </row>
    <row r="13" spans="1:16" x14ac:dyDescent="0.3">
      <c r="A13" t="s">
        <v>62</v>
      </c>
      <c r="B13" t="s">
        <v>63</v>
      </c>
      <c r="C13">
        <v>2019</v>
      </c>
      <c r="D13" s="6">
        <v>22770</v>
      </c>
      <c r="E13" t="s">
        <v>20</v>
      </c>
      <c r="F13" t="s">
        <v>64</v>
      </c>
      <c r="G13" t="s">
        <v>65</v>
      </c>
      <c r="H13" t="s">
        <v>43</v>
      </c>
      <c r="I13" t="s">
        <v>16</v>
      </c>
      <c r="J13" t="s">
        <v>17</v>
      </c>
      <c r="K13" s="5">
        <v>184606</v>
      </c>
      <c r="N13">
        <f>DCOUNT(Table1[#All],4,P8:P9)</f>
        <v>52</v>
      </c>
    </row>
    <row r="14" spans="1:16" x14ac:dyDescent="0.3">
      <c r="A14" t="s">
        <v>66</v>
      </c>
      <c r="B14" t="s">
        <v>67</v>
      </c>
      <c r="C14">
        <v>2021</v>
      </c>
      <c r="D14" s="6">
        <v>12500</v>
      </c>
      <c r="E14" t="s">
        <v>20</v>
      </c>
      <c r="F14" t="s">
        <v>68</v>
      </c>
      <c r="G14" t="s">
        <v>50</v>
      </c>
      <c r="H14" t="s">
        <v>69</v>
      </c>
      <c r="I14" t="s">
        <v>16</v>
      </c>
      <c r="J14" t="s">
        <v>17</v>
      </c>
      <c r="K14" s="5">
        <v>53500</v>
      </c>
    </row>
    <row r="15" spans="1:16" x14ac:dyDescent="0.3">
      <c r="A15" t="s">
        <v>70</v>
      </c>
      <c r="B15" t="s">
        <v>71</v>
      </c>
      <c r="C15">
        <v>2022</v>
      </c>
      <c r="D15" s="6">
        <v>18196</v>
      </c>
      <c r="E15" t="s">
        <v>20</v>
      </c>
      <c r="F15" t="s">
        <v>72</v>
      </c>
      <c r="G15" t="s">
        <v>73</v>
      </c>
      <c r="H15" t="s">
        <v>16</v>
      </c>
      <c r="I15" t="s">
        <v>74</v>
      </c>
      <c r="J15" t="s">
        <v>17</v>
      </c>
      <c r="K15" s="5">
        <v>62000</v>
      </c>
    </row>
    <row r="16" spans="1:16" x14ac:dyDescent="0.3">
      <c r="A16" t="s">
        <v>75</v>
      </c>
      <c r="B16" t="s">
        <v>76</v>
      </c>
      <c r="C16">
        <v>2020</v>
      </c>
      <c r="D16" s="6">
        <v>15903</v>
      </c>
      <c r="E16" t="s">
        <v>20</v>
      </c>
      <c r="F16" t="s">
        <v>77</v>
      </c>
      <c r="G16" t="s">
        <v>28</v>
      </c>
      <c r="H16" t="s">
        <v>43</v>
      </c>
      <c r="I16" t="s">
        <v>16</v>
      </c>
      <c r="K16" s="5">
        <v>47998</v>
      </c>
    </row>
    <row r="17" spans="1:14" x14ac:dyDescent="0.3">
      <c r="A17" t="s">
        <v>57</v>
      </c>
      <c r="B17" t="s">
        <v>78</v>
      </c>
      <c r="C17">
        <v>2013</v>
      </c>
      <c r="D17" s="6">
        <v>79800</v>
      </c>
      <c r="E17" t="s">
        <v>20</v>
      </c>
      <c r="F17" t="s">
        <v>79</v>
      </c>
      <c r="G17" t="s">
        <v>50</v>
      </c>
      <c r="H17" t="s">
        <v>80</v>
      </c>
      <c r="I17" t="s">
        <v>16</v>
      </c>
      <c r="J17" t="s">
        <v>17</v>
      </c>
      <c r="K17" s="5">
        <v>29990</v>
      </c>
      <c r="N17" t="str">
        <f>REPLACE(B2,1,7,"A")</f>
        <v>A Police Interceptor Base</v>
      </c>
    </row>
    <row r="18" spans="1:14" x14ac:dyDescent="0.3">
      <c r="A18" t="s">
        <v>81</v>
      </c>
      <c r="B18" t="s">
        <v>82</v>
      </c>
      <c r="C18">
        <v>2021</v>
      </c>
      <c r="D18" s="6">
        <v>1685</v>
      </c>
      <c r="E18" t="s">
        <v>20</v>
      </c>
      <c r="F18" t="s">
        <v>37</v>
      </c>
      <c r="G18" t="s">
        <v>83</v>
      </c>
      <c r="H18" t="s">
        <v>24</v>
      </c>
      <c r="I18" t="s">
        <v>80</v>
      </c>
      <c r="J18" t="s">
        <v>17</v>
      </c>
      <c r="K18" s="5">
        <v>250000</v>
      </c>
    </row>
    <row r="19" spans="1:14" x14ac:dyDescent="0.3">
      <c r="A19" t="s">
        <v>84</v>
      </c>
      <c r="B19" t="s">
        <v>85</v>
      </c>
      <c r="C19">
        <v>2013</v>
      </c>
      <c r="D19" s="6">
        <v>61074</v>
      </c>
      <c r="E19" t="s">
        <v>20</v>
      </c>
      <c r="F19" t="s">
        <v>86</v>
      </c>
      <c r="G19" t="s">
        <v>50</v>
      </c>
      <c r="H19" t="s">
        <v>16</v>
      </c>
      <c r="I19" t="s">
        <v>24</v>
      </c>
      <c r="J19" t="s">
        <v>17</v>
      </c>
      <c r="K19" s="5">
        <v>16800</v>
      </c>
    </row>
    <row r="20" spans="1:14" x14ac:dyDescent="0.3">
      <c r="A20" t="s">
        <v>87</v>
      </c>
      <c r="B20" t="s">
        <v>88</v>
      </c>
      <c r="C20">
        <v>2003</v>
      </c>
      <c r="D20" s="6">
        <v>74000</v>
      </c>
      <c r="E20" t="s">
        <v>20</v>
      </c>
      <c r="F20" t="s">
        <v>89</v>
      </c>
      <c r="G20" t="s">
        <v>90</v>
      </c>
      <c r="H20" t="s">
        <v>91</v>
      </c>
      <c r="I20" t="s">
        <v>92</v>
      </c>
      <c r="J20" t="s">
        <v>17</v>
      </c>
      <c r="K20" s="5">
        <v>11000</v>
      </c>
      <c r="N20" t="str">
        <f>SUBSTITUTE(B9,"iL","BMW")</f>
        <v>740 BMW</v>
      </c>
    </row>
    <row r="21" spans="1:14" x14ac:dyDescent="0.3">
      <c r="A21" t="s">
        <v>75</v>
      </c>
      <c r="B21" t="s">
        <v>93</v>
      </c>
      <c r="C21">
        <v>2018</v>
      </c>
      <c r="D21" s="6">
        <v>35250</v>
      </c>
      <c r="E21" t="s">
        <v>20</v>
      </c>
      <c r="F21" t="s">
        <v>94</v>
      </c>
      <c r="G21" t="s">
        <v>65</v>
      </c>
      <c r="H21" t="s">
        <v>51</v>
      </c>
      <c r="I21" t="s">
        <v>16</v>
      </c>
      <c r="J21" t="s">
        <v>17</v>
      </c>
      <c r="K21" s="5">
        <v>68750</v>
      </c>
      <c r="N21" t="str">
        <f>SUBSTITUTE(B6,"Plus","Audi")</f>
        <v>Q3 45 S line Premium Audi</v>
      </c>
    </row>
    <row r="22" spans="1:14" x14ac:dyDescent="0.3">
      <c r="A22" t="s">
        <v>95</v>
      </c>
      <c r="B22" t="s">
        <v>96</v>
      </c>
      <c r="C22">
        <v>2023</v>
      </c>
      <c r="D22" s="6">
        <v>5400</v>
      </c>
      <c r="E22" t="s">
        <v>20</v>
      </c>
      <c r="F22" t="s">
        <v>97</v>
      </c>
      <c r="G22" t="s">
        <v>65</v>
      </c>
      <c r="H22" t="s">
        <v>51</v>
      </c>
      <c r="I22" t="s">
        <v>98</v>
      </c>
      <c r="K22" s="5">
        <v>60000</v>
      </c>
    </row>
    <row r="23" spans="1:14" x14ac:dyDescent="0.3">
      <c r="A23" t="s">
        <v>99</v>
      </c>
      <c r="B23" t="s">
        <v>100</v>
      </c>
      <c r="C23">
        <v>2000</v>
      </c>
      <c r="D23" s="6">
        <v>133510</v>
      </c>
      <c r="E23" t="s">
        <v>13</v>
      </c>
      <c r="F23" t="s">
        <v>101</v>
      </c>
      <c r="G23" t="s">
        <v>50</v>
      </c>
      <c r="H23" t="s">
        <v>29</v>
      </c>
      <c r="I23" t="s">
        <v>16</v>
      </c>
      <c r="J23" t="s">
        <v>17</v>
      </c>
      <c r="K23" s="5">
        <v>4500</v>
      </c>
    </row>
    <row r="24" spans="1:14" x14ac:dyDescent="0.3">
      <c r="A24" t="s">
        <v>47</v>
      </c>
      <c r="B24" t="s">
        <v>102</v>
      </c>
      <c r="C24">
        <v>2020</v>
      </c>
      <c r="D24" s="6">
        <v>25990</v>
      </c>
      <c r="E24" t="s">
        <v>20</v>
      </c>
      <c r="F24" t="s">
        <v>103</v>
      </c>
      <c r="G24" t="s">
        <v>28</v>
      </c>
      <c r="H24" t="s">
        <v>80</v>
      </c>
      <c r="I24" t="s">
        <v>98</v>
      </c>
      <c r="K24" s="5">
        <v>38598</v>
      </c>
    </row>
    <row r="25" spans="1:14" x14ac:dyDescent="0.3">
      <c r="A25" t="s">
        <v>11</v>
      </c>
      <c r="B25" t="s">
        <v>104</v>
      </c>
      <c r="C25">
        <v>2023</v>
      </c>
      <c r="D25" s="6">
        <v>2823</v>
      </c>
      <c r="E25" t="s">
        <v>20</v>
      </c>
      <c r="F25" t="s">
        <v>105</v>
      </c>
      <c r="G25" t="s">
        <v>28</v>
      </c>
      <c r="H25" t="s">
        <v>106</v>
      </c>
      <c r="I25" t="s">
        <v>16</v>
      </c>
      <c r="J25" t="s">
        <v>17</v>
      </c>
      <c r="K25" s="5">
        <v>58504</v>
      </c>
    </row>
    <row r="26" spans="1:14" x14ac:dyDescent="0.3">
      <c r="A26" t="s">
        <v>99</v>
      </c>
      <c r="B26" t="s">
        <v>107</v>
      </c>
      <c r="C26">
        <v>2021</v>
      </c>
      <c r="D26" s="6">
        <v>52000</v>
      </c>
      <c r="E26" t="s">
        <v>20</v>
      </c>
      <c r="F26" t="s">
        <v>108</v>
      </c>
      <c r="G26" t="s">
        <v>109</v>
      </c>
      <c r="H26" t="s">
        <v>29</v>
      </c>
      <c r="I26" t="s">
        <v>16</v>
      </c>
      <c r="J26" t="s">
        <v>17</v>
      </c>
      <c r="K26" s="5">
        <v>61000</v>
      </c>
    </row>
    <row r="27" spans="1:14" x14ac:dyDescent="0.3">
      <c r="A27" t="s">
        <v>18</v>
      </c>
      <c r="B27" t="s">
        <v>110</v>
      </c>
      <c r="C27">
        <v>2022</v>
      </c>
      <c r="D27" s="6">
        <v>11650</v>
      </c>
      <c r="E27" t="s">
        <v>20</v>
      </c>
      <c r="F27" t="s">
        <v>111</v>
      </c>
      <c r="G27" t="s">
        <v>73</v>
      </c>
      <c r="H27" t="s">
        <v>16</v>
      </c>
      <c r="I27" t="s">
        <v>16</v>
      </c>
      <c r="J27" t="s">
        <v>17</v>
      </c>
      <c r="K27" s="5">
        <v>32300</v>
      </c>
    </row>
    <row r="28" spans="1:14" x14ac:dyDescent="0.3">
      <c r="A28" t="s">
        <v>87</v>
      </c>
      <c r="B28" t="s">
        <v>112</v>
      </c>
      <c r="C28">
        <v>2016</v>
      </c>
      <c r="D28" s="6">
        <v>96541</v>
      </c>
      <c r="E28" t="s">
        <v>20</v>
      </c>
      <c r="F28" t="s">
        <v>113</v>
      </c>
      <c r="G28" t="s">
        <v>28</v>
      </c>
      <c r="H28" t="s">
        <v>29</v>
      </c>
      <c r="I28" t="s">
        <v>16</v>
      </c>
      <c r="K28" s="5">
        <v>13998</v>
      </c>
    </row>
    <row r="29" spans="1:14" x14ac:dyDescent="0.3">
      <c r="A29" t="s">
        <v>81</v>
      </c>
      <c r="B29" t="s">
        <v>114</v>
      </c>
      <c r="C29">
        <v>2021</v>
      </c>
      <c r="D29" s="6">
        <v>17500</v>
      </c>
      <c r="E29" t="s">
        <v>20</v>
      </c>
      <c r="F29" t="s">
        <v>115</v>
      </c>
      <c r="G29" t="s">
        <v>50</v>
      </c>
      <c r="H29" t="s">
        <v>24</v>
      </c>
      <c r="I29" t="s">
        <v>16</v>
      </c>
      <c r="J29" t="s">
        <v>17</v>
      </c>
      <c r="K29" s="5">
        <v>59995</v>
      </c>
    </row>
    <row r="30" spans="1:14" x14ac:dyDescent="0.3">
      <c r="A30" t="s">
        <v>47</v>
      </c>
      <c r="B30" t="s">
        <v>116</v>
      </c>
      <c r="C30">
        <v>2015</v>
      </c>
      <c r="D30" s="6">
        <v>69000</v>
      </c>
      <c r="E30" t="s">
        <v>20</v>
      </c>
      <c r="F30" t="s">
        <v>117</v>
      </c>
      <c r="G30" t="s">
        <v>65</v>
      </c>
      <c r="H30" t="s">
        <v>24</v>
      </c>
      <c r="I30" t="s">
        <v>16</v>
      </c>
      <c r="J30" t="s">
        <v>17</v>
      </c>
      <c r="K30" s="5">
        <v>25700</v>
      </c>
    </row>
    <row r="31" spans="1:14" x14ac:dyDescent="0.3">
      <c r="A31" t="s">
        <v>35</v>
      </c>
      <c r="B31" t="s">
        <v>118</v>
      </c>
      <c r="C31">
        <v>2017</v>
      </c>
      <c r="D31" s="6">
        <v>81880</v>
      </c>
      <c r="E31" t="s">
        <v>13</v>
      </c>
      <c r="F31" t="s">
        <v>119</v>
      </c>
      <c r="G31" t="s">
        <v>22</v>
      </c>
      <c r="H31" t="s">
        <v>120</v>
      </c>
      <c r="I31" t="s">
        <v>16</v>
      </c>
      <c r="J31" t="s">
        <v>17</v>
      </c>
      <c r="K31" s="5">
        <v>21375</v>
      </c>
    </row>
    <row r="32" spans="1:14" x14ac:dyDescent="0.3">
      <c r="A32" t="s">
        <v>81</v>
      </c>
      <c r="B32" t="s">
        <v>121</v>
      </c>
      <c r="C32">
        <v>2018</v>
      </c>
      <c r="D32" s="6">
        <v>28800</v>
      </c>
      <c r="E32" t="s">
        <v>20</v>
      </c>
      <c r="F32" t="s">
        <v>122</v>
      </c>
      <c r="G32" t="s">
        <v>123</v>
      </c>
      <c r="H32" t="s">
        <v>43</v>
      </c>
      <c r="I32" t="s">
        <v>16</v>
      </c>
      <c r="J32" t="s">
        <v>17</v>
      </c>
      <c r="K32" s="5">
        <v>48000</v>
      </c>
    </row>
    <row r="33" spans="1:11" x14ac:dyDescent="0.3">
      <c r="A33" t="s">
        <v>84</v>
      </c>
      <c r="B33" t="s">
        <v>124</v>
      </c>
      <c r="C33">
        <v>2006</v>
      </c>
      <c r="D33" s="6">
        <v>300183</v>
      </c>
      <c r="E33" t="s">
        <v>20</v>
      </c>
      <c r="F33" t="s">
        <v>125</v>
      </c>
      <c r="G33" t="s">
        <v>50</v>
      </c>
      <c r="H33" t="s">
        <v>43</v>
      </c>
      <c r="I33" t="s">
        <v>24</v>
      </c>
      <c r="J33" t="s">
        <v>17</v>
      </c>
      <c r="K33" s="5">
        <v>10900</v>
      </c>
    </row>
    <row r="34" spans="1:11" x14ac:dyDescent="0.3">
      <c r="A34" t="s">
        <v>47</v>
      </c>
      <c r="B34" t="s">
        <v>126</v>
      </c>
      <c r="C34">
        <v>2020</v>
      </c>
      <c r="D34" s="6">
        <v>35035</v>
      </c>
      <c r="E34" t="s">
        <v>32</v>
      </c>
      <c r="F34" t="s">
        <v>127</v>
      </c>
      <c r="G34" t="s">
        <v>28</v>
      </c>
      <c r="H34" t="s">
        <v>16</v>
      </c>
      <c r="I34" t="s">
        <v>16</v>
      </c>
      <c r="K34" s="5">
        <v>24998</v>
      </c>
    </row>
    <row r="35" spans="1:11" x14ac:dyDescent="0.3">
      <c r="A35" t="s">
        <v>128</v>
      </c>
      <c r="B35" t="s">
        <v>129</v>
      </c>
      <c r="C35">
        <v>2011</v>
      </c>
      <c r="D35" s="6">
        <v>171000</v>
      </c>
      <c r="E35" t="s">
        <v>20</v>
      </c>
      <c r="F35" t="s">
        <v>130</v>
      </c>
      <c r="G35" t="s">
        <v>50</v>
      </c>
      <c r="H35" t="s">
        <v>16</v>
      </c>
      <c r="I35" t="s">
        <v>16</v>
      </c>
      <c r="J35" t="s">
        <v>17</v>
      </c>
      <c r="K35" s="5">
        <v>5999</v>
      </c>
    </row>
    <row r="36" spans="1:11" x14ac:dyDescent="0.3">
      <c r="A36" t="s">
        <v>25</v>
      </c>
      <c r="B36" t="s">
        <v>131</v>
      </c>
      <c r="C36">
        <v>2016</v>
      </c>
      <c r="D36" s="6">
        <v>118700</v>
      </c>
      <c r="E36" t="s">
        <v>20</v>
      </c>
      <c r="F36" t="s">
        <v>132</v>
      </c>
      <c r="G36" t="s">
        <v>65</v>
      </c>
      <c r="H36" t="s">
        <v>16</v>
      </c>
      <c r="I36" t="s">
        <v>98</v>
      </c>
      <c r="J36" t="s">
        <v>17</v>
      </c>
      <c r="K36" s="5">
        <v>46900</v>
      </c>
    </row>
    <row r="37" spans="1:11" x14ac:dyDescent="0.3">
      <c r="A37" t="s">
        <v>133</v>
      </c>
      <c r="B37" t="s">
        <v>134</v>
      </c>
      <c r="C37">
        <v>2017</v>
      </c>
      <c r="D37" s="6">
        <v>119000</v>
      </c>
      <c r="E37" t="s">
        <v>20</v>
      </c>
      <c r="F37" t="s">
        <v>135</v>
      </c>
      <c r="G37" t="s">
        <v>50</v>
      </c>
      <c r="H37" t="s">
        <v>136</v>
      </c>
      <c r="I37" t="s">
        <v>16</v>
      </c>
      <c r="J37" t="s">
        <v>17</v>
      </c>
      <c r="K37" s="5">
        <v>15900</v>
      </c>
    </row>
    <row r="38" spans="1:11" x14ac:dyDescent="0.3">
      <c r="A38" t="s">
        <v>47</v>
      </c>
      <c r="B38" t="s">
        <v>137</v>
      </c>
      <c r="C38">
        <v>2018</v>
      </c>
      <c r="D38" s="6">
        <v>44261</v>
      </c>
      <c r="E38" t="s">
        <v>20</v>
      </c>
      <c r="F38" t="s">
        <v>103</v>
      </c>
      <c r="G38" t="s">
        <v>28</v>
      </c>
      <c r="H38" t="s">
        <v>24</v>
      </c>
      <c r="I38" t="s">
        <v>16</v>
      </c>
      <c r="K38" s="5">
        <v>33598</v>
      </c>
    </row>
    <row r="39" spans="1:11" x14ac:dyDescent="0.3">
      <c r="A39" t="s">
        <v>35</v>
      </c>
      <c r="B39" t="s">
        <v>138</v>
      </c>
      <c r="C39">
        <v>2012</v>
      </c>
      <c r="D39" s="6">
        <v>125575</v>
      </c>
      <c r="E39" t="s">
        <v>20</v>
      </c>
      <c r="F39" t="s">
        <v>139</v>
      </c>
      <c r="G39" t="s">
        <v>65</v>
      </c>
      <c r="H39" t="s">
        <v>43</v>
      </c>
      <c r="I39" t="s">
        <v>16</v>
      </c>
      <c r="J39" t="s">
        <v>17</v>
      </c>
      <c r="K39" s="5">
        <v>8999</v>
      </c>
    </row>
    <row r="40" spans="1:11" x14ac:dyDescent="0.3">
      <c r="A40" t="s">
        <v>18</v>
      </c>
      <c r="B40" t="s">
        <v>140</v>
      </c>
      <c r="C40">
        <v>2007</v>
      </c>
      <c r="D40" s="6">
        <v>16200</v>
      </c>
      <c r="E40" t="s">
        <v>20</v>
      </c>
      <c r="F40" t="s">
        <v>141</v>
      </c>
      <c r="G40" t="s">
        <v>50</v>
      </c>
      <c r="H40" t="s">
        <v>142</v>
      </c>
      <c r="I40" t="s">
        <v>98</v>
      </c>
      <c r="J40" t="s">
        <v>17</v>
      </c>
      <c r="K40" s="5">
        <v>8200</v>
      </c>
    </row>
    <row r="41" spans="1:11" x14ac:dyDescent="0.3">
      <c r="A41" t="s">
        <v>47</v>
      </c>
      <c r="B41" t="s">
        <v>143</v>
      </c>
      <c r="C41">
        <v>2014</v>
      </c>
      <c r="D41" s="6">
        <v>70000</v>
      </c>
      <c r="E41" t="s">
        <v>20</v>
      </c>
      <c r="F41" t="s">
        <v>144</v>
      </c>
      <c r="G41" t="s">
        <v>50</v>
      </c>
      <c r="H41" t="s">
        <v>80</v>
      </c>
      <c r="I41" t="s">
        <v>98</v>
      </c>
      <c r="J41" t="s">
        <v>17</v>
      </c>
      <c r="K41" s="5">
        <v>20000</v>
      </c>
    </row>
    <row r="42" spans="1:11" x14ac:dyDescent="0.3">
      <c r="A42" t="s">
        <v>145</v>
      </c>
      <c r="B42" t="s">
        <v>146</v>
      </c>
      <c r="C42">
        <v>2011</v>
      </c>
      <c r="D42" s="6">
        <v>20200</v>
      </c>
      <c r="E42" t="s">
        <v>13</v>
      </c>
      <c r="F42" t="s">
        <v>147</v>
      </c>
      <c r="G42" t="s">
        <v>15</v>
      </c>
      <c r="H42" t="s">
        <v>16</v>
      </c>
      <c r="I42" t="s">
        <v>16</v>
      </c>
      <c r="J42" t="s">
        <v>17</v>
      </c>
      <c r="K42" s="5">
        <v>79950</v>
      </c>
    </row>
    <row r="43" spans="1:11" x14ac:dyDescent="0.3">
      <c r="A43" t="s">
        <v>148</v>
      </c>
      <c r="B43" t="s">
        <v>149</v>
      </c>
      <c r="C43">
        <v>2023</v>
      </c>
      <c r="D43" s="6">
        <v>2978</v>
      </c>
      <c r="E43" t="s">
        <v>20</v>
      </c>
      <c r="F43" t="s">
        <v>150</v>
      </c>
      <c r="G43" t="s">
        <v>28</v>
      </c>
      <c r="H43" t="s">
        <v>151</v>
      </c>
      <c r="I43" t="s">
        <v>24</v>
      </c>
      <c r="K43" s="5">
        <v>45498</v>
      </c>
    </row>
    <row r="44" spans="1:11" x14ac:dyDescent="0.3">
      <c r="A44" t="s">
        <v>84</v>
      </c>
      <c r="B44" t="s">
        <v>152</v>
      </c>
      <c r="C44">
        <v>2007</v>
      </c>
      <c r="D44" s="6">
        <v>189719</v>
      </c>
      <c r="E44" t="s">
        <v>153</v>
      </c>
      <c r="F44" t="s">
        <v>154</v>
      </c>
      <c r="G44" t="s">
        <v>155</v>
      </c>
      <c r="H44" t="s">
        <v>80</v>
      </c>
      <c r="I44" t="s">
        <v>24</v>
      </c>
      <c r="J44" t="s">
        <v>17</v>
      </c>
      <c r="K44" s="5">
        <v>14000</v>
      </c>
    </row>
    <row r="45" spans="1:11" x14ac:dyDescent="0.3">
      <c r="A45" t="s">
        <v>47</v>
      </c>
      <c r="B45" t="s">
        <v>156</v>
      </c>
      <c r="C45">
        <v>2019</v>
      </c>
      <c r="D45" s="6">
        <v>9949</v>
      </c>
      <c r="E45" t="s">
        <v>20</v>
      </c>
      <c r="F45" t="s">
        <v>157</v>
      </c>
      <c r="G45" t="s">
        <v>28</v>
      </c>
      <c r="H45" t="s">
        <v>29</v>
      </c>
      <c r="I45" t="s">
        <v>16</v>
      </c>
      <c r="K45" s="5">
        <v>75798</v>
      </c>
    </row>
    <row r="46" spans="1:11" x14ac:dyDescent="0.3">
      <c r="A46" t="s">
        <v>158</v>
      </c>
      <c r="B46" t="s">
        <v>159</v>
      </c>
      <c r="C46">
        <v>2022</v>
      </c>
      <c r="D46" s="6">
        <v>3552</v>
      </c>
      <c r="E46" t="s">
        <v>20</v>
      </c>
      <c r="F46" t="s">
        <v>160</v>
      </c>
      <c r="G46" t="s">
        <v>161</v>
      </c>
      <c r="H46" t="s">
        <v>136</v>
      </c>
      <c r="I46" t="s">
        <v>98</v>
      </c>
      <c r="J46" t="s">
        <v>17</v>
      </c>
      <c r="K46" s="5">
        <v>119999</v>
      </c>
    </row>
    <row r="47" spans="1:11" x14ac:dyDescent="0.3">
      <c r="A47" t="s">
        <v>35</v>
      </c>
      <c r="B47" t="s">
        <v>162</v>
      </c>
      <c r="C47">
        <v>2012</v>
      </c>
      <c r="D47" s="6">
        <v>54000</v>
      </c>
      <c r="E47" t="s">
        <v>20</v>
      </c>
      <c r="F47" t="s">
        <v>163</v>
      </c>
      <c r="G47" t="s">
        <v>65</v>
      </c>
      <c r="H47" t="s">
        <v>16</v>
      </c>
      <c r="I47" t="s">
        <v>74</v>
      </c>
      <c r="J47" t="s">
        <v>17</v>
      </c>
      <c r="K47" s="5">
        <v>36880</v>
      </c>
    </row>
    <row r="48" spans="1:11" x14ac:dyDescent="0.3">
      <c r="A48" t="s">
        <v>99</v>
      </c>
      <c r="B48" t="s">
        <v>164</v>
      </c>
      <c r="C48">
        <v>2021</v>
      </c>
      <c r="D48" s="6">
        <v>51351</v>
      </c>
      <c r="E48" t="s">
        <v>20</v>
      </c>
      <c r="F48" t="s">
        <v>165</v>
      </c>
      <c r="G48" t="s">
        <v>28</v>
      </c>
      <c r="H48" t="s">
        <v>16</v>
      </c>
      <c r="I48" t="s">
        <v>166</v>
      </c>
      <c r="J48" t="s">
        <v>17</v>
      </c>
      <c r="K48" s="5">
        <v>43147</v>
      </c>
    </row>
    <row r="49" spans="1:11" x14ac:dyDescent="0.3">
      <c r="A49" t="s">
        <v>167</v>
      </c>
      <c r="B49" t="s">
        <v>168</v>
      </c>
      <c r="C49">
        <v>2017</v>
      </c>
      <c r="D49" s="6">
        <v>24280</v>
      </c>
      <c r="E49" t="s">
        <v>20</v>
      </c>
      <c r="F49" t="s">
        <v>169</v>
      </c>
      <c r="G49" t="s">
        <v>15</v>
      </c>
      <c r="H49" t="s">
        <v>16</v>
      </c>
      <c r="I49" t="s">
        <v>16</v>
      </c>
      <c r="J49" t="s">
        <v>17</v>
      </c>
      <c r="K49" s="5">
        <v>29000</v>
      </c>
    </row>
    <row r="50" spans="1:11" x14ac:dyDescent="0.3">
      <c r="A50" t="s">
        <v>66</v>
      </c>
      <c r="B50" t="s">
        <v>170</v>
      </c>
      <c r="C50">
        <v>2016</v>
      </c>
      <c r="D50" s="6">
        <v>89148</v>
      </c>
      <c r="E50" t="s">
        <v>20</v>
      </c>
      <c r="F50" t="s">
        <v>171</v>
      </c>
      <c r="G50" t="s">
        <v>50</v>
      </c>
      <c r="H50" t="s">
        <v>16</v>
      </c>
      <c r="I50" t="s">
        <v>16</v>
      </c>
      <c r="J50" t="s">
        <v>17</v>
      </c>
      <c r="K50" s="5">
        <v>17500</v>
      </c>
    </row>
    <row r="51" spans="1:11" x14ac:dyDescent="0.3">
      <c r="A51" t="s">
        <v>172</v>
      </c>
      <c r="B51" t="s">
        <v>173</v>
      </c>
      <c r="C51">
        <v>2017</v>
      </c>
      <c r="D51" s="6">
        <v>73043</v>
      </c>
      <c r="E51" t="s">
        <v>20</v>
      </c>
      <c r="F51" t="s">
        <v>174</v>
      </c>
      <c r="G51" t="s">
        <v>65</v>
      </c>
      <c r="H51" t="s">
        <v>80</v>
      </c>
      <c r="I51" t="s">
        <v>16</v>
      </c>
      <c r="J51" t="s">
        <v>17</v>
      </c>
      <c r="K51" s="5">
        <v>30990</v>
      </c>
    </row>
    <row r="52" spans="1:11" x14ac:dyDescent="0.3">
      <c r="A52" t="s">
        <v>81</v>
      </c>
      <c r="B52" t="s">
        <v>175</v>
      </c>
      <c r="C52">
        <v>2017</v>
      </c>
      <c r="D52" s="6">
        <v>60000</v>
      </c>
      <c r="E52" t="s">
        <v>20</v>
      </c>
      <c r="F52" t="s">
        <v>176</v>
      </c>
      <c r="G52" t="s">
        <v>73</v>
      </c>
      <c r="H52" t="s">
        <v>24</v>
      </c>
      <c r="I52" t="s">
        <v>16</v>
      </c>
      <c r="J52" t="s">
        <v>17</v>
      </c>
      <c r="K52" s="5">
        <v>52500</v>
      </c>
    </row>
    <row r="53" spans="1:11" x14ac:dyDescent="0.3">
      <c r="A53" t="s">
        <v>148</v>
      </c>
      <c r="B53" t="s">
        <v>177</v>
      </c>
      <c r="C53">
        <v>2016</v>
      </c>
      <c r="D53" s="6">
        <v>73549</v>
      </c>
      <c r="E53" t="s">
        <v>20</v>
      </c>
      <c r="F53" t="s">
        <v>178</v>
      </c>
      <c r="G53" t="s">
        <v>179</v>
      </c>
      <c r="H53" t="s">
        <v>180</v>
      </c>
      <c r="I53" t="s">
        <v>16</v>
      </c>
      <c r="K53" s="5">
        <v>20848</v>
      </c>
    </row>
    <row r="54" spans="1:11" x14ac:dyDescent="0.3">
      <c r="A54" t="s">
        <v>181</v>
      </c>
      <c r="B54" t="s">
        <v>182</v>
      </c>
      <c r="C54">
        <v>2005</v>
      </c>
      <c r="D54" s="6">
        <v>110900</v>
      </c>
      <c r="E54" t="s">
        <v>20</v>
      </c>
      <c r="F54" t="s">
        <v>183</v>
      </c>
      <c r="G54" t="s">
        <v>50</v>
      </c>
      <c r="H54" t="s">
        <v>24</v>
      </c>
      <c r="I54" t="s">
        <v>16</v>
      </c>
      <c r="J54" t="s">
        <v>17</v>
      </c>
      <c r="K54" s="5">
        <v>19500</v>
      </c>
    </row>
    <row r="55" spans="1:11" x14ac:dyDescent="0.3">
      <c r="A55" t="s">
        <v>172</v>
      </c>
      <c r="B55" t="s">
        <v>184</v>
      </c>
      <c r="C55">
        <v>2013</v>
      </c>
      <c r="D55" s="6">
        <v>39000</v>
      </c>
      <c r="E55" t="s">
        <v>20</v>
      </c>
      <c r="F55" t="s">
        <v>185</v>
      </c>
      <c r="G55" t="s">
        <v>34</v>
      </c>
      <c r="H55" t="s">
        <v>29</v>
      </c>
      <c r="I55" t="s">
        <v>16</v>
      </c>
      <c r="J55" t="s">
        <v>17</v>
      </c>
      <c r="K55" s="5">
        <v>73000</v>
      </c>
    </row>
    <row r="56" spans="1:11" x14ac:dyDescent="0.3">
      <c r="A56" t="s">
        <v>81</v>
      </c>
      <c r="B56" t="s">
        <v>186</v>
      </c>
      <c r="C56">
        <v>2016</v>
      </c>
      <c r="D56" s="6">
        <v>120000</v>
      </c>
      <c r="E56" t="s">
        <v>20</v>
      </c>
      <c r="F56" t="s">
        <v>187</v>
      </c>
      <c r="G56" t="s">
        <v>73</v>
      </c>
      <c r="H56" t="s">
        <v>16</v>
      </c>
      <c r="I56" t="s">
        <v>16</v>
      </c>
      <c r="J56" t="s">
        <v>17</v>
      </c>
      <c r="K56" s="5">
        <v>19800</v>
      </c>
    </row>
    <row r="57" spans="1:11" x14ac:dyDescent="0.3">
      <c r="A57" t="s">
        <v>188</v>
      </c>
      <c r="B57" t="s">
        <v>189</v>
      </c>
      <c r="C57">
        <v>2009</v>
      </c>
      <c r="D57" s="6">
        <v>134602</v>
      </c>
      <c r="E57" t="s">
        <v>20</v>
      </c>
      <c r="F57" t="s">
        <v>190</v>
      </c>
      <c r="G57" t="s">
        <v>73</v>
      </c>
      <c r="H57" t="s">
        <v>29</v>
      </c>
      <c r="I57" t="s">
        <v>16</v>
      </c>
      <c r="J57" t="s">
        <v>17</v>
      </c>
      <c r="K57" s="5">
        <v>7500</v>
      </c>
    </row>
    <row r="58" spans="1:11" x14ac:dyDescent="0.3">
      <c r="A58" t="s">
        <v>87</v>
      </c>
      <c r="B58" t="s">
        <v>191</v>
      </c>
      <c r="C58">
        <v>2023</v>
      </c>
      <c r="D58" s="6">
        <v>1094</v>
      </c>
      <c r="E58" t="s">
        <v>20</v>
      </c>
      <c r="F58" t="s">
        <v>192</v>
      </c>
      <c r="G58" t="s">
        <v>179</v>
      </c>
      <c r="H58" t="s">
        <v>193</v>
      </c>
      <c r="I58" t="s">
        <v>194</v>
      </c>
      <c r="K58" s="5">
        <v>30999</v>
      </c>
    </row>
    <row r="59" spans="1:11" x14ac:dyDescent="0.3">
      <c r="A59" t="s">
        <v>35</v>
      </c>
      <c r="B59" t="s">
        <v>195</v>
      </c>
      <c r="C59">
        <v>2010</v>
      </c>
      <c r="D59" s="6">
        <v>83500</v>
      </c>
      <c r="E59" t="s">
        <v>20</v>
      </c>
      <c r="F59" t="s">
        <v>196</v>
      </c>
      <c r="G59" t="s">
        <v>73</v>
      </c>
      <c r="H59" t="s">
        <v>43</v>
      </c>
      <c r="I59" t="s">
        <v>16</v>
      </c>
      <c r="J59" t="s">
        <v>17</v>
      </c>
      <c r="K59" s="5">
        <v>6500</v>
      </c>
    </row>
    <row r="60" spans="1:11" x14ac:dyDescent="0.3">
      <c r="A60" t="s">
        <v>11</v>
      </c>
      <c r="B60" t="s">
        <v>197</v>
      </c>
      <c r="C60">
        <v>2014</v>
      </c>
      <c r="D60" s="6">
        <v>37060</v>
      </c>
      <c r="E60" t="s">
        <v>20</v>
      </c>
      <c r="F60" t="s">
        <v>198</v>
      </c>
      <c r="G60" t="s">
        <v>90</v>
      </c>
      <c r="H60" t="s">
        <v>16</v>
      </c>
      <c r="I60" t="s">
        <v>16</v>
      </c>
      <c r="J60" t="s">
        <v>17</v>
      </c>
      <c r="K60" s="5">
        <v>28500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5B22-5641-4161-B10F-1F9A38497FF7}">
  <dimension ref="A1:O20"/>
  <sheetViews>
    <sheetView tabSelected="1" workbookViewId="0">
      <selection activeCell="E4" sqref="E4"/>
    </sheetView>
  </sheetViews>
  <sheetFormatPr defaultRowHeight="14.4" x14ac:dyDescent="0.3"/>
  <cols>
    <col min="1" max="1" width="22.21875" customWidth="1"/>
    <col min="2" max="2" width="47.6640625" customWidth="1"/>
    <col min="3" max="3" width="10.44140625" bestFit="1" customWidth="1"/>
    <col min="4" max="4" width="8.88671875" customWidth="1"/>
    <col min="12" max="12" width="16.88671875" customWidth="1"/>
    <col min="15" max="15" width="21.44140625" customWidth="1"/>
  </cols>
  <sheetData>
    <row r="1" spans="1:15" x14ac:dyDescent="0.3">
      <c r="A1" t="s">
        <v>221</v>
      </c>
      <c r="B1" t="s">
        <v>222</v>
      </c>
      <c r="C1" t="s">
        <v>223</v>
      </c>
    </row>
    <row r="2" spans="1:15" x14ac:dyDescent="0.3">
      <c r="A2" t="s">
        <v>199</v>
      </c>
      <c r="B2">
        <f>VLOOKUP(Dataset!B2,Table1[#All],11,TRUE)</f>
        <v>28500</v>
      </c>
    </row>
    <row r="3" spans="1:15" x14ac:dyDescent="0.3">
      <c r="A3" t="s">
        <v>213</v>
      </c>
      <c r="B3">
        <f>DCOUNT(Table1[#All],4,Dataset!P8:P9)</f>
        <v>52</v>
      </c>
    </row>
    <row r="4" spans="1:15" ht="24.6" x14ac:dyDescent="0.55000000000000004">
      <c r="A4" t="s">
        <v>214</v>
      </c>
      <c r="B4">
        <f>DCOUNTA(Table1[#All],1,'Questions '!O4:O5)</f>
        <v>2</v>
      </c>
      <c r="L4" s="3" t="s">
        <v>4</v>
      </c>
      <c r="O4" s="3" t="s">
        <v>4</v>
      </c>
    </row>
    <row r="5" spans="1:15" x14ac:dyDescent="0.3">
      <c r="A5" t="s">
        <v>200</v>
      </c>
      <c r="B5" s="4">
        <f>DSUM(Table1[#All],11,'Questions '!L4:L5)</f>
        <v>2297668</v>
      </c>
      <c r="L5" s="7" t="s">
        <v>20</v>
      </c>
      <c r="O5" s="1" t="s">
        <v>32</v>
      </c>
    </row>
    <row r="6" spans="1:15" x14ac:dyDescent="0.3">
      <c r="A6" t="s">
        <v>201</v>
      </c>
      <c r="B6" s="4">
        <f>AVERAGE(Table1[price])</f>
        <v>41835.4406779661</v>
      </c>
    </row>
    <row r="7" spans="1:15" x14ac:dyDescent="0.3">
      <c r="A7" t="s">
        <v>202</v>
      </c>
      <c r="B7" t="s">
        <v>215</v>
      </c>
    </row>
    <row r="8" spans="1:15" x14ac:dyDescent="0.3">
      <c r="A8" t="s">
        <v>216</v>
      </c>
      <c r="B8" s="4">
        <f>SUMIF(brand,"ford",price)</f>
        <v>97304</v>
      </c>
      <c r="C8" s="4">
        <f>SUMIF(price,"&lt;10000")</f>
        <v>48998</v>
      </c>
    </row>
    <row r="9" spans="1:15" x14ac:dyDescent="0.3">
      <c r="A9" t="s">
        <v>217</v>
      </c>
      <c r="B9" s="4">
        <f>AVERAGEIF(price,"&gt;20000")</f>
        <v>56905.051282051281</v>
      </c>
      <c r="C9" s="4">
        <f>AVERAGEIF(brand,"ford",price)</f>
        <v>32434.666666666668</v>
      </c>
    </row>
    <row r="10" spans="1:15" x14ac:dyDescent="0.3">
      <c r="A10" t="s">
        <v>218</v>
      </c>
      <c r="B10">
        <f>COUNTIF(ext_col,"black")</f>
        <v>17</v>
      </c>
    </row>
    <row r="11" spans="1:15" x14ac:dyDescent="0.3">
      <c r="A11" t="s">
        <v>203</v>
      </c>
      <c r="B11" t="b">
        <v>0</v>
      </c>
      <c r="C11" t="str">
        <f>IF(AND(Table1[[#Headers],[milage]]&gt;70,0,Table1[[#Headers],[price]]&gt;14,0),"Milage is high","Milage is low")</f>
        <v>Milage is low</v>
      </c>
    </row>
    <row r="12" spans="1:15" x14ac:dyDescent="0.3">
      <c r="A12" t="s">
        <v>204</v>
      </c>
      <c r="B12" t="b">
        <f>OR(Dataset!D2&lt;40,0,Table1[[#Headers],[price]]&lt;10000)</f>
        <v>0</v>
      </c>
    </row>
    <row r="13" spans="1:15" x14ac:dyDescent="0.3">
      <c r="A13" t="s">
        <v>205</v>
      </c>
      <c r="B13" t="str">
        <f>IFERROR(Dataset!A2/Dataset!B2,"Error try something else")</f>
        <v>Error try something else</v>
      </c>
    </row>
    <row r="14" spans="1:15" x14ac:dyDescent="0.3">
      <c r="A14" t="s">
        <v>206</v>
      </c>
      <c r="B14" t="s">
        <v>219</v>
      </c>
    </row>
    <row r="15" spans="1:15" x14ac:dyDescent="0.3">
      <c r="A15" t="s">
        <v>207</v>
      </c>
      <c r="B15" t="s">
        <v>220</v>
      </c>
    </row>
    <row r="16" spans="1:15" x14ac:dyDescent="0.3">
      <c r="A16" t="s">
        <v>208</v>
      </c>
      <c r="B16" t="str">
        <f>RIGHT(Dataset!B6,5)</f>
        <v xml:space="preserve"> Plus</v>
      </c>
    </row>
    <row r="17" spans="1:2" x14ac:dyDescent="0.3">
      <c r="A17" t="s">
        <v>209</v>
      </c>
      <c r="B17" t="str">
        <f>LEFT(Dataset!B10,6)</f>
        <v>RC 350</v>
      </c>
    </row>
    <row r="18" spans="1:2" x14ac:dyDescent="0.3">
      <c r="A18" t="s">
        <v>210</v>
      </c>
      <c r="B18" t="str">
        <f>MID(Dataset!H6,1,7)</f>
        <v>Glacier</v>
      </c>
    </row>
    <row r="19" spans="1:2" x14ac:dyDescent="0.3">
      <c r="A19" t="s">
        <v>211</v>
      </c>
      <c r="B19" t="str">
        <f>PROPER(Dataset!H6)</f>
        <v>Glacier White Metallic</v>
      </c>
    </row>
    <row r="20" spans="1:2" x14ac:dyDescent="0.3">
      <c r="A20" t="s">
        <v>212</v>
      </c>
      <c r="B20" t="str">
        <f>UPPER(Dataset!F15)</f>
        <v>400.0HP 3.0L V6 CYLINDER ENGINE GASOLINE FUEL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Dataset</vt:lpstr>
      <vt:lpstr>Questions </vt:lpstr>
      <vt:lpstr>brand</vt:lpstr>
      <vt:lpstr>Car_price_sales</vt:lpstr>
      <vt:lpstr>Carprice</vt:lpstr>
      <vt:lpstr>clean_title</vt:lpstr>
      <vt:lpstr>engine</vt:lpstr>
      <vt:lpstr>ext_col</vt:lpstr>
      <vt:lpstr>fuel_type</vt:lpstr>
      <vt:lpstr>int_col</vt:lpstr>
      <vt:lpstr>milage</vt:lpstr>
      <vt:lpstr>model</vt:lpstr>
      <vt:lpstr>model_year</vt:lpstr>
      <vt:lpstr>price</vt:lpstr>
      <vt:lpstr>transmission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2024-10-01T05:05:22Z</dcterms:created>
  <dcterms:modified xsi:type="dcterms:W3CDTF">2024-10-01T06:41:56Z</dcterms:modified>
</cp:coreProperties>
</file>