
<file path=[Content_Types].xml><?xml version="1.0" encoding="utf-8"?>
<Types xmlns="http://schemas.openxmlformats.org/package/2006/content-types"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 firstSheet="1" activeTab="1"/>
  </bookViews>
  <sheets>
    <sheet name="Sheet2" sheetId="2" state="hidden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/>
  <c r="K28"/>
  <c r="J28"/>
  <c r="I28"/>
  <c r="G28"/>
  <c r="K24"/>
  <c r="J24"/>
  <c r="I24"/>
  <c r="H24"/>
  <c r="G24"/>
  <c r="N20"/>
  <c r="I20"/>
  <c r="N16"/>
  <c r="I16"/>
  <c r="N13"/>
  <c r="K13"/>
  <c r="H13"/>
  <c r="L9"/>
  <c r="K5"/>
  <c r="J6"/>
  <c r="K6" s="1"/>
  <c r="J5"/>
  <c r="I6"/>
  <c r="I5"/>
  <c r="XEY5" l="1"/>
  <c r="XEY4"/>
  <c r="XEX20"/>
  <c r="XEW20"/>
  <c r="XEV20"/>
  <c r="XFC17"/>
  <c r="XFC15"/>
  <c r="XFC14"/>
  <c r="XFC13"/>
  <c r="XFC12"/>
  <c r="XFC11"/>
  <c r="XFC10"/>
  <c r="XFC9"/>
  <c r="XFC8"/>
  <c r="XEY19"/>
  <c r="XFD15"/>
  <c r="XFD10"/>
  <c r="XFD12"/>
  <c r="XFD13"/>
  <c r="XFD14"/>
  <c r="XFD17"/>
  <c r="XFD8"/>
  <c r="XFD9"/>
  <c r="XFD11"/>
  <c r="XEY20" l="1"/>
  <c r="XEZ20" s="1"/>
  <c r="XFC18" s="1"/>
  <c r="XEY6"/>
  <c r="XFC7" s="1"/>
  <c r="XFC5"/>
  <c r="XFC16"/>
  <c r="XFC6"/>
  <c r="XFD7"/>
  <c r="XFD6"/>
  <c r="XFD16"/>
  <c r="XFD5"/>
  <c r="XEW9" l="1"/>
  <c r="XEW7"/>
  <c r="XFC19"/>
  <c r="XEW8"/>
  <c r="XFD18"/>
  <c r="XFD19" l="1"/>
  <c r="XFD1048576" s="1"/>
  <c r="A1" i="2"/>
</calcChain>
</file>

<file path=xl/sharedStrings.xml><?xml version="1.0" encoding="utf-8"?>
<sst xmlns="http://schemas.openxmlformats.org/spreadsheetml/2006/main" count="149" uniqueCount="72">
  <si>
    <t>Order ID</t>
  </si>
  <si>
    <t>Ship Mode</t>
  </si>
  <si>
    <t>Customer ID</t>
  </si>
  <si>
    <t>Customer Name</t>
  </si>
  <si>
    <t>CA-2016-152156</t>
  </si>
  <si>
    <t>Second Class</t>
  </si>
  <si>
    <t>CG-12520</t>
  </si>
  <si>
    <t>Claire Gute</t>
  </si>
  <si>
    <t>CA-2016-138688</t>
  </si>
  <si>
    <t>DV-13045</t>
  </si>
  <si>
    <t>Darrin Van Huff</t>
  </si>
  <si>
    <t>US-2015-108966</t>
  </si>
  <si>
    <t>Standard Class</t>
  </si>
  <si>
    <t>SO-20335</t>
  </si>
  <si>
    <t>Sean O'Donnell</t>
  </si>
  <si>
    <t>CA-2014-115812</t>
  </si>
  <si>
    <t>BH-11710</t>
  </si>
  <si>
    <t>Brosina Hoffman</t>
  </si>
  <si>
    <t>AA-10480</t>
  </si>
  <si>
    <t>Andrew Allen</t>
  </si>
  <si>
    <t>CA-2016-161389</t>
  </si>
  <si>
    <t>IM-15070</t>
  </si>
  <si>
    <t>Irene Maddox</t>
  </si>
  <si>
    <t>US-2015-118983</t>
  </si>
  <si>
    <t>HP-14815</t>
  </si>
  <si>
    <t>Harold Pawlan</t>
  </si>
  <si>
    <t>VLOOKUP</t>
  </si>
  <si>
    <t>XLOOKUP</t>
  </si>
  <si>
    <t>COUNT</t>
  </si>
  <si>
    <t>COUNTA</t>
  </si>
  <si>
    <t>COUNT BLANK</t>
  </si>
  <si>
    <t>COUNTIF</t>
  </si>
  <si>
    <t>COUNTIFS</t>
  </si>
  <si>
    <t>PRICE</t>
  </si>
  <si>
    <t>SUMIF</t>
  </si>
  <si>
    <t>SUMIFS</t>
  </si>
  <si>
    <t>MAX</t>
  </si>
  <si>
    <t>MIN</t>
  </si>
  <si>
    <t>LARGE</t>
  </si>
  <si>
    <t>SMALL</t>
  </si>
  <si>
    <t>LEN</t>
  </si>
  <si>
    <t>UPPER</t>
  </si>
  <si>
    <t>LOWER</t>
  </si>
  <si>
    <t>PROPER</t>
  </si>
  <si>
    <t>AVERAGE</t>
  </si>
  <si>
    <t>ANSWER</t>
  </si>
  <si>
    <t>IF =&gt;3000  GOOD &lt;3000 BAD</t>
  </si>
  <si>
    <t>a</t>
  </si>
  <si>
    <t>b</t>
  </si>
  <si>
    <t>c</t>
  </si>
  <si>
    <t>TODAY</t>
  </si>
  <si>
    <t>D</t>
  </si>
  <si>
    <t>E</t>
  </si>
  <si>
    <t>F</t>
  </si>
  <si>
    <t>G</t>
  </si>
  <si>
    <t>H</t>
  </si>
  <si>
    <t>BW-11710</t>
  </si>
  <si>
    <t>I</t>
  </si>
  <si>
    <t>J</t>
  </si>
  <si>
    <t>K</t>
  </si>
  <si>
    <t>L</t>
  </si>
  <si>
    <t>NAME</t>
  </si>
  <si>
    <t>bEsAnt</t>
  </si>
  <si>
    <t>m</t>
  </si>
  <si>
    <t>BESANT</t>
  </si>
  <si>
    <t>besant</t>
  </si>
  <si>
    <t>Besant</t>
  </si>
  <si>
    <t>n</t>
  </si>
  <si>
    <t>LARGE  &amp; SMALL 2ND VALUE</t>
  </si>
  <si>
    <t>DEEPAK</t>
  </si>
  <si>
    <t>TEXT&amp; NOW FUNCTION ONE CELL OUT PUT HH:MM</t>
  </si>
  <si>
    <t>MARKS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</si>
</sst>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2" fillId="2" borderId="5" xfId="0" applyFont="1" applyFill="1" applyBorder="1"/>
    <xf numFmtId="0" fontId="1" fillId="0" borderId="0" xfId="0" applyFont="1"/>
    <xf numFmtId="0" fontId="2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center"/>
    </xf>
    <xf numFmtId="22" fontId="0" fillId="3" borderId="0" xfId="0" applyNumberFormat="1" applyFill="1"/>
    <xf numFmtId="0" fontId="0" fillId="4" borderId="0" xfId="0" applyFill="1"/>
    <xf numFmtId="22" fontId="0" fillId="0" borderId="0" xfId="0" applyNumberFormat="1"/>
    <xf numFmtId="18" fontId="0" fillId="0" borderId="0" xfId="0" applyNumberFormat="1"/>
    <xf numFmtId="0" fontId="0" fillId="2" borderId="0" xfId="0" applyFill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"/>
  <sheetData>
    <row r="1" spans="1:1">
      <c r="A1">
        <f ca="1">Sheet1!XFC19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48576"/>
  <sheetViews>
    <sheetView tabSelected="1" topLeftCell="E7" zoomScale="80" zoomScaleNormal="80" workbookViewId="0">
      <selection activeCell="N16" sqref="N16"/>
    </sheetView>
  </sheetViews>
  <sheetFormatPr defaultRowHeight="14"/>
  <cols>
    <col min="1" max="1" width="14.83203125" bestFit="1" customWidth="1"/>
    <col min="2" max="2" width="14.4140625" bestFit="1" customWidth="1"/>
    <col min="3" max="3" width="12.58203125" bestFit="1" customWidth="1"/>
    <col min="4" max="4" width="16.25" bestFit="1" customWidth="1"/>
    <col min="5" max="5" width="6.75" bestFit="1" customWidth="1"/>
    <col min="6" max="6" width="16.25" customWidth="1"/>
    <col min="7" max="7" width="47.4140625" bestFit="1" customWidth="1"/>
    <col min="8" max="8" width="14.83203125" bestFit="1" customWidth="1"/>
    <col min="9" max="10" width="10.75" bestFit="1" customWidth="1"/>
    <col min="11" max="11" width="28" bestFit="1" customWidth="1"/>
    <col min="12" max="12" width="14.83203125" bestFit="1" customWidth="1"/>
    <col min="13" max="13" width="14.75" bestFit="1" customWidth="1"/>
    <col min="14" max="14" width="9.25" bestFit="1" customWidth="1"/>
    <col min="16372" max="16378" width="0" hidden="1" customWidth="1"/>
    <col min="16379" max="16380" width="14.83203125" hidden="1" customWidth="1"/>
    <col min="16381" max="16384" width="0" hidden="1" customWidth="1"/>
  </cols>
  <sheetData>
    <row r="1" spans="1:15 16373:16384">
      <c r="F1" t="s">
        <v>71</v>
      </c>
      <c r="G1" s="16"/>
      <c r="XES1" t="s">
        <v>69</v>
      </c>
      <c r="XET1">
        <v>100</v>
      </c>
    </row>
    <row r="4" spans="1:15 16373:16384" ht="15.5">
      <c r="A4" s="1" t="s">
        <v>0</v>
      </c>
      <c r="B4" s="1" t="s">
        <v>1</v>
      </c>
      <c r="C4" s="1" t="s">
        <v>2</v>
      </c>
      <c r="D4" s="1" t="s">
        <v>3</v>
      </c>
      <c r="E4" s="3" t="s">
        <v>33</v>
      </c>
      <c r="H4" s="1" t="s">
        <v>0</v>
      </c>
      <c r="I4" s="1" t="s">
        <v>1</v>
      </c>
      <c r="J4" s="4" t="s">
        <v>33</v>
      </c>
      <c r="K4" s="4" t="s">
        <v>46</v>
      </c>
      <c r="XEY4" t="b">
        <f>IF(XEZ4=I9=TRUE,5)</f>
        <v>0</v>
      </c>
      <c r="XEZ4" t="s">
        <v>8</v>
      </c>
    </row>
    <row r="5" spans="1:15 16373:16384" ht="15.5">
      <c r="A5" t="s">
        <v>4</v>
      </c>
      <c r="B5" t="s">
        <v>5</v>
      </c>
      <c r="C5" t="s">
        <v>6</v>
      </c>
      <c r="D5" t="s">
        <v>7</v>
      </c>
      <c r="E5">
        <v>3456</v>
      </c>
      <c r="G5" s="2" t="s">
        <v>26</v>
      </c>
      <c r="H5" t="s">
        <v>4</v>
      </c>
      <c r="I5" s="7" t="str">
        <f>VLOOKUP(H5,A:B,2,0)</f>
        <v>Second Class</v>
      </c>
      <c r="J5" s="7">
        <f>VLOOKUP(H5,A:E,5,0)</f>
        <v>3456</v>
      </c>
      <c r="K5" s="7" t="str">
        <f>IF(J5&gt;3000,"GOOD","BAD")</f>
        <v>GOOD</v>
      </c>
      <c r="XEY5" t="b">
        <f>IF(XEZ5=I10=TRUE,5)</f>
        <v>0</v>
      </c>
      <c r="XEZ5" t="s">
        <v>11</v>
      </c>
      <c r="XFB5" t="s">
        <v>47</v>
      </c>
      <c r="XFC5">
        <f>IF(SUM(J5:J6)=6422,10,0)</f>
        <v>10</v>
      </c>
      <c r="XFD5" t="e">
        <f ca="1">_xlfn.NUMBERVALUE(XFC5)</f>
        <v>#NAME?</v>
      </c>
    </row>
    <row r="6" spans="1:15 16373:16384">
      <c r="A6" t="s">
        <v>4</v>
      </c>
      <c r="B6" t="s">
        <v>5</v>
      </c>
      <c r="C6" t="s">
        <v>6</v>
      </c>
      <c r="D6" t="s">
        <v>7</v>
      </c>
      <c r="E6">
        <v>3421</v>
      </c>
      <c r="H6" t="s">
        <v>23</v>
      </c>
      <c r="I6" s="7" t="str">
        <f>VLOOKUP(H6,A:B,2,0)</f>
        <v>Standard Class</v>
      </c>
      <c r="J6" s="7">
        <f>VLOOKUP(H6,A:E,5,0)</f>
        <v>2966</v>
      </c>
      <c r="K6" s="7" t="str">
        <f>IF(J6&gt;3000,"GOOD","BAD")</f>
        <v>BAD</v>
      </c>
      <c r="L6" s="10"/>
      <c r="XEY6">
        <f>SUM(XEY4:XEY5)</f>
        <v>0</v>
      </c>
      <c r="XFB6" t="s">
        <v>48</v>
      </c>
      <c r="XFC6">
        <f>IF(AND(K5="GOOD",K6="BAD")=TRUE,10,0)</f>
        <v>10</v>
      </c>
      <c r="XFD6" t="e">
        <f t="shared" ref="XFD6:XFD18" ca="1" si="0">_xlfn.NUMBERVALUE(XFC6)</f>
        <v>#NAME?</v>
      </c>
    </row>
    <row r="7" spans="1:15 16373:16384">
      <c r="A7" t="s">
        <v>8</v>
      </c>
      <c r="B7" t="s">
        <v>5</v>
      </c>
      <c r="C7" t="s">
        <v>9</v>
      </c>
      <c r="D7" t="s">
        <v>10</v>
      </c>
      <c r="E7">
        <v>3386</v>
      </c>
      <c r="XEV7" t="s">
        <v>47</v>
      </c>
      <c r="XEW7">
        <f>VLOOKUP(XEV7,XFB5:XFC7,2,0)</f>
        <v>10</v>
      </c>
      <c r="XFB7" t="s">
        <v>49</v>
      </c>
      <c r="XFC7">
        <f>IF(XEY6=10,10,0)</f>
        <v>0</v>
      </c>
      <c r="XFD7" t="e">
        <f t="shared" ca="1" si="0"/>
        <v>#NAME?</v>
      </c>
    </row>
    <row r="8" spans="1:15 16373:16384" ht="15.5">
      <c r="A8" t="s">
        <v>11</v>
      </c>
      <c r="B8" t="s">
        <v>12</v>
      </c>
      <c r="C8" t="s">
        <v>13</v>
      </c>
      <c r="D8" t="s">
        <v>14</v>
      </c>
      <c r="E8">
        <v>3351</v>
      </c>
      <c r="G8" s="2" t="s">
        <v>27</v>
      </c>
      <c r="H8" s="1" t="s">
        <v>2</v>
      </c>
      <c r="I8" s="1" t="s">
        <v>0</v>
      </c>
      <c r="K8" s="1" t="s">
        <v>0</v>
      </c>
      <c r="L8" s="5" t="s">
        <v>40</v>
      </c>
      <c r="XEV8" t="s">
        <v>48</v>
      </c>
      <c r="XEW8">
        <f t="shared" ref="XEW8:XEW9" si="1">VLOOKUP(XEV8,XFB6:XFC8,2,0)</f>
        <v>10</v>
      </c>
      <c r="XFB8" t="s">
        <v>51</v>
      </c>
      <c r="XFC8">
        <f>IF(L9=14,5,0)</f>
        <v>5</v>
      </c>
      <c r="XFD8" t="e">
        <f t="shared" ca="1" si="0"/>
        <v>#NAME?</v>
      </c>
    </row>
    <row r="9" spans="1:15 16373:16384">
      <c r="A9" t="s">
        <v>11</v>
      </c>
      <c r="B9" t="s">
        <v>12</v>
      </c>
      <c r="C9" t="s">
        <v>13</v>
      </c>
      <c r="D9" t="s">
        <v>14</v>
      </c>
      <c r="E9">
        <v>3316</v>
      </c>
      <c r="H9" t="s">
        <v>9</v>
      </c>
      <c r="I9" s="7"/>
      <c r="J9" s="10"/>
      <c r="K9" s="5" t="s">
        <v>4</v>
      </c>
      <c r="L9" s="8">
        <f>LEN(K9)</f>
        <v>14</v>
      </c>
      <c r="M9" s="10"/>
      <c r="XEV9" t="s">
        <v>49</v>
      </c>
      <c r="XEW9">
        <f t="shared" si="1"/>
        <v>0</v>
      </c>
      <c r="XFB9" t="s">
        <v>52</v>
      </c>
      <c r="XFC9">
        <f>IF(H13=1,2,0)</f>
        <v>2</v>
      </c>
      <c r="XFD9" t="e">
        <f t="shared" ca="1" si="0"/>
        <v>#NAME?</v>
      </c>
    </row>
    <row r="10" spans="1:15 16373:16384">
      <c r="A10" t="s">
        <v>15</v>
      </c>
      <c r="B10" t="s">
        <v>12</v>
      </c>
      <c r="C10" t="s">
        <v>16</v>
      </c>
      <c r="D10" t="s">
        <v>17</v>
      </c>
      <c r="E10">
        <v>3281</v>
      </c>
      <c r="H10" t="s">
        <v>13</v>
      </c>
      <c r="I10" s="7"/>
      <c r="XFB10" t="s">
        <v>53</v>
      </c>
      <c r="XFC10">
        <f>IF(K13=14,2,0)</f>
        <v>0</v>
      </c>
      <c r="XFD10" t="e">
        <f t="shared" ca="1" si="0"/>
        <v>#NAME?</v>
      </c>
    </row>
    <row r="11" spans="1:15 16373:16384">
      <c r="A11" t="s">
        <v>15</v>
      </c>
      <c r="B11" t="s">
        <v>5</v>
      </c>
      <c r="C11" t="s">
        <v>16</v>
      </c>
      <c r="D11" t="s">
        <v>17</v>
      </c>
      <c r="E11">
        <v>3246</v>
      </c>
      <c r="XFB11" t="s">
        <v>54</v>
      </c>
      <c r="XFC11">
        <f>IF(N13=2,2,0)</f>
        <v>2</v>
      </c>
      <c r="XFD11" t="e">
        <f t="shared" ca="1" si="0"/>
        <v>#NAME?</v>
      </c>
    </row>
    <row r="12" spans="1:15 16373:16384" ht="15.5">
      <c r="A12" t="s">
        <v>15</v>
      </c>
      <c r="B12" t="s">
        <v>5</v>
      </c>
      <c r="C12" t="s">
        <v>16</v>
      </c>
      <c r="D12" t="s">
        <v>17</v>
      </c>
      <c r="E12">
        <v>3211</v>
      </c>
      <c r="H12" s="1" t="s">
        <v>0</v>
      </c>
      <c r="K12" s="1" t="s">
        <v>0</v>
      </c>
      <c r="N12" s="1" t="s">
        <v>0</v>
      </c>
      <c r="XFB12" t="s">
        <v>55</v>
      </c>
      <c r="XFC12">
        <f>IF(I16=6,10,0)</f>
        <v>10</v>
      </c>
      <c r="XFD12" t="e">
        <f t="shared" ca="1" si="0"/>
        <v>#NAME?</v>
      </c>
    </row>
    <row r="13" spans="1:15 16373:16384" ht="15.5">
      <c r="A13" t="s">
        <v>15</v>
      </c>
      <c r="B13" t="s">
        <v>5</v>
      </c>
      <c r="C13" t="s">
        <v>16</v>
      </c>
      <c r="D13" t="s">
        <v>17</v>
      </c>
      <c r="E13">
        <v>3176</v>
      </c>
      <c r="G13" s="1" t="s">
        <v>28</v>
      </c>
      <c r="H13" s="7">
        <f>COUNT(A4:A20)</f>
        <v>1</v>
      </c>
      <c r="I13" s="10"/>
      <c r="J13" s="1" t="s">
        <v>29</v>
      </c>
      <c r="K13" s="7">
        <f>COUNTA(A6:A20)</f>
        <v>13</v>
      </c>
      <c r="L13" s="10"/>
      <c r="M13" s="1" t="s">
        <v>30</v>
      </c>
      <c r="N13" s="7">
        <f>COUNTBLANK(A6:A20)</f>
        <v>2</v>
      </c>
      <c r="O13" s="10"/>
      <c r="XFB13" t="s">
        <v>57</v>
      </c>
      <c r="XFC13">
        <f>IF(N16=2,10,0)</f>
        <v>10</v>
      </c>
      <c r="XFD13" t="e">
        <f t="shared" ca="1" si="0"/>
        <v>#NAME?</v>
      </c>
    </row>
    <row r="14" spans="1:15 16373:16384">
      <c r="A14">
        <v>23456</v>
      </c>
      <c r="B14" t="s">
        <v>5</v>
      </c>
      <c r="C14" t="s">
        <v>16</v>
      </c>
      <c r="D14" t="s">
        <v>17</v>
      </c>
      <c r="E14">
        <v>3141</v>
      </c>
      <c r="XFB14" t="s">
        <v>58</v>
      </c>
      <c r="XFC14">
        <f>IF(I20=19161,10,0)</f>
        <v>10</v>
      </c>
      <c r="XFD14" t="e">
        <f t="shared" ca="1" si="0"/>
        <v>#NAME?</v>
      </c>
    </row>
    <row r="15" spans="1:15 16373:16384" ht="15.5">
      <c r="A15" t="s">
        <v>15</v>
      </c>
      <c r="B15" t="s">
        <v>12</v>
      </c>
      <c r="C15" t="s">
        <v>16</v>
      </c>
      <c r="D15" t="s">
        <v>17</v>
      </c>
      <c r="E15">
        <v>3106</v>
      </c>
      <c r="H15" s="1" t="s">
        <v>2</v>
      </c>
      <c r="I15" s="1" t="s">
        <v>45</v>
      </c>
      <c r="L15" s="1" t="s">
        <v>2</v>
      </c>
      <c r="M15" s="1" t="s">
        <v>1</v>
      </c>
      <c r="N15" s="1" t="s">
        <v>45</v>
      </c>
      <c r="XFB15" t="s">
        <v>59</v>
      </c>
      <c r="XFC15">
        <f>IF(N20=6387,10,0)</f>
        <v>10</v>
      </c>
      <c r="XFD15" t="e">
        <f t="shared" ca="1" si="0"/>
        <v>#NAME?</v>
      </c>
    </row>
    <row r="16" spans="1:15 16373:16384" ht="15.5">
      <c r="B16" t="s">
        <v>12</v>
      </c>
      <c r="C16" t="s">
        <v>56</v>
      </c>
      <c r="D16" t="s">
        <v>17</v>
      </c>
      <c r="E16">
        <v>3071</v>
      </c>
      <c r="G16" s="1" t="s">
        <v>31</v>
      </c>
      <c r="H16" t="s">
        <v>16</v>
      </c>
      <c r="I16" s="7">
        <f>COUNTIF(C6:C20,H16)</f>
        <v>6</v>
      </c>
      <c r="J16" s="10"/>
      <c r="K16" s="1" t="s">
        <v>32</v>
      </c>
      <c r="L16" t="s">
        <v>16</v>
      </c>
      <c r="M16" t="s">
        <v>12</v>
      </c>
      <c r="N16" s="7">
        <f>COUNTIFS(C6:C20,L16,B6:B20,M16)</f>
        <v>2</v>
      </c>
      <c r="O16" s="10"/>
      <c r="XEY16">
        <v>15967.5</v>
      </c>
      <c r="XFB16" t="s">
        <v>60</v>
      </c>
      <c r="XFC16">
        <f>IF(SUM(G24:K24)=15967.5,10,0)</f>
        <v>10</v>
      </c>
      <c r="XFD16" t="e">
        <f t="shared" ca="1" si="0"/>
        <v>#NAME?</v>
      </c>
    </row>
    <row r="17" spans="1:15 16376:16384">
      <c r="B17" t="s">
        <v>12</v>
      </c>
      <c r="C17" t="s">
        <v>18</v>
      </c>
      <c r="D17" t="s">
        <v>19</v>
      </c>
      <c r="E17">
        <v>3036</v>
      </c>
      <c r="XFB17" t="s">
        <v>63</v>
      </c>
      <c r="XFC17">
        <f ca="1">IF(G28=TEXT(NOW(),"hh:mm")=TRUE,5,0)</f>
        <v>5</v>
      </c>
      <c r="XFD17" t="e">
        <f t="shared" ca="1" si="0"/>
        <v>#NAME?</v>
      </c>
    </row>
    <row r="18" spans="1:15 16376:16384">
      <c r="A18" t="s">
        <v>20</v>
      </c>
      <c r="B18" t="s">
        <v>12</v>
      </c>
      <c r="C18" t="s">
        <v>21</v>
      </c>
      <c r="D18" t="s">
        <v>22</v>
      </c>
      <c r="E18">
        <v>3001</v>
      </c>
      <c r="XEV18" t="s">
        <v>41</v>
      </c>
      <c r="XEW18" t="s">
        <v>42</v>
      </c>
      <c r="XEX18" t="s">
        <v>43</v>
      </c>
      <c r="XEY18" t="s">
        <v>50</v>
      </c>
      <c r="XFB18" t="s">
        <v>67</v>
      </c>
      <c r="XFC18">
        <f ca="1">SUM(XEZ20)</f>
        <v>4</v>
      </c>
      <c r="XFD18" t="e">
        <f t="shared" ca="1" si="0"/>
        <v>#NAME?</v>
      </c>
    </row>
    <row r="19" spans="1:15 16376:16384" ht="15.5">
      <c r="A19" t="s">
        <v>23</v>
      </c>
      <c r="B19" t="s">
        <v>12</v>
      </c>
      <c r="C19" t="s">
        <v>24</v>
      </c>
      <c r="D19" t="s">
        <v>25</v>
      </c>
      <c r="E19">
        <v>2966</v>
      </c>
      <c r="H19" s="1" t="s">
        <v>2</v>
      </c>
      <c r="I19" s="1" t="s">
        <v>45</v>
      </c>
      <c r="L19" s="1" t="s">
        <v>2</v>
      </c>
      <c r="M19" s="1" t="s">
        <v>1</v>
      </c>
      <c r="N19" s="1" t="s">
        <v>45</v>
      </c>
      <c r="XEV19" t="s">
        <v>64</v>
      </c>
      <c r="XEW19" t="s">
        <v>65</v>
      </c>
      <c r="XEX19" t="s">
        <v>66</v>
      </c>
      <c r="XEY19" s="13">
        <f ca="1">TODAY()</f>
        <v>45840</v>
      </c>
      <c r="XFC19">
        <f ca="1">SUM(XFC5:XFC18)</f>
        <v>88</v>
      </c>
      <c r="XFD19" t="e">
        <f ca="1">SUM(XFD5:XFD18)</f>
        <v>#NAME?</v>
      </c>
    </row>
    <row r="20" spans="1:15 16376:16384" ht="15.5">
      <c r="A20" t="s">
        <v>23</v>
      </c>
      <c r="B20" t="s">
        <v>12</v>
      </c>
      <c r="C20" t="s">
        <v>24</v>
      </c>
      <c r="D20" t="s">
        <v>25</v>
      </c>
      <c r="E20">
        <v>2931</v>
      </c>
      <c r="G20" s="1" t="s">
        <v>34</v>
      </c>
      <c r="H20" t="s">
        <v>16</v>
      </c>
      <c r="I20" s="7">
        <f>SUMIF(C4:C20,H20,E4:E20)</f>
        <v>19161</v>
      </c>
      <c r="J20" s="10"/>
      <c r="K20" s="1" t="s">
        <v>35</v>
      </c>
      <c r="L20" t="s">
        <v>16</v>
      </c>
      <c r="M20" t="s">
        <v>12</v>
      </c>
      <c r="N20" s="7">
        <f>SUMIFS(E4:E20,C4:C20,L20,B4:B20,M20)</f>
        <v>6387</v>
      </c>
      <c r="O20" s="10"/>
      <c r="XEV20">
        <f>IF(XEV19=I28=TRUE,1,0)</f>
        <v>1</v>
      </c>
      <c r="XEW20">
        <f t="shared" ref="XEW20:XEY20" si="2">IF(XEW19=J28=TRUE,1,0)</f>
        <v>1</v>
      </c>
      <c r="XEX20">
        <f t="shared" si="2"/>
        <v>1</v>
      </c>
      <c r="XEY20">
        <f t="shared" ca="1" si="2"/>
        <v>1</v>
      </c>
      <c r="XEZ20">
        <f ca="1">SUM(XEV20:XEY20)</f>
        <v>4</v>
      </c>
    </row>
    <row r="22" spans="1:15 16376:16384" ht="15.5">
      <c r="G22" s="20" t="s">
        <v>33</v>
      </c>
      <c r="H22" s="21"/>
      <c r="I22" s="9" t="s">
        <v>68</v>
      </c>
      <c r="J22" s="9"/>
      <c r="K22" s="11"/>
    </row>
    <row r="23" spans="1:15 16376:16384" ht="15.5">
      <c r="G23" s="1" t="s">
        <v>36</v>
      </c>
      <c r="H23" s="1" t="s">
        <v>37</v>
      </c>
      <c r="I23" s="1" t="s">
        <v>38</v>
      </c>
      <c r="J23" s="1" t="s">
        <v>39</v>
      </c>
      <c r="K23" s="6" t="s">
        <v>44</v>
      </c>
    </row>
    <row r="24" spans="1:15 16376:16384">
      <c r="G24" s="7">
        <f>MAX(E4:E20)</f>
        <v>3456</v>
      </c>
      <c r="H24" s="7">
        <f>MIN(E4:E20)</f>
        <v>2931</v>
      </c>
      <c r="I24" s="7">
        <f>LARGE(E4:E20,2)</f>
        <v>3421</v>
      </c>
      <c r="J24" s="7">
        <f>SMALL(E:E,2)</f>
        <v>2966</v>
      </c>
      <c r="K24" s="7">
        <f>AVERAGE(E4:E20)</f>
        <v>3193.5</v>
      </c>
    </row>
    <row r="27" spans="1:15 16376:16384">
      <c r="G27" s="6" t="s">
        <v>70</v>
      </c>
      <c r="H27" s="14" t="s">
        <v>61</v>
      </c>
      <c r="I27" s="6" t="s">
        <v>41</v>
      </c>
      <c r="J27" s="6" t="s">
        <v>42</v>
      </c>
      <c r="K27" s="6" t="s">
        <v>43</v>
      </c>
      <c r="L27" s="6" t="s">
        <v>50</v>
      </c>
    </row>
    <row r="28" spans="1:15 16376:16384">
      <c r="D28" s="19"/>
      <c r="G28" s="15" t="str">
        <f ca="1">TEXT(NOW(),"hh:mm")</f>
        <v>09:02</v>
      </c>
      <c r="H28" s="14" t="s">
        <v>62</v>
      </c>
      <c r="I28" s="7" t="str">
        <f>UPPER(H28)</f>
        <v>BESANT</v>
      </c>
      <c r="J28" s="7" t="str">
        <f>LOWER(H28)</f>
        <v>besant</v>
      </c>
      <c r="K28" s="7" t="str">
        <f>PROPER(H28)</f>
        <v>Besant</v>
      </c>
      <c r="L28" s="12">
        <f ca="1">TODAY()</f>
        <v>45840</v>
      </c>
    </row>
    <row r="32" spans="1:15 16376:16384">
      <c r="G32" s="17">
        <v>45839</v>
      </c>
    </row>
    <row r="33" spans="7:7">
      <c r="G33" s="13"/>
    </row>
    <row r="34" spans="7:7">
      <c r="G34" s="13"/>
    </row>
    <row r="35" spans="7:7">
      <c r="G35" s="18">
        <v>0.78819444444444453</v>
      </c>
    </row>
    <row r="1048576" spans="16384:16384">
      <c r="XFD1048576" t="e">
        <f ca="1">XFD19</f>
        <v>#NAME?</v>
      </c>
    </row>
  </sheetData>
  <mergeCells count="1">
    <mergeCell ref="G22:H22"/>
  </mergeCells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2025-06-27T15:23:47Z</dcterms:created>
  <dcterms:modified xsi:type="dcterms:W3CDTF">2025-07-02T03:32:19Z</dcterms:modified>
</cp:coreProperties>
</file>