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DDA\Downloads\"/>
    </mc:Choice>
  </mc:AlternateContent>
  <xr:revisionPtr revIDLastSave="0" documentId="13_ncr:1_{21EA225A-B44E-4DCE-8CBB-CA50DAD51494}" xr6:coauthVersionLast="47" xr6:coauthVersionMax="47" xr10:uidLastSave="{00000000-0000-0000-0000-000000000000}"/>
  <bookViews>
    <workbookView xWindow="-120" yWindow="-120" windowWidth="20730" windowHeight="11040" xr2:uid="{0FA611C0-EE86-43AC-AE0E-0232F8EA0D52}"/>
  </bookViews>
  <sheets>
    <sheet name="AND &amp; OR ,IF" sheetId="2" r:id="rId1"/>
    <sheet name="Sheet1" sheetId="1" r:id="rId2"/>
  </sheets>
  <definedNames>
    <definedName name="_xlnm._FilterDatabase" localSheetId="1" hidden="1">Sheet1!$A$1:$J$60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0" i="2"/>
  <c r="L4" i="2"/>
  <c r="L2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O20" i="1"/>
  <c r="O21" i="1"/>
  <c r="O19" i="1"/>
  <c r="N20" i="1"/>
  <c r="N21" i="1"/>
  <c r="N19" i="1"/>
  <c r="O14" i="1"/>
  <c r="O15" i="1"/>
  <c r="O13" i="1"/>
  <c r="N14" i="1"/>
  <c r="N15" i="1"/>
  <c r="N13" i="1"/>
  <c r="O8" i="1"/>
  <c r="O9" i="1"/>
  <c r="O7" i="1"/>
  <c r="N8" i="1"/>
  <c r="N9" i="1"/>
  <c r="N7" i="1"/>
  <c r="O3" i="1"/>
  <c r="O4" i="1"/>
  <c r="O2" i="1"/>
  <c r="N3" i="1"/>
  <c r="N4" i="1"/>
  <c r="W3" i="1"/>
  <c r="W4" i="1" s="1"/>
  <c r="S2" i="1"/>
  <c r="T2" i="1" s="1"/>
  <c r="U2" i="1" s="1"/>
  <c r="V2" i="1" s="1"/>
  <c r="N2" i="1"/>
  <c r="N15" i="2"/>
  <c r="H6" i="2"/>
  <c r="H10" i="2"/>
  <c r="D5" i="2"/>
  <c r="D2" i="2"/>
  <c r="H14" i="2"/>
  <c r="H4" i="2"/>
  <c r="D14" i="2"/>
  <c r="D3" i="2"/>
  <c r="N10" i="2"/>
  <c r="M5" i="2"/>
  <c r="H11" i="2"/>
  <c r="H13" i="2"/>
  <c r="D9" i="2"/>
  <c r="M4" i="2"/>
  <c r="D6" i="2"/>
  <c r="M3" i="2"/>
  <c r="D8" i="2"/>
  <c r="M2" i="2"/>
  <c r="M6" i="2"/>
  <c r="H5" i="2"/>
  <c r="H2" i="2"/>
  <c r="D10" i="2"/>
  <c r="N11" i="2"/>
  <c r="H7" i="2"/>
  <c r="D11" i="2"/>
  <c r="N12" i="2"/>
  <c r="H12" i="2"/>
  <c r="H8" i="2"/>
  <c r="D13" i="2"/>
  <c r="N13" i="2"/>
  <c r="N14" i="2"/>
  <c r="H3" i="2"/>
  <c r="H9" i="2"/>
  <c r="D12" i="2"/>
  <c r="D7" i="2"/>
  <c r="D4" i="2"/>
  <c r="L3" i="2" l="1"/>
  <c r="L6" i="2" l="1"/>
  <c r="L5" i="2"/>
</calcChain>
</file>

<file path=xl/sharedStrings.xml><?xml version="1.0" encoding="utf-8"?>
<sst xmlns="http://schemas.openxmlformats.org/spreadsheetml/2006/main" count="454" uniqueCount="136">
  <si>
    <t>Order ID</t>
  </si>
  <si>
    <t>Ship Mode</t>
  </si>
  <si>
    <t>Customer Name</t>
  </si>
  <si>
    <t>Segment</t>
  </si>
  <si>
    <t>State</t>
  </si>
  <si>
    <t>Postal Code</t>
  </si>
  <si>
    <t>Category</t>
  </si>
  <si>
    <t>Cost of Goods</t>
  </si>
  <si>
    <t>Price</t>
  </si>
  <si>
    <t>Quantity</t>
  </si>
  <si>
    <t>CA-2014-156587</t>
  </si>
  <si>
    <t>First Class</t>
  </si>
  <si>
    <t>Aaron Bergman</t>
  </si>
  <si>
    <t>Consumer</t>
  </si>
  <si>
    <t>Washington</t>
  </si>
  <si>
    <t>TV</t>
  </si>
  <si>
    <t>CA-2017-107174</t>
  </si>
  <si>
    <t>Standard Class</t>
  </si>
  <si>
    <t>Adam Bellavance</t>
  </si>
  <si>
    <t>Home Office</t>
  </si>
  <si>
    <t>CA-2015-150511</t>
  </si>
  <si>
    <t>Laptop</t>
  </si>
  <si>
    <t>CA-2016-162901</t>
  </si>
  <si>
    <t>Aaron Smayling</t>
  </si>
  <si>
    <t>Corporate</t>
  </si>
  <si>
    <t>Virginia</t>
  </si>
  <si>
    <t>US-2016-108637</t>
  </si>
  <si>
    <t>US-2017-108063</t>
  </si>
  <si>
    <t>Adam Shillingsburg</t>
  </si>
  <si>
    <t>CA-2014-152905</t>
  </si>
  <si>
    <t>Texas</t>
  </si>
  <si>
    <t>CA-2017-162691</t>
  </si>
  <si>
    <t>Mobile</t>
  </si>
  <si>
    <t>CA-2016-147109</t>
  </si>
  <si>
    <t>Adam Hart</t>
  </si>
  <si>
    <t>CA-2016-104311</t>
  </si>
  <si>
    <t>CA-2017-126788</t>
  </si>
  <si>
    <t>Adrian Barton</t>
  </si>
  <si>
    <t>CA-2015-163181</t>
  </si>
  <si>
    <t>CA-2017-145702</t>
  </si>
  <si>
    <t>Second Class</t>
  </si>
  <si>
    <t>Tennessee</t>
  </si>
  <si>
    <t>CA-2017-125451</t>
  </si>
  <si>
    <t>Rhode Island</t>
  </si>
  <si>
    <t>CA-2017-164000</t>
  </si>
  <si>
    <t>Aaron Hawkins</t>
  </si>
  <si>
    <t>Pennsylvania</t>
  </si>
  <si>
    <t>CA-2017-134173</t>
  </si>
  <si>
    <t>CA-2017-112004</t>
  </si>
  <si>
    <t>CA-2017-136448</t>
  </si>
  <si>
    <t>US-2017-147655</t>
  </si>
  <si>
    <t>Oregon</t>
  </si>
  <si>
    <t>CA-2017-121643</t>
  </si>
  <si>
    <t>CA-2016-145261</t>
  </si>
  <si>
    <t>Adrian Hane</t>
  </si>
  <si>
    <t>CA-2016-140935</t>
  </si>
  <si>
    <t>Oklahoma</t>
  </si>
  <si>
    <t>CA-2015-161795</t>
  </si>
  <si>
    <t>Ohio</t>
  </si>
  <si>
    <t>CA-2017-113481</t>
  </si>
  <si>
    <t>North Carolina</t>
  </si>
  <si>
    <t>US-2014-150126</t>
  </si>
  <si>
    <t>New York</t>
  </si>
  <si>
    <t>CA-2016-129714</t>
  </si>
  <si>
    <t>CA-2016-149797</t>
  </si>
  <si>
    <t>CA-2016-119865</t>
  </si>
  <si>
    <t>CA-2014-156160</t>
  </si>
  <si>
    <t>CA-2016-147431</t>
  </si>
  <si>
    <t>CA-2014-157644</t>
  </si>
  <si>
    <t>CA-2014-122070</t>
  </si>
  <si>
    <t>CA-2016-161207</t>
  </si>
  <si>
    <t>New Hampshire</t>
  </si>
  <si>
    <t>CA-2017-118857</t>
  </si>
  <si>
    <t>Nevada</t>
  </si>
  <si>
    <t>CA-2017-145877</t>
  </si>
  <si>
    <t>Missouri</t>
  </si>
  <si>
    <t>CA-2015-127509</t>
  </si>
  <si>
    <t>CA-2016-162747</t>
  </si>
  <si>
    <t>Mississippi</t>
  </si>
  <si>
    <t>CA-2016-117121</t>
  </si>
  <si>
    <t>Michigan</t>
  </si>
  <si>
    <t>CA-2017-101042</t>
  </si>
  <si>
    <t>Kentucky</t>
  </si>
  <si>
    <t>CA-2017-151211</t>
  </si>
  <si>
    <t>CA-2017-118213</t>
  </si>
  <si>
    <t>Indiana</t>
  </si>
  <si>
    <t>CA-2014-103100</t>
  </si>
  <si>
    <t>CA-2016-150007</t>
  </si>
  <si>
    <t>Illinois</t>
  </si>
  <si>
    <t>CA-2017-140781</t>
  </si>
  <si>
    <t>CA-2016-135594</t>
  </si>
  <si>
    <t>CA-2017-165029</t>
  </si>
  <si>
    <t>Georgia</t>
  </si>
  <si>
    <t>CA-2015-130113</t>
  </si>
  <si>
    <t>California</t>
  </si>
  <si>
    <t>US-2014-158400</t>
  </si>
  <si>
    <t>CA-2014-113768</t>
  </si>
  <si>
    <t>CA-2017-101749</t>
  </si>
  <si>
    <t>CA-2016-148747</t>
  </si>
  <si>
    <t>CA-2017-159688</t>
  </si>
  <si>
    <t>CA-2016-144015</t>
  </si>
  <si>
    <t>Same Day</t>
  </si>
  <si>
    <t>CA-2014-160066</t>
  </si>
  <si>
    <t>CA-2014-132913</t>
  </si>
  <si>
    <t>CA-2017-150987</t>
  </si>
  <si>
    <t>CA-2017-153822</t>
  </si>
  <si>
    <t>Arizona</t>
  </si>
  <si>
    <t>US-2016-122245</t>
  </si>
  <si>
    <t>CA-2014-123295</t>
  </si>
  <si>
    <t>COUNTIFS</t>
  </si>
  <si>
    <t>SUMIFS</t>
  </si>
  <si>
    <t>COUNTIF</t>
  </si>
  <si>
    <t>NAVAS</t>
  </si>
  <si>
    <t>P</t>
  </si>
  <si>
    <t>A</t>
  </si>
  <si>
    <t>SUMIF</t>
  </si>
  <si>
    <t>Sub-Category</t>
  </si>
  <si>
    <t>Bookcases</t>
  </si>
  <si>
    <t>Art</t>
  </si>
  <si>
    <t>Labels</t>
  </si>
  <si>
    <t>Tables</t>
  </si>
  <si>
    <t>Phones</t>
  </si>
  <si>
    <t>Binders</t>
  </si>
  <si>
    <t>Accessories</t>
  </si>
  <si>
    <t>AND</t>
  </si>
  <si>
    <t>OR</t>
  </si>
  <si>
    <t>COUNT</t>
  </si>
  <si>
    <t>IF</t>
  </si>
  <si>
    <t>NAME</t>
  </si>
  <si>
    <t>MARK</t>
  </si>
  <si>
    <t>RAJ</t>
  </si>
  <si>
    <t>RAVI</t>
  </si>
  <si>
    <t>VEL</t>
  </si>
  <si>
    <t>RAMESH</t>
  </si>
  <si>
    <t>SUNDAR</t>
  </si>
  <si>
    <t>PRAKESH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</si>
</sst>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D806-901D-47A7-8BC9-28A5D586FC1F}">
  <dimension ref="A1:N15"/>
  <sheetViews>
    <sheetView tabSelected="1" workbookViewId="0">
      <selection activeCell="N11" sqref="N11"/>
    </sheetView>
  </sheetViews>
  <sheetFormatPr defaultRowHeight="15" x14ac:dyDescent="0.25"/>
  <cols>
    <col min="1" max="1" width="13.7109375" bestFit="1" customWidth="1"/>
    <col min="2" max="2" width="5.85546875" bestFit="1" customWidth="1"/>
    <col min="3" max="3" width="6" bestFit="1" customWidth="1"/>
    <col min="4" max="4" width="23.28515625" bestFit="1" customWidth="1"/>
    <col min="5" max="5" width="13.7109375" bestFit="1" customWidth="1"/>
    <col min="6" max="6" width="5.85546875" bestFit="1" customWidth="1"/>
    <col min="7" max="7" width="6" bestFit="1" customWidth="1"/>
    <col min="8" max="8" width="21.7109375" bestFit="1" customWidth="1"/>
    <col min="13" max="13" width="23.5703125" bestFit="1" customWidth="1"/>
    <col min="14" max="14" width="24.140625" bestFit="1" customWidth="1"/>
  </cols>
  <sheetData>
    <row r="1" spans="1:14" ht="15.75" x14ac:dyDescent="0.25">
      <c r="A1" s="1" t="s">
        <v>116</v>
      </c>
      <c r="B1" s="1" t="s">
        <v>8</v>
      </c>
      <c r="C1" s="1" t="s">
        <v>124</v>
      </c>
      <c r="E1" s="1" t="s">
        <v>116</v>
      </c>
      <c r="F1" s="1" t="s">
        <v>8</v>
      </c>
      <c r="G1" s="1" t="s">
        <v>125</v>
      </c>
      <c r="K1" t="s">
        <v>126</v>
      </c>
      <c r="L1" t="s">
        <v>127</v>
      </c>
    </row>
    <row r="2" spans="1:14" x14ac:dyDescent="0.25">
      <c r="A2" s="2" t="s">
        <v>117</v>
      </c>
      <c r="B2" s="2">
        <v>55</v>
      </c>
      <c r="C2" s="2" t="b">
        <f>AND(A2="ART",B2&gt;50)</f>
        <v>0</v>
      </c>
      <c r="D2" t="str">
        <f ca="1">_xlfn.FORMULATEXT(C2)</f>
        <v>=AND(A2="ART",B2&gt;50)</v>
      </c>
      <c r="E2" s="2" t="s">
        <v>117</v>
      </c>
      <c r="F2" s="2">
        <v>55</v>
      </c>
      <c r="G2" s="2" t="b">
        <f>OR(E2="ART",F2&gt;50)</f>
        <v>1</v>
      </c>
      <c r="H2" t="str">
        <f ca="1">_xlfn.FORMULATEXT(G2)</f>
        <v>=OR(E2="ART",F2&gt;50)</v>
      </c>
      <c r="K2">
        <v>10</v>
      </c>
      <c r="L2" t="str">
        <f>IF(K2&gt;30,"GOOD","BAD")</f>
        <v>BAD</v>
      </c>
      <c r="M2" t="str">
        <f ca="1">_xlfn.FORMULATEXT(L2)</f>
        <v>=IF(K2&gt;30,"GOOD","BAD")</v>
      </c>
    </row>
    <row r="3" spans="1:14" x14ac:dyDescent="0.25">
      <c r="A3" s="2" t="s">
        <v>118</v>
      </c>
      <c r="B3" s="2">
        <v>59</v>
      </c>
      <c r="C3" s="2" t="b">
        <f t="shared" ref="C3:C14" si="0">AND(A3="ART",B3&gt;50)</f>
        <v>1</v>
      </c>
      <c r="D3" t="str">
        <f t="shared" ref="D3:D14" ca="1" si="1">_xlfn.FORMULATEXT(C3)</f>
        <v>=AND(A3="ART",B3&gt;50)</v>
      </c>
      <c r="E3" s="2" t="s">
        <v>118</v>
      </c>
      <c r="F3" s="2">
        <v>59</v>
      </c>
      <c r="G3" s="2" t="b">
        <f t="shared" ref="G3:G14" si="2">OR(E3="ART",F3&gt;50)</f>
        <v>1</v>
      </c>
      <c r="H3" t="str">
        <f t="shared" ref="H3:H14" ca="1" si="3">_xlfn.FORMULATEXT(G3)</f>
        <v>=OR(E3="ART",F3&gt;50)</v>
      </c>
      <c r="K3">
        <v>20</v>
      </c>
      <c r="L3" t="str">
        <f t="shared" ref="L3:L6" si="4">IF(K3&gt;30,"GOOD","BAD")</f>
        <v>BAD</v>
      </c>
      <c r="M3" t="str">
        <f t="shared" ref="M3:M6" ca="1" si="5">_xlfn.FORMULATEXT(L3)</f>
        <v>=IF(K3&gt;30,"GOOD","BAD")</v>
      </c>
    </row>
    <row r="4" spans="1:14" x14ac:dyDescent="0.25">
      <c r="A4" s="2" t="s">
        <v>119</v>
      </c>
      <c r="B4" s="2">
        <v>68</v>
      </c>
      <c r="C4" s="2" t="b">
        <f t="shared" si="0"/>
        <v>0</v>
      </c>
      <c r="D4" t="str">
        <f t="shared" ca="1" si="1"/>
        <v>=AND(A4="ART",B4&gt;50)</v>
      </c>
      <c r="E4" s="2" t="s">
        <v>119</v>
      </c>
      <c r="F4" s="2">
        <v>68</v>
      </c>
      <c r="G4" s="2" t="b">
        <f t="shared" si="2"/>
        <v>1</v>
      </c>
      <c r="H4" t="str">
        <f t="shared" ca="1" si="3"/>
        <v>=OR(E4="ART",F4&gt;50)</v>
      </c>
      <c r="K4">
        <v>30</v>
      </c>
      <c r="L4" t="str">
        <f t="shared" si="4"/>
        <v>BAD</v>
      </c>
      <c r="M4" t="str">
        <f t="shared" ca="1" si="5"/>
        <v>=IF(K4&gt;30,"GOOD","BAD")</v>
      </c>
    </row>
    <row r="5" spans="1:14" x14ac:dyDescent="0.25">
      <c r="A5" s="2" t="s">
        <v>120</v>
      </c>
      <c r="B5" s="2">
        <v>45</v>
      </c>
      <c r="C5" s="2" t="b">
        <f t="shared" si="0"/>
        <v>0</v>
      </c>
      <c r="D5" t="str">
        <f t="shared" ca="1" si="1"/>
        <v>=AND(A5="ART",B5&gt;50)</v>
      </c>
      <c r="E5" s="2" t="s">
        <v>120</v>
      </c>
      <c r="F5" s="2">
        <v>45</v>
      </c>
      <c r="G5" s="2" t="b">
        <f t="shared" si="2"/>
        <v>0</v>
      </c>
      <c r="H5" t="str">
        <f t="shared" ca="1" si="3"/>
        <v>=OR(E5="ART",F5&gt;50)</v>
      </c>
      <c r="K5">
        <v>40</v>
      </c>
      <c r="L5" t="str">
        <f t="shared" si="4"/>
        <v>GOOD</v>
      </c>
      <c r="M5" t="str">
        <f t="shared" ca="1" si="5"/>
        <v>=IF(K5&gt;30,"GOOD","BAD")</v>
      </c>
    </row>
    <row r="6" spans="1:14" x14ac:dyDescent="0.25">
      <c r="A6" s="2" t="s">
        <v>119</v>
      </c>
      <c r="B6" s="2">
        <v>28</v>
      </c>
      <c r="C6" s="2" t="b">
        <f t="shared" si="0"/>
        <v>0</v>
      </c>
      <c r="D6" t="str">
        <f t="shared" ca="1" si="1"/>
        <v>=AND(A6="ART",B6&gt;50)</v>
      </c>
      <c r="E6" s="2" t="s">
        <v>119</v>
      </c>
      <c r="F6" s="2">
        <v>28</v>
      </c>
      <c r="G6" s="2" t="b">
        <f t="shared" si="2"/>
        <v>0</v>
      </c>
      <c r="H6" t="str">
        <f t="shared" ca="1" si="3"/>
        <v>=OR(E6="ART",F6&gt;50)</v>
      </c>
      <c r="K6">
        <v>50</v>
      </c>
      <c r="L6" t="str">
        <f t="shared" si="4"/>
        <v>GOOD</v>
      </c>
      <c r="M6" t="str">
        <f t="shared" ca="1" si="5"/>
        <v>=IF(K6&gt;30,"GOOD","BAD")</v>
      </c>
    </row>
    <row r="7" spans="1:14" x14ac:dyDescent="0.25">
      <c r="A7" s="2" t="s">
        <v>118</v>
      </c>
      <c r="B7" s="2">
        <v>49</v>
      </c>
      <c r="C7" s="2" t="b">
        <f t="shared" si="0"/>
        <v>0</v>
      </c>
      <c r="D7" t="str">
        <f t="shared" ca="1" si="1"/>
        <v>=AND(A7="ART",B7&gt;50)</v>
      </c>
      <c r="E7" s="2" t="s">
        <v>118</v>
      </c>
      <c r="F7" s="2">
        <v>49</v>
      </c>
      <c r="G7" s="2" t="b">
        <f t="shared" si="2"/>
        <v>1</v>
      </c>
      <c r="H7" t="str">
        <f t="shared" ca="1" si="3"/>
        <v>=OR(E7="ART",F7&gt;50)</v>
      </c>
    </row>
    <row r="8" spans="1:14" x14ac:dyDescent="0.25">
      <c r="A8" s="2" t="s">
        <v>118</v>
      </c>
      <c r="B8" s="2">
        <v>67</v>
      </c>
      <c r="C8" s="2" t="b">
        <f t="shared" si="0"/>
        <v>1</v>
      </c>
      <c r="D8" t="str">
        <f t="shared" ca="1" si="1"/>
        <v>=AND(A8="ART",B8&gt;50)</v>
      </c>
      <c r="E8" s="2" t="s">
        <v>118</v>
      </c>
      <c r="F8" s="2">
        <v>67</v>
      </c>
      <c r="G8" s="2" t="b">
        <f t="shared" si="2"/>
        <v>1</v>
      </c>
      <c r="H8" t="str">
        <f t="shared" ca="1" si="3"/>
        <v>=OR(E8="ART",F8&gt;50)</v>
      </c>
    </row>
    <row r="9" spans="1:14" x14ac:dyDescent="0.25">
      <c r="A9" s="2" t="s">
        <v>121</v>
      </c>
      <c r="B9" s="2">
        <v>36</v>
      </c>
      <c r="C9" s="2" t="b">
        <f t="shared" si="0"/>
        <v>0</v>
      </c>
      <c r="D9" t="str">
        <f t="shared" ca="1" si="1"/>
        <v>=AND(A9="ART",B9&gt;50)</v>
      </c>
      <c r="E9" s="2" t="s">
        <v>121</v>
      </c>
      <c r="F9" s="2">
        <v>36</v>
      </c>
      <c r="G9" s="2" t="b">
        <f t="shared" si="2"/>
        <v>0</v>
      </c>
      <c r="H9" t="str">
        <f t="shared" ca="1" si="3"/>
        <v>=OR(E9="ART",F9&gt;50)</v>
      </c>
      <c r="K9" t="s">
        <v>128</v>
      </c>
      <c r="L9" t="s">
        <v>129</v>
      </c>
      <c r="M9" t="s">
        <v>127</v>
      </c>
    </row>
    <row r="10" spans="1:14" x14ac:dyDescent="0.25">
      <c r="A10" s="2" t="s">
        <v>122</v>
      </c>
      <c r="B10" s="2">
        <v>98</v>
      </c>
      <c r="C10" s="2" t="b">
        <f t="shared" si="0"/>
        <v>0</v>
      </c>
      <c r="D10" t="str">
        <f t="shared" ca="1" si="1"/>
        <v>=AND(A10="ART",B10&gt;50)</v>
      </c>
      <c r="E10" s="2" t="s">
        <v>122</v>
      </c>
      <c r="F10" s="2">
        <v>98</v>
      </c>
      <c r="G10" s="2" t="b">
        <f t="shared" si="2"/>
        <v>1</v>
      </c>
      <c r="H10" t="str">
        <f t="shared" ca="1" si="3"/>
        <v>=OR(E10="ART",F10&gt;50)</v>
      </c>
      <c r="K10" t="s">
        <v>130</v>
      </c>
      <c r="L10">
        <v>34</v>
      </c>
      <c r="M10" t="str">
        <f>IF(L10&gt;=35,"PASS","FAIL")</f>
        <v>FAIL</v>
      </c>
      <c r="N10" t="str">
        <f ca="1">_xlfn.FORMULATEXT(M10)</f>
        <v>=IF(L10&gt;=35,"PASS","FAIL")</v>
      </c>
    </row>
    <row r="11" spans="1:14" x14ac:dyDescent="0.25">
      <c r="A11" s="2" t="s">
        <v>118</v>
      </c>
      <c r="B11" s="2">
        <v>75</v>
      </c>
      <c r="C11" s="2" t="b">
        <f t="shared" si="0"/>
        <v>1</v>
      </c>
      <c r="D11" t="str">
        <f t="shared" ca="1" si="1"/>
        <v>=AND(A11="ART",B11&gt;50)</v>
      </c>
      <c r="E11" s="2" t="s">
        <v>118</v>
      </c>
      <c r="F11" s="2">
        <v>75</v>
      </c>
      <c r="G11" s="2" t="b">
        <f t="shared" si="2"/>
        <v>1</v>
      </c>
      <c r="H11" t="str">
        <f t="shared" ca="1" si="3"/>
        <v>=OR(E11="ART",F11&gt;50)</v>
      </c>
      <c r="K11" t="s">
        <v>131</v>
      </c>
      <c r="L11">
        <v>56</v>
      </c>
      <c r="M11" t="str">
        <f t="shared" ref="M11:M15" si="6">IF(L11&gt;=35,"PASS","FAIL")</f>
        <v>PASS</v>
      </c>
      <c r="N11" t="str">
        <f t="shared" ref="N11:N15" ca="1" si="7">_xlfn.FORMULATEXT(M11)</f>
        <v>=IF(L11&gt;=35,"PASS","FAIL")</v>
      </c>
    </row>
    <row r="12" spans="1:14" x14ac:dyDescent="0.25">
      <c r="A12" s="2" t="s">
        <v>119</v>
      </c>
      <c r="B12" s="2">
        <v>18</v>
      </c>
      <c r="C12" s="2" t="b">
        <f t="shared" si="0"/>
        <v>0</v>
      </c>
      <c r="D12" t="str">
        <f t="shared" ca="1" si="1"/>
        <v>=AND(A12="ART",B12&gt;50)</v>
      </c>
      <c r="E12" s="2" t="s">
        <v>119</v>
      </c>
      <c r="F12" s="2">
        <v>18</v>
      </c>
      <c r="G12" s="2" t="b">
        <f t="shared" si="2"/>
        <v>0</v>
      </c>
      <c r="H12" t="str">
        <f t="shared" ca="1" si="3"/>
        <v>=OR(E12="ART",F12&gt;50)</v>
      </c>
      <c r="K12" t="s">
        <v>132</v>
      </c>
      <c r="L12">
        <v>76</v>
      </c>
      <c r="M12" t="str">
        <f t="shared" si="6"/>
        <v>PASS</v>
      </c>
      <c r="N12" t="str">
        <f t="shared" ca="1" si="7"/>
        <v>=IF(L12&gt;=35,"PASS","FAIL")</v>
      </c>
    </row>
    <row r="13" spans="1:14" x14ac:dyDescent="0.25">
      <c r="A13" s="2" t="s">
        <v>123</v>
      </c>
      <c r="B13" s="2">
        <v>45</v>
      </c>
      <c r="C13" s="2" t="b">
        <f t="shared" si="0"/>
        <v>0</v>
      </c>
      <c r="D13" t="str">
        <f t="shared" ca="1" si="1"/>
        <v>=AND(A13="ART",B13&gt;50)</v>
      </c>
      <c r="E13" s="2" t="s">
        <v>123</v>
      </c>
      <c r="F13" s="2">
        <v>45</v>
      </c>
      <c r="G13" s="2" t="b">
        <f t="shared" si="2"/>
        <v>0</v>
      </c>
      <c r="H13" t="str">
        <f t="shared" ca="1" si="3"/>
        <v>=OR(E13="ART",F13&gt;50)</v>
      </c>
      <c r="K13" t="s">
        <v>133</v>
      </c>
      <c r="L13">
        <v>33</v>
      </c>
      <c r="M13" t="str">
        <f t="shared" si="6"/>
        <v>FAIL</v>
      </c>
      <c r="N13" t="str">
        <f t="shared" ca="1" si="7"/>
        <v>=IF(L13&gt;=35,"PASS","FAIL")</v>
      </c>
    </row>
    <row r="14" spans="1:14" x14ac:dyDescent="0.25">
      <c r="A14" s="2" t="s">
        <v>119</v>
      </c>
      <c r="B14" s="2">
        <v>36</v>
      </c>
      <c r="C14" s="2" t="b">
        <f t="shared" si="0"/>
        <v>0</v>
      </c>
      <c r="D14" t="str">
        <f t="shared" ca="1" si="1"/>
        <v>=AND(A14="ART",B14&gt;50)</v>
      </c>
      <c r="E14" s="2" t="s">
        <v>119</v>
      </c>
      <c r="F14" s="2">
        <v>36</v>
      </c>
      <c r="G14" s="2" t="b">
        <f t="shared" si="2"/>
        <v>0</v>
      </c>
      <c r="H14" t="str">
        <f t="shared" ca="1" si="3"/>
        <v>=OR(E14="ART",F14&gt;50)</v>
      </c>
      <c r="K14" t="s">
        <v>134</v>
      </c>
      <c r="L14">
        <v>23</v>
      </c>
      <c r="M14" t="str">
        <f t="shared" si="6"/>
        <v>FAIL</v>
      </c>
      <c r="N14" t="str">
        <f t="shared" ca="1" si="7"/>
        <v>=IF(L14&gt;=35,"PASS","FAIL")</v>
      </c>
    </row>
    <row r="15" spans="1:14" x14ac:dyDescent="0.25">
      <c r="K15" t="s">
        <v>135</v>
      </c>
      <c r="L15">
        <v>55</v>
      </c>
      <c r="M15" t="str">
        <f t="shared" si="6"/>
        <v>PASS</v>
      </c>
      <c r="N15" t="str">
        <f t="shared" ca="1" si="7"/>
        <v>=IF(L15&gt;=35,"PASS","FAIL")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DBAA-D5A1-4D59-A437-48001FD6F64E}">
  <dimension ref="A1:W60"/>
  <sheetViews>
    <sheetView workbookViewId="0">
      <selection activeCell="K1" sqref="K1"/>
    </sheetView>
  </sheetViews>
  <sheetFormatPr defaultRowHeight="15" x14ac:dyDescent="0.25"/>
  <cols>
    <col min="1" max="1" width="14.85546875" bestFit="1" customWidth="1"/>
    <col min="2" max="2" width="14.42578125" bestFit="1" customWidth="1"/>
    <col min="3" max="3" width="18.42578125" bestFit="1" customWidth="1"/>
    <col min="4" max="4" width="11.7109375" bestFit="1" customWidth="1"/>
    <col min="5" max="5" width="15.140625" bestFit="1" customWidth="1"/>
    <col min="6" max="6" width="12.140625" bestFit="1" customWidth="1"/>
    <col min="7" max="7" width="9.28515625" bestFit="1" customWidth="1"/>
    <col min="8" max="8" width="14" bestFit="1" customWidth="1"/>
    <col min="9" max="10" width="9" bestFit="1" customWidth="1"/>
    <col min="12" max="12" width="9.28515625" bestFit="1" customWidth="1"/>
    <col min="13" max="13" width="11.7109375" bestFit="1" customWidth="1"/>
    <col min="14" max="14" width="11.7109375" customWidth="1"/>
    <col min="15" max="15" width="10.8554687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</v>
      </c>
      <c r="M1" s="1" t="s">
        <v>3</v>
      </c>
      <c r="N1" s="1" t="s">
        <v>111</v>
      </c>
      <c r="O1" s="1" t="s">
        <v>109</v>
      </c>
    </row>
    <row r="2" spans="1:23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98103</v>
      </c>
      <c r="G2" s="2" t="s">
        <v>15</v>
      </c>
      <c r="H2" s="2">
        <v>34.098399999999998</v>
      </c>
      <c r="I2" s="2">
        <v>48.712000000000003</v>
      </c>
      <c r="J2" s="2">
        <v>1</v>
      </c>
      <c r="L2" s="2" t="s">
        <v>21</v>
      </c>
      <c r="M2" s="2" t="s">
        <v>13</v>
      </c>
      <c r="N2" s="2">
        <f>COUNTIF(D:D,M2)</f>
        <v>22</v>
      </c>
      <c r="O2" s="2">
        <f>COUNTIFS(D:D,M2,G:G,L2)</f>
        <v>13</v>
      </c>
      <c r="R2">
        <v>1</v>
      </c>
      <c r="S2">
        <f>R2+1</f>
        <v>2</v>
      </c>
      <c r="T2">
        <f t="shared" ref="T2:V2" si="0">S2+1</f>
        <v>3</v>
      </c>
      <c r="U2">
        <f t="shared" si="0"/>
        <v>4</v>
      </c>
      <c r="V2">
        <f t="shared" si="0"/>
        <v>5</v>
      </c>
      <c r="W2" t="s">
        <v>114</v>
      </c>
    </row>
    <row r="3" spans="1:23" x14ac:dyDescent="0.25">
      <c r="A3" s="2" t="s">
        <v>16</v>
      </c>
      <c r="B3" s="2" t="s">
        <v>17</v>
      </c>
      <c r="C3" s="2" t="s">
        <v>18</v>
      </c>
      <c r="D3" s="2" t="s">
        <v>19</v>
      </c>
      <c r="E3" s="2" t="s">
        <v>14</v>
      </c>
      <c r="F3" s="2">
        <v>98105</v>
      </c>
      <c r="G3" s="2" t="s">
        <v>15</v>
      </c>
      <c r="H3" s="2">
        <v>1425.8020000000001</v>
      </c>
      <c r="I3" s="2">
        <v>2036.8600000000001</v>
      </c>
      <c r="J3" s="2">
        <v>7</v>
      </c>
      <c r="L3" s="2" t="s">
        <v>21</v>
      </c>
      <c r="M3" s="2" t="s">
        <v>19</v>
      </c>
      <c r="N3" s="2">
        <f t="shared" ref="N3:N4" si="1">COUNTIF(D:D,M3)</f>
        <v>13</v>
      </c>
      <c r="O3" s="2">
        <f t="shared" ref="O3:O4" si="2">COUNTIFS(D:D,M3,G:G,L3)</f>
        <v>7</v>
      </c>
      <c r="Q3" t="s">
        <v>112</v>
      </c>
      <c r="R3" t="s">
        <v>113</v>
      </c>
      <c r="S3" t="s">
        <v>113</v>
      </c>
      <c r="T3" t="s">
        <v>114</v>
      </c>
      <c r="U3" t="s">
        <v>113</v>
      </c>
      <c r="V3" t="s">
        <v>113</v>
      </c>
      <c r="W3">
        <f>COUNTIF(R3:V3,W2)</f>
        <v>1</v>
      </c>
    </row>
    <row r="4" spans="1:23" x14ac:dyDescent="0.25">
      <c r="A4" s="2" t="s">
        <v>20</v>
      </c>
      <c r="B4" s="2" t="s">
        <v>17</v>
      </c>
      <c r="C4" s="2" t="s">
        <v>18</v>
      </c>
      <c r="D4" s="2" t="s">
        <v>19</v>
      </c>
      <c r="E4" s="2" t="s">
        <v>14</v>
      </c>
      <c r="F4" s="2">
        <v>98198</v>
      </c>
      <c r="G4" s="2" t="s">
        <v>21</v>
      </c>
      <c r="H4" s="2">
        <v>12.978</v>
      </c>
      <c r="I4" s="2">
        <v>18.54</v>
      </c>
      <c r="J4" s="2">
        <v>2</v>
      </c>
      <c r="L4" s="2" t="s">
        <v>21</v>
      </c>
      <c r="M4" s="2" t="s">
        <v>24</v>
      </c>
      <c r="N4" s="2">
        <f t="shared" si="1"/>
        <v>24</v>
      </c>
      <c r="O4" s="2">
        <f t="shared" si="2"/>
        <v>14</v>
      </c>
      <c r="W4">
        <f>COUNTIF(R4:V4,W3)</f>
        <v>0</v>
      </c>
    </row>
    <row r="5" spans="1:23" x14ac:dyDescent="0.25">
      <c r="A5" s="2" t="s">
        <v>22</v>
      </c>
      <c r="B5" s="2" t="s">
        <v>11</v>
      </c>
      <c r="C5" s="2" t="s">
        <v>23</v>
      </c>
      <c r="D5" s="2" t="s">
        <v>24</v>
      </c>
      <c r="E5" s="2" t="s">
        <v>25</v>
      </c>
      <c r="F5" s="2">
        <v>22204</v>
      </c>
      <c r="G5" s="2" t="s">
        <v>21</v>
      </c>
      <c r="H5" s="2">
        <v>21.979999999999997</v>
      </c>
      <c r="I5" s="2">
        <v>31.4</v>
      </c>
      <c r="J5" s="2">
        <v>2</v>
      </c>
    </row>
    <row r="6" spans="1:23" ht="15.75" x14ac:dyDescent="0.25">
      <c r="A6" s="2" t="s">
        <v>26</v>
      </c>
      <c r="B6" s="2" t="s">
        <v>17</v>
      </c>
      <c r="C6" s="2" t="s">
        <v>18</v>
      </c>
      <c r="D6" s="2" t="s">
        <v>19</v>
      </c>
      <c r="E6" s="2" t="s">
        <v>25</v>
      </c>
      <c r="F6" s="2">
        <v>22980</v>
      </c>
      <c r="G6" s="2" t="s">
        <v>15</v>
      </c>
      <c r="H6" s="2">
        <v>89.515999999999991</v>
      </c>
      <c r="I6" s="2">
        <v>127.88</v>
      </c>
      <c r="J6" s="2">
        <v>2</v>
      </c>
      <c r="L6" s="1" t="s">
        <v>6</v>
      </c>
      <c r="M6" s="1" t="s">
        <v>3</v>
      </c>
      <c r="N6" s="1" t="s">
        <v>111</v>
      </c>
      <c r="O6" s="1" t="s">
        <v>109</v>
      </c>
    </row>
    <row r="7" spans="1:23" x14ac:dyDescent="0.25">
      <c r="A7" s="2" t="s">
        <v>27</v>
      </c>
      <c r="B7" s="2" t="s">
        <v>11</v>
      </c>
      <c r="C7" s="2" t="s">
        <v>28</v>
      </c>
      <c r="D7" s="2" t="s">
        <v>13</v>
      </c>
      <c r="E7" s="2" t="s">
        <v>25</v>
      </c>
      <c r="F7" s="2">
        <v>22901</v>
      </c>
      <c r="G7" s="2" t="s">
        <v>21</v>
      </c>
      <c r="H7" s="2">
        <v>24.255000000000003</v>
      </c>
      <c r="I7" s="2">
        <v>34.650000000000006</v>
      </c>
      <c r="J7" s="2">
        <v>3</v>
      </c>
      <c r="L7" s="2" t="s">
        <v>32</v>
      </c>
      <c r="M7" s="2" t="s">
        <v>13</v>
      </c>
      <c r="N7" s="2">
        <f>COUNTIF(D:D,M7)</f>
        <v>22</v>
      </c>
      <c r="O7" s="2">
        <f>COUNTIFS(D:D,M7,G:G,L7)</f>
        <v>5</v>
      </c>
    </row>
    <row r="8" spans="1:23" x14ac:dyDescent="0.25">
      <c r="A8" s="2" t="s">
        <v>29</v>
      </c>
      <c r="B8" s="2" t="s">
        <v>17</v>
      </c>
      <c r="C8" s="2" t="s">
        <v>12</v>
      </c>
      <c r="D8" s="2" t="s">
        <v>13</v>
      </c>
      <c r="E8" s="2" t="s">
        <v>30</v>
      </c>
      <c r="F8" s="2">
        <v>76017</v>
      </c>
      <c r="G8" s="2" t="s">
        <v>21</v>
      </c>
      <c r="H8" s="2">
        <v>8.8368000000000002</v>
      </c>
      <c r="I8" s="2">
        <v>12.624000000000001</v>
      </c>
      <c r="J8" s="2">
        <v>2</v>
      </c>
      <c r="L8" s="2" t="s">
        <v>32</v>
      </c>
      <c r="M8" s="2" t="s">
        <v>19</v>
      </c>
      <c r="N8" s="2">
        <f t="shared" ref="N8:N9" si="3">COUNTIF(D:D,M8)</f>
        <v>13</v>
      </c>
      <c r="O8" s="2">
        <f t="shared" ref="O8:O9" si="4">COUNTIFS(D:D,M8,G:G,L8)</f>
        <v>3</v>
      </c>
    </row>
    <row r="9" spans="1:23" x14ac:dyDescent="0.25">
      <c r="A9" s="2" t="s">
        <v>31</v>
      </c>
      <c r="B9" s="2" t="s">
        <v>17</v>
      </c>
      <c r="C9" s="2" t="s">
        <v>23</v>
      </c>
      <c r="D9" s="2" t="s">
        <v>24</v>
      </c>
      <c r="E9" s="2" t="s">
        <v>30</v>
      </c>
      <c r="F9" s="2">
        <v>78745</v>
      </c>
      <c r="G9" s="2" t="s">
        <v>32</v>
      </c>
      <c r="H9" s="2">
        <v>1007.9874</v>
      </c>
      <c r="I9" s="2">
        <v>1439.982</v>
      </c>
      <c r="J9" s="2">
        <v>3</v>
      </c>
      <c r="L9" s="2" t="s">
        <v>32</v>
      </c>
      <c r="M9" s="2" t="s">
        <v>24</v>
      </c>
      <c r="N9" s="2">
        <f t="shared" si="3"/>
        <v>24</v>
      </c>
      <c r="O9" s="2">
        <f t="shared" si="4"/>
        <v>3</v>
      </c>
    </row>
    <row r="10" spans="1:23" x14ac:dyDescent="0.25">
      <c r="A10" s="2" t="s">
        <v>33</v>
      </c>
      <c r="B10" s="2" t="s">
        <v>17</v>
      </c>
      <c r="C10" s="2" t="s">
        <v>34</v>
      </c>
      <c r="D10" s="2" t="s">
        <v>24</v>
      </c>
      <c r="E10" s="2" t="s">
        <v>30</v>
      </c>
      <c r="F10" s="2">
        <v>76017</v>
      </c>
      <c r="G10" s="2" t="s">
        <v>21</v>
      </c>
      <c r="H10" s="2">
        <v>36.288000000000011</v>
      </c>
      <c r="I10" s="2">
        <v>51.840000000000011</v>
      </c>
      <c r="J10" s="2">
        <v>10</v>
      </c>
    </row>
    <row r="11" spans="1:23" x14ac:dyDescent="0.25">
      <c r="A11" s="2" t="s">
        <v>35</v>
      </c>
      <c r="B11" s="2" t="s">
        <v>17</v>
      </c>
      <c r="C11" s="2" t="s">
        <v>28</v>
      </c>
      <c r="D11" s="2" t="s">
        <v>13</v>
      </c>
      <c r="E11" s="2" t="s">
        <v>30</v>
      </c>
      <c r="F11" s="2">
        <v>75061</v>
      </c>
      <c r="G11" s="2" t="s">
        <v>21</v>
      </c>
      <c r="H11" s="2">
        <v>13.255199999999999</v>
      </c>
      <c r="I11" s="2">
        <v>18.936</v>
      </c>
      <c r="J11" s="2">
        <v>3</v>
      </c>
    </row>
    <row r="12" spans="1:23" ht="15.75" x14ac:dyDescent="0.25">
      <c r="A12" s="2" t="s">
        <v>36</v>
      </c>
      <c r="B12" s="2" t="s">
        <v>11</v>
      </c>
      <c r="C12" s="2" t="s">
        <v>37</v>
      </c>
      <c r="D12" s="2" t="s">
        <v>13</v>
      </c>
      <c r="E12" s="2" t="s">
        <v>30</v>
      </c>
      <c r="F12" s="2">
        <v>77581</v>
      </c>
      <c r="G12" s="2" t="s">
        <v>32</v>
      </c>
      <c r="H12" s="2">
        <v>329.2632000000001</v>
      </c>
      <c r="I12" s="2">
        <v>470.37600000000009</v>
      </c>
      <c r="J12" s="2">
        <v>3</v>
      </c>
      <c r="L12" s="1" t="s">
        <v>6</v>
      </c>
      <c r="M12" s="1" t="s">
        <v>3</v>
      </c>
      <c r="N12" s="1" t="s">
        <v>115</v>
      </c>
      <c r="O12" s="1" t="s">
        <v>110</v>
      </c>
    </row>
    <row r="13" spans="1:23" x14ac:dyDescent="0.25">
      <c r="A13" s="2" t="s">
        <v>38</v>
      </c>
      <c r="B13" s="2" t="s">
        <v>17</v>
      </c>
      <c r="C13" s="2" t="s">
        <v>37</v>
      </c>
      <c r="D13" s="2" t="s">
        <v>13</v>
      </c>
      <c r="E13" s="2" t="s">
        <v>30</v>
      </c>
      <c r="F13" s="2">
        <v>77041</v>
      </c>
      <c r="G13" s="2" t="s">
        <v>21</v>
      </c>
      <c r="H13" s="2">
        <v>16.548000000000002</v>
      </c>
      <c r="I13" s="2">
        <v>23.64</v>
      </c>
      <c r="J13" s="2">
        <v>3</v>
      </c>
      <c r="L13" s="2" t="s">
        <v>21</v>
      </c>
      <c r="M13" s="2" t="s">
        <v>13</v>
      </c>
      <c r="N13" s="2">
        <f>SUMIF(D:D,M13,I:I)</f>
        <v>12794.863000000001</v>
      </c>
      <c r="O13" s="2">
        <f>SUMIFS(I:I,D:D,M13,G:G,L13)</f>
        <v>10284.813999999998</v>
      </c>
    </row>
    <row r="14" spans="1:23" x14ac:dyDescent="0.25">
      <c r="A14" s="2" t="s">
        <v>39</v>
      </c>
      <c r="B14" s="2" t="s">
        <v>40</v>
      </c>
      <c r="C14" s="2" t="s">
        <v>34</v>
      </c>
      <c r="D14" s="2" t="s">
        <v>24</v>
      </c>
      <c r="E14" s="2" t="s">
        <v>41</v>
      </c>
      <c r="F14" s="2">
        <v>37918</v>
      </c>
      <c r="G14" s="2" t="s">
        <v>15</v>
      </c>
      <c r="H14" s="2">
        <v>220.04639999999998</v>
      </c>
      <c r="I14" s="2">
        <v>314.35199999999998</v>
      </c>
      <c r="J14" s="2">
        <v>3</v>
      </c>
      <c r="L14" s="2" t="s">
        <v>21</v>
      </c>
      <c r="M14" s="2" t="s">
        <v>19</v>
      </c>
      <c r="N14" s="2">
        <f t="shared" ref="N14:N15" si="5">SUMIF(D:D,M14,I:I)</f>
        <v>3025.1119999999996</v>
      </c>
      <c r="O14" s="2">
        <f t="shared" ref="O14:O15" si="6">SUMIFS(I:I,D:D,M14,G:G,L14)</f>
        <v>464.33600000000001</v>
      </c>
    </row>
    <row r="15" spans="1:23" x14ac:dyDescent="0.25">
      <c r="A15" s="2" t="s">
        <v>42</v>
      </c>
      <c r="B15" s="2" t="s">
        <v>11</v>
      </c>
      <c r="C15" s="2" t="s">
        <v>34</v>
      </c>
      <c r="D15" s="2" t="s">
        <v>24</v>
      </c>
      <c r="E15" s="2" t="s">
        <v>43</v>
      </c>
      <c r="F15" s="2">
        <v>2920</v>
      </c>
      <c r="G15" s="2" t="s">
        <v>15</v>
      </c>
      <c r="H15" s="2">
        <v>168.52080000000001</v>
      </c>
      <c r="I15" s="2">
        <v>240.744</v>
      </c>
      <c r="J15" s="2">
        <v>4</v>
      </c>
      <c r="L15" s="2" t="s">
        <v>21</v>
      </c>
      <c r="M15" s="2" t="s">
        <v>24</v>
      </c>
      <c r="N15" s="2">
        <f t="shared" si="5"/>
        <v>5915.9550000000027</v>
      </c>
      <c r="O15" s="2">
        <f t="shared" si="6"/>
        <v>1979.0969999999998</v>
      </c>
    </row>
    <row r="16" spans="1:23" x14ac:dyDescent="0.25">
      <c r="A16" s="2" t="s">
        <v>44</v>
      </c>
      <c r="B16" s="2" t="s">
        <v>17</v>
      </c>
      <c r="C16" s="2" t="s">
        <v>45</v>
      </c>
      <c r="D16" s="2" t="s">
        <v>24</v>
      </c>
      <c r="E16" s="2" t="s">
        <v>46</v>
      </c>
      <c r="F16" s="2">
        <v>19134</v>
      </c>
      <c r="G16" s="2" t="s">
        <v>21</v>
      </c>
      <c r="H16" s="2">
        <v>13.0928</v>
      </c>
      <c r="I16" s="2">
        <v>18.704000000000001</v>
      </c>
      <c r="J16" s="2">
        <v>7</v>
      </c>
    </row>
    <row r="17" spans="1:15" x14ac:dyDescent="0.25">
      <c r="A17" s="2" t="s">
        <v>47</v>
      </c>
      <c r="B17" s="2" t="s">
        <v>17</v>
      </c>
      <c r="C17" s="2" t="s">
        <v>18</v>
      </c>
      <c r="D17" s="2" t="s">
        <v>19</v>
      </c>
      <c r="E17" s="2" t="s">
        <v>46</v>
      </c>
      <c r="F17" s="2">
        <v>19143</v>
      </c>
      <c r="G17" s="2" t="s">
        <v>21</v>
      </c>
      <c r="H17" s="2">
        <v>14.515200000000004</v>
      </c>
      <c r="I17" s="2">
        <v>20.736000000000004</v>
      </c>
      <c r="J17" s="2">
        <v>4</v>
      </c>
    </row>
    <row r="18" spans="1:15" ht="15.75" x14ac:dyDescent="0.25">
      <c r="A18" s="2" t="s">
        <v>48</v>
      </c>
      <c r="B18" s="2" t="s">
        <v>11</v>
      </c>
      <c r="C18" s="2" t="s">
        <v>34</v>
      </c>
      <c r="D18" s="2" t="s">
        <v>24</v>
      </c>
      <c r="E18" s="2" t="s">
        <v>46</v>
      </c>
      <c r="F18" s="2">
        <v>19013</v>
      </c>
      <c r="G18" s="2" t="s">
        <v>21</v>
      </c>
      <c r="H18" s="2">
        <v>6.0165000000000015</v>
      </c>
      <c r="I18" s="2">
        <v>8.5950000000000024</v>
      </c>
      <c r="J18" s="2">
        <v>5</v>
      </c>
      <c r="L18" s="1" t="s">
        <v>6</v>
      </c>
      <c r="M18" s="1" t="s">
        <v>3</v>
      </c>
      <c r="N18" s="1" t="s">
        <v>115</v>
      </c>
      <c r="O18" s="1" t="s">
        <v>110</v>
      </c>
    </row>
    <row r="19" spans="1:15" x14ac:dyDescent="0.25">
      <c r="A19" s="2" t="s">
        <v>49</v>
      </c>
      <c r="B19" s="2" t="s">
        <v>11</v>
      </c>
      <c r="C19" s="2" t="s">
        <v>28</v>
      </c>
      <c r="D19" s="2" t="s">
        <v>13</v>
      </c>
      <c r="E19" s="2" t="s">
        <v>46</v>
      </c>
      <c r="F19" s="2">
        <v>19143</v>
      </c>
      <c r="G19" s="2" t="s">
        <v>32</v>
      </c>
      <c r="H19" s="2">
        <v>50.383200000000002</v>
      </c>
      <c r="I19" s="2">
        <v>71.975999999999999</v>
      </c>
      <c r="J19" s="2">
        <v>3</v>
      </c>
      <c r="L19" s="2" t="s">
        <v>32</v>
      </c>
      <c r="M19" s="2" t="s">
        <v>13</v>
      </c>
      <c r="N19" s="2">
        <f>SUMIF(D:D,M19,I:I)</f>
        <v>12794.863000000001</v>
      </c>
      <c r="O19" s="2">
        <f>SUMIFS(I:I,D:D,M19,G:G,L19)</f>
        <v>1148.8520000000001</v>
      </c>
    </row>
    <row r="20" spans="1:15" x14ac:dyDescent="0.25">
      <c r="A20" s="2" t="s">
        <v>50</v>
      </c>
      <c r="B20" s="2" t="s">
        <v>11</v>
      </c>
      <c r="C20" s="2" t="s">
        <v>23</v>
      </c>
      <c r="D20" s="2" t="s">
        <v>24</v>
      </c>
      <c r="E20" s="2" t="s">
        <v>51</v>
      </c>
      <c r="F20" s="2">
        <v>97756</v>
      </c>
      <c r="G20" s="2" t="s">
        <v>21</v>
      </c>
      <c r="H20" s="2">
        <v>61.651800000000009</v>
      </c>
      <c r="I20" s="2">
        <v>88.074000000000012</v>
      </c>
      <c r="J20" s="2">
        <v>7</v>
      </c>
      <c r="L20" s="2" t="s">
        <v>32</v>
      </c>
      <c r="M20" s="2" t="s">
        <v>19</v>
      </c>
      <c r="N20" s="2">
        <f t="shared" ref="N20:N21" si="7">SUMIF(D:D,M20,I:I)</f>
        <v>3025.1119999999996</v>
      </c>
      <c r="O20" s="2">
        <f t="shared" ref="O20:O21" si="8">SUMIFS(I:I,D:D,M20,G:G,L20)</f>
        <v>136.9</v>
      </c>
    </row>
    <row r="21" spans="1:15" x14ac:dyDescent="0.25">
      <c r="A21" s="2" t="s">
        <v>52</v>
      </c>
      <c r="B21" s="2" t="s">
        <v>11</v>
      </c>
      <c r="C21" s="2" t="s">
        <v>37</v>
      </c>
      <c r="D21" s="2" t="s">
        <v>13</v>
      </c>
      <c r="E21" s="2" t="s">
        <v>51</v>
      </c>
      <c r="F21" s="2">
        <v>97206</v>
      </c>
      <c r="G21" s="2" t="s">
        <v>32</v>
      </c>
      <c r="H21" s="2">
        <v>241.2928</v>
      </c>
      <c r="I21" s="2">
        <v>344.70400000000001</v>
      </c>
      <c r="J21" s="2">
        <v>2</v>
      </c>
      <c r="L21" s="2" t="s">
        <v>32</v>
      </c>
      <c r="M21" s="2" t="s">
        <v>24</v>
      </c>
      <c r="N21" s="2">
        <f t="shared" si="7"/>
        <v>5915.9550000000027</v>
      </c>
      <c r="O21" s="2">
        <f t="shared" si="8"/>
        <v>2170.4519999999998</v>
      </c>
    </row>
    <row r="22" spans="1:15" x14ac:dyDescent="0.25">
      <c r="A22" s="2" t="s">
        <v>53</v>
      </c>
      <c r="B22" s="2" t="s">
        <v>11</v>
      </c>
      <c r="C22" s="2" t="s">
        <v>54</v>
      </c>
      <c r="D22" s="2" t="s">
        <v>19</v>
      </c>
      <c r="E22" s="2" t="s">
        <v>51</v>
      </c>
      <c r="F22" s="2">
        <v>97301</v>
      </c>
      <c r="G22" s="2" t="s">
        <v>21</v>
      </c>
      <c r="H22" s="2">
        <v>31.668000000000006</v>
      </c>
      <c r="I22" s="2">
        <v>45.240000000000009</v>
      </c>
      <c r="J22" s="2">
        <v>4</v>
      </c>
    </row>
    <row r="23" spans="1:15" x14ac:dyDescent="0.25">
      <c r="A23" s="2" t="s">
        <v>55</v>
      </c>
      <c r="B23" s="2" t="s">
        <v>11</v>
      </c>
      <c r="C23" s="2" t="s">
        <v>12</v>
      </c>
      <c r="D23" s="2" t="s">
        <v>13</v>
      </c>
      <c r="E23" s="2" t="s">
        <v>56</v>
      </c>
      <c r="F23" s="2">
        <v>73120</v>
      </c>
      <c r="G23" s="2" t="s">
        <v>32</v>
      </c>
      <c r="H23" s="2">
        <v>155.386</v>
      </c>
      <c r="I23" s="2">
        <v>221.98</v>
      </c>
      <c r="J23" s="2">
        <v>2</v>
      </c>
    </row>
    <row r="24" spans="1:15" x14ac:dyDescent="0.25">
      <c r="A24" s="2" t="s">
        <v>57</v>
      </c>
      <c r="B24" s="2" t="s">
        <v>40</v>
      </c>
      <c r="C24" s="2" t="s">
        <v>34</v>
      </c>
      <c r="D24" s="2" t="s">
        <v>24</v>
      </c>
      <c r="E24" s="2" t="s">
        <v>58</v>
      </c>
      <c r="F24" s="2">
        <v>43229</v>
      </c>
      <c r="G24" s="2" t="s">
        <v>21</v>
      </c>
      <c r="H24" s="2">
        <v>2.1055999999999999</v>
      </c>
      <c r="I24" s="2">
        <v>3.008</v>
      </c>
      <c r="J24" s="2">
        <v>2</v>
      </c>
    </row>
    <row r="25" spans="1:15" x14ac:dyDescent="0.25">
      <c r="A25" s="2" t="s">
        <v>59</v>
      </c>
      <c r="B25" s="2" t="s">
        <v>11</v>
      </c>
      <c r="C25" s="2" t="s">
        <v>23</v>
      </c>
      <c r="D25" s="2" t="s">
        <v>24</v>
      </c>
      <c r="E25" s="2" t="s">
        <v>60</v>
      </c>
      <c r="F25" s="2">
        <v>28540</v>
      </c>
      <c r="G25" s="2" t="s">
        <v>32</v>
      </c>
      <c r="H25" s="2">
        <v>486.99</v>
      </c>
      <c r="I25" s="2">
        <v>695.7</v>
      </c>
      <c r="J25" s="2">
        <v>2</v>
      </c>
    </row>
    <row r="26" spans="1:15" x14ac:dyDescent="0.25">
      <c r="A26" s="2" t="s">
        <v>61</v>
      </c>
      <c r="B26" s="2" t="s">
        <v>17</v>
      </c>
      <c r="C26" s="2" t="s">
        <v>23</v>
      </c>
      <c r="D26" s="2" t="s">
        <v>24</v>
      </c>
      <c r="E26" s="3" t="s">
        <v>62</v>
      </c>
      <c r="F26" s="2">
        <v>10035</v>
      </c>
      <c r="G26" s="2" t="s">
        <v>21</v>
      </c>
      <c r="H26" s="2">
        <v>46.045999999999999</v>
      </c>
      <c r="I26" s="2">
        <v>65.78</v>
      </c>
      <c r="J26" s="2">
        <v>11</v>
      </c>
    </row>
    <row r="27" spans="1:15" x14ac:dyDescent="0.25">
      <c r="A27" s="2" t="s">
        <v>63</v>
      </c>
      <c r="B27" s="2" t="s">
        <v>11</v>
      </c>
      <c r="C27" s="2" t="s">
        <v>18</v>
      </c>
      <c r="D27" s="2" t="s">
        <v>19</v>
      </c>
      <c r="E27" s="3" t="s">
        <v>62</v>
      </c>
      <c r="F27" s="2">
        <v>10009</v>
      </c>
      <c r="G27" s="2" t="s">
        <v>32</v>
      </c>
      <c r="H27" s="2">
        <v>4.7530000000000001</v>
      </c>
      <c r="I27" s="2">
        <v>6.79</v>
      </c>
      <c r="J27" s="2">
        <v>1</v>
      </c>
    </row>
    <row r="28" spans="1:15" x14ac:dyDescent="0.25">
      <c r="A28" s="2" t="s">
        <v>64</v>
      </c>
      <c r="B28" s="2" t="s">
        <v>17</v>
      </c>
      <c r="C28" s="2" t="s">
        <v>34</v>
      </c>
      <c r="D28" s="2" t="s">
        <v>24</v>
      </c>
      <c r="E28" s="3" t="s">
        <v>62</v>
      </c>
      <c r="F28" s="2">
        <v>10011</v>
      </c>
      <c r="G28" s="2" t="s">
        <v>21</v>
      </c>
      <c r="H28" s="2">
        <v>589.09760000000006</v>
      </c>
      <c r="I28" s="2">
        <v>841.5680000000001</v>
      </c>
      <c r="J28" s="2">
        <v>2</v>
      </c>
    </row>
    <row r="29" spans="1:15" x14ac:dyDescent="0.25">
      <c r="A29" s="2" t="s">
        <v>65</v>
      </c>
      <c r="B29" s="2" t="s">
        <v>17</v>
      </c>
      <c r="C29" s="2" t="s">
        <v>28</v>
      </c>
      <c r="D29" s="2" t="s">
        <v>13</v>
      </c>
      <c r="E29" s="3" t="s">
        <v>62</v>
      </c>
      <c r="F29" s="2">
        <v>10011</v>
      </c>
      <c r="G29" s="2" t="s">
        <v>21</v>
      </c>
      <c r="H29" s="2">
        <v>25.591999999999999</v>
      </c>
      <c r="I29" s="2">
        <v>36.56</v>
      </c>
      <c r="J29" s="2">
        <v>5</v>
      </c>
    </row>
    <row r="30" spans="1:15" x14ac:dyDescent="0.25">
      <c r="A30" s="2" t="s">
        <v>66</v>
      </c>
      <c r="B30" s="2" t="s">
        <v>17</v>
      </c>
      <c r="C30" s="2" t="s">
        <v>28</v>
      </c>
      <c r="D30" s="2" t="s">
        <v>13</v>
      </c>
      <c r="E30" s="3" t="s">
        <v>62</v>
      </c>
      <c r="F30" s="2">
        <v>10035</v>
      </c>
      <c r="G30" s="2" t="s">
        <v>15</v>
      </c>
      <c r="H30" s="2">
        <v>68.207999999999998</v>
      </c>
      <c r="I30" s="2">
        <v>97.44</v>
      </c>
      <c r="J30" s="2">
        <v>3</v>
      </c>
    </row>
    <row r="31" spans="1:15" x14ac:dyDescent="0.25">
      <c r="A31" s="2" t="s">
        <v>67</v>
      </c>
      <c r="B31" s="2" t="s">
        <v>17</v>
      </c>
      <c r="C31" s="2" t="s">
        <v>37</v>
      </c>
      <c r="D31" s="2" t="s">
        <v>13</v>
      </c>
      <c r="E31" s="3" t="s">
        <v>62</v>
      </c>
      <c r="F31" s="2">
        <v>10011</v>
      </c>
      <c r="G31" s="2" t="s">
        <v>21</v>
      </c>
      <c r="H31" s="2">
        <v>82.572000000000003</v>
      </c>
      <c r="I31" s="2">
        <v>117.96</v>
      </c>
      <c r="J31" s="2">
        <v>2</v>
      </c>
    </row>
    <row r="32" spans="1:15" x14ac:dyDescent="0.25">
      <c r="A32" s="2" t="s">
        <v>68</v>
      </c>
      <c r="B32" s="2" t="s">
        <v>11</v>
      </c>
      <c r="C32" s="2" t="s">
        <v>45</v>
      </c>
      <c r="D32" s="2" t="s">
        <v>24</v>
      </c>
      <c r="E32" s="2" t="s">
        <v>62</v>
      </c>
      <c r="F32" s="2">
        <v>10035</v>
      </c>
      <c r="G32" s="2" t="s">
        <v>32</v>
      </c>
      <c r="H32" s="2">
        <v>24.338999999999999</v>
      </c>
      <c r="I32" s="2">
        <v>34.769999999999996</v>
      </c>
      <c r="J32" s="2">
        <v>3</v>
      </c>
    </row>
    <row r="33" spans="1:10" x14ac:dyDescent="0.25">
      <c r="A33" s="2" t="s">
        <v>69</v>
      </c>
      <c r="B33" s="2" t="s">
        <v>40</v>
      </c>
      <c r="C33" s="2" t="s">
        <v>45</v>
      </c>
      <c r="D33" s="2" t="s">
        <v>24</v>
      </c>
      <c r="E33" s="2" t="s">
        <v>62</v>
      </c>
      <c r="F33" s="2">
        <v>12180</v>
      </c>
      <c r="G33" s="2" t="s">
        <v>21</v>
      </c>
      <c r="H33" s="2">
        <v>173.488</v>
      </c>
      <c r="I33" s="2">
        <v>247.84</v>
      </c>
      <c r="J33" s="2">
        <v>8</v>
      </c>
    </row>
    <row r="34" spans="1:10" x14ac:dyDescent="0.25">
      <c r="A34" s="2" t="s">
        <v>70</v>
      </c>
      <c r="B34" s="2" t="s">
        <v>17</v>
      </c>
      <c r="C34" s="2" t="s">
        <v>18</v>
      </c>
      <c r="D34" s="2" t="s">
        <v>19</v>
      </c>
      <c r="E34" s="3" t="s">
        <v>71</v>
      </c>
      <c r="F34" s="2">
        <v>3301</v>
      </c>
      <c r="G34" s="2" t="s">
        <v>21</v>
      </c>
      <c r="H34" s="2">
        <v>19.551000000000002</v>
      </c>
      <c r="I34" s="2">
        <v>27.93</v>
      </c>
      <c r="J34" s="2">
        <v>3</v>
      </c>
    </row>
    <row r="35" spans="1:10" x14ac:dyDescent="0.25">
      <c r="A35" s="2" t="s">
        <v>72</v>
      </c>
      <c r="B35" s="2" t="s">
        <v>11</v>
      </c>
      <c r="C35" s="2" t="s">
        <v>34</v>
      </c>
      <c r="D35" s="2" t="s">
        <v>24</v>
      </c>
      <c r="E35" s="3" t="s">
        <v>73</v>
      </c>
      <c r="F35" s="2">
        <v>89015</v>
      </c>
      <c r="G35" s="2" t="s">
        <v>15</v>
      </c>
      <c r="H35" s="2">
        <v>137.51499999999999</v>
      </c>
      <c r="I35" s="2">
        <v>196.45</v>
      </c>
      <c r="J35" s="2">
        <v>5</v>
      </c>
    </row>
    <row r="36" spans="1:10" x14ac:dyDescent="0.25">
      <c r="A36" s="2" t="s">
        <v>74</v>
      </c>
      <c r="B36" s="2" t="s">
        <v>40</v>
      </c>
      <c r="C36" s="2" t="s">
        <v>28</v>
      </c>
      <c r="D36" s="2" t="s">
        <v>13</v>
      </c>
      <c r="E36" s="3" t="s">
        <v>75</v>
      </c>
      <c r="F36" s="2">
        <v>65807</v>
      </c>
      <c r="G36" s="2" t="s">
        <v>21</v>
      </c>
      <c r="H36" s="2">
        <v>65.94</v>
      </c>
      <c r="I36" s="2">
        <v>94.199999999999989</v>
      </c>
      <c r="J36" s="2">
        <v>6</v>
      </c>
    </row>
    <row r="37" spans="1:10" x14ac:dyDescent="0.25">
      <c r="A37" s="2" t="s">
        <v>76</v>
      </c>
      <c r="B37" s="2" t="s">
        <v>17</v>
      </c>
      <c r="C37" s="2" t="s">
        <v>28</v>
      </c>
      <c r="D37" s="2" t="s">
        <v>13</v>
      </c>
      <c r="E37" s="3" t="s">
        <v>75</v>
      </c>
      <c r="F37" s="2">
        <v>65807</v>
      </c>
      <c r="G37" s="2" t="s">
        <v>21</v>
      </c>
      <c r="H37" s="2">
        <v>12.053999999999998</v>
      </c>
      <c r="I37" s="2">
        <v>17.22</v>
      </c>
      <c r="J37" s="2">
        <v>3</v>
      </c>
    </row>
    <row r="38" spans="1:10" x14ac:dyDescent="0.25">
      <c r="A38" s="2" t="s">
        <v>77</v>
      </c>
      <c r="B38" s="2" t="s">
        <v>40</v>
      </c>
      <c r="C38" s="2" t="s">
        <v>45</v>
      </c>
      <c r="D38" s="2" t="s">
        <v>24</v>
      </c>
      <c r="E38" s="3" t="s">
        <v>78</v>
      </c>
      <c r="F38" s="2">
        <v>39503</v>
      </c>
      <c r="G38" s="2" t="s">
        <v>15</v>
      </c>
      <c r="H38" s="2">
        <v>60.515000000000001</v>
      </c>
      <c r="I38" s="2">
        <v>86.45</v>
      </c>
      <c r="J38" s="2">
        <v>7</v>
      </c>
    </row>
    <row r="39" spans="1:10" x14ac:dyDescent="0.25">
      <c r="A39" s="2" t="s">
        <v>79</v>
      </c>
      <c r="B39" s="2" t="s">
        <v>17</v>
      </c>
      <c r="C39" s="2" t="s">
        <v>37</v>
      </c>
      <c r="D39" s="2" t="s">
        <v>13</v>
      </c>
      <c r="E39" s="3" t="s">
        <v>80</v>
      </c>
      <c r="F39" s="2">
        <v>48205</v>
      </c>
      <c r="G39" s="2" t="s">
        <v>21</v>
      </c>
      <c r="H39" s="2">
        <v>6924.9179999999997</v>
      </c>
      <c r="I39" s="2">
        <v>9892.74</v>
      </c>
      <c r="J39" s="2">
        <v>13</v>
      </c>
    </row>
    <row r="40" spans="1:10" x14ac:dyDescent="0.25">
      <c r="A40" s="2" t="s">
        <v>81</v>
      </c>
      <c r="B40" s="2" t="s">
        <v>17</v>
      </c>
      <c r="C40" s="2" t="s">
        <v>37</v>
      </c>
      <c r="D40" s="2" t="s">
        <v>13</v>
      </c>
      <c r="E40" s="3" t="s">
        <v>82</v>
      </c>
      <c r="F40" s="2">
        <v>42420</v>
      </c>
      <c r="G40" s="2" t="s">
        <v>15</v>
      </c>
      <c r="H40" s="2">
        <v>575.31599999999992</v>
      </c>
      <c r="I40" s="2">
        <v>821.87999999999988</v>
      </c>
      <c r="J40" s="2">
        <v>6</v>
      </c>
    </row>
    <row r="41" spans="1:10" x14ac:dyDescent="0.25">
      <c r="A41" s="2" t="s">
        <v>83</v>
      </c>
      <c r="B41" s="2" t="s">
        <v>17</v>
      </c>
      <c r="C41" s="2" t="s">
        <v>54</v>
      </c>
      <c r="D41" s="2" t="s">
        <v>19</v>
      </c>
      <c r="E41" s="3" t="s">
        <v>82</v>
      </c>
      <c r="F41" s="2">
        <v>40214</v>
      </c>
      <c r="G41" s="2" t="s">
        <v>21</v>
      </c>
      <c r="H41" s="2">
        <v>72.051000000000002</v>
      </c>
      <c r="I41" s="2">
        <v>102.93</v>
      </c>
      <c r="J41" s="2">
        <v>3</v>
      </c>
    </row>
    <row r="42" spans="1:10" x14ac:dyDescent="0.25">
      <c r="A42" s="2" t="s">
        <v>84</v>
      </c>
      <c r="B42" s="2" t="s">
        <v>11</v>
      </c>
      <c r="C42" s="2" t="s">
        <v>18</v>
      </c>
      <c r="D42" s="2" t="s">
        <v>19</v>
      </c>
      <c r="E42" s="3" t="s">
        <v>85</v>
      </c>
      <c r="F42" s="2">
        <v>46142</v>
      </c>
      <c r="G42" s="2" t="s">
        <v>21</v>
      </c>
      <c r="H42" s="2">
        <v>3.0869999999999997</v>
      </c>
      <c r="I42" s="2">
        <v>4.41</v>
      </c>
      <c r="J42" s="2">
        <v>1</v>
      </c>
    </row>
    <row r="43" spans="1:10" x14ac:dyDescent="0.25">
      <c r="A43" s="2" t="s">
        <v>86</v>
      </c>
      <c r="B43" s="2" t="s">
        <v>11</v>
      </c>
      <c r="C43" s="2" t="s">
        <v>37</v>
      </c>
      <c r="D43" s="2" t="s">
        <v>13</v>
      </c>
      <c r="E43" s="3" t="s">
        <v>85</v>
      </c>
      <c r="F43" s="2">
        <v>46203</v>
      </c>
      <c r="G43" s="2" t="s">
        <v>21</v>
      </c>
      <c r="H43" s="2">
        <v>2.5830000000000002</v>
      </c>
      <c r="I43" s="2">
        <v>3.69</v>
      </c>
      <c r="J43" s="2">
        <v>1</v>
      </c>
    </row>
    <row r="44" spans="1:10" x14ac:dyDescent="0.25">
      <c r="A44" s="2" t="s">
        <v>87</v>
      </c>
      <c r="B44" s="2" t="s">
        <v>17</v>
      </c>
      <c r="C44" s="2" t="s">
        <v>28</v>
      </c>
      <c r="D44" s="2" t="s">
        <v>13</v>
      </c>
      <c r="E44" s="3" t="s">
        <v>88</v>
      </c>
      <c r="F44" s="2">
        <v>60653</v>
      </c>
      <c r="G44" s="2" t="s">
        <v>21</v>
      </c>
      <c r="H44" s="2">
        <v>4.2</v>
      </c>
      <c r="I44" s="2">
        <v>6</v>
      </c>
      <c r="J44" s="2">
        <v>2</v>
      </c>
    </row>
    <row r="45" spans="1:10" x14ac:dyDescent="0.25">
      <c r="A45" s="2" t="s">
        <v>89</v>
      </c>
      <c r="B45" s="2" t="s">
        <v>17</v>
      </c>
      <c r="C45" s="2" t="s">
        <v>37</v>
      </c>
      <c r="D45" s="2" t="s">
        <v>13</v>
      </c>
      <c r="E45" s="3" t="s">
        <v>88</v>
      </c>
      <c r="F45" s="2">
        <v>61701</v>
      </c>
      <c r="G45" s="2" t="s">
        <v>32</v>
      </c>
      <c r="H45" s="2">
        <v>27.871200000000002</v>
      </c>
      <c r="I45" s="2">
        <v>39.816000000000003</v>
      </c>
      <c r="J45" s="2">
        <v>3</v>
      </c>
    </row>
    <row r="46" spans="1:10" x14ac:dyDescent="0.25">
      <c r="A46" s="2" t="s">
        <v>90</v>
      </c>
      <c r="B46" s="2" t="s">
        <v>40</v>
      </c>
      <c r="C46" s="2" t="s">
        <v>54</v>
      </c>
      <c r="D46" s="2" t="s">
        <v>19</v>
      </c>
      <c r="E46" s="3" t="s">
        <v>88</v>
      </c>
      <c r="F46" s="2">
        <v>60505</v>
      </c>
      <c r="G46" s="2" t="s">
        <v>32</v>
      </c>
      <c r="H46" s="2">
        <v>35.084000000000003</v>
      </c>
      <c r="I46" s="2">
        <v>50.120000000000005</v>
      </c>
      <c r="J46" s="2">
        <v>7</v>
      </c>
    </row>
    <row r="47" spans="1:10" x14ac:dyDescent="0.25">
      <c r="A47" s="2" t="s">
        <v>91</v>
      </c>
      <c r="B47" s="2" t="s">
        <v>17</v>
      </c>
      <c r="C47" s="2" t="s">
        <v>34</v>
      </c>
      <c r="D47" s="2" t="s">
        <v>24</v>
      </c>
      <c r="E47" s="3" t="s">
        <v>92</v>
      </c>
      <c r="F47" s="2">
        <v>30318</v>
      </c>
      <c r="G47" s="2" t="s">
        <v>21</v>
      </c>
      <c r="H47" s="2">
        <v>8.9879999999999995</v>
      </c>
      <c r="I47" s="2">
        <v>12.84</v>
      </c>
      <c r="J47" s="2">
        <v>3</v>
      </c>
    </row>
    <row r="48" spans="1:10" x14ac:dyDescent="0.25">
      <c r="A48" s="2" t="s">
        <v>93</v>
      </c>
      <c r="B48" s="2" t="s">
        <v>17</v>
      </c>
      <c r="C48" s="2" t="s">
        <v>45</v>
      </c>
      <c r="D48" s="2" t="s">
        <v>24</v>
      </c>
      <c r="E48" s="3" t="s">
        <v>94</v>
      </c>
      <c r="F48" s="2">
        <v>94122</v>
      </c>
      <c r="G48" s="2" t="s">
        <v>21</v>
      </c>
      <c r="H48" s="2">
        <v>226.17000000000002</v>
      </c>
      <c r="I48" s="2">
        <v>323.10000000000002</v>
      </c>
      <c r="J48" s="2">
        <v>2</v>
      </c>
    </row>
    <row r="49" spans="1:10" x14ac:dyDescent="0.25">
      <c r="A49" s="2" t="s">
        <v>95</v>
      </c>
      <c r="B49" s="2" t="s">
        <v>11</v>
      </c>
      <c r="C49" s="2" t="s">
        <v>45</v>
      </c>
      <c r="D49" s="2" t="s">
        <v>24</v>
      </c>
      <c r="E49" s="3" t="s">
        <v>94</v>
      </c>
      <c r="F49" s="2">
        <v>94109</v>
      </c>
      <c r="G49" s="2" t="s">
        <v>21</v>
      </c>
      <c r="H49" s="2">
        <v>34.585599999999999</v>
      </c>
      <c r="I49" s="2">
        <v>49.408000000000001</v>
      </c>
      <c r="J49" s="2">
        <v>4</v>
      </c>
    </row>
    <row r="50" spans="1:10" x14ac:dyDescent="0.25">
      <c r="A50" s="2" t="s">
        <v>96</v>
      </c>
      <c r="B50" s="2" t="s">
        <v>17</v>
      </c>
      <c r="C50" s="2" t="s">
        <v>45</v>
      </c>
      <c r="D50" s="2" t="s">
        <v>24</v>
      </c>
      <c r="E50" s="3" t="s">
        <v>94</v>
      </c>
      <c r="F50" s="2">
        <v>90004</v>
      </c>
      <c r="G50" s="2" t="s">
        <v>15</v>
      </c>
      <c r="H50" s="2">
        <v>195.61920000000003</v>
      </c>
      <c r="I50" s="2">
        <v>279.45600000000002</v>
      </c>
      <c r="J50" s="2">
        <v>6</v>
      </c>
    </row>
    <row r="51" spans="1:10" x14ac:dyDescent="0.25">
      <c r="A51" s="2" t="s">
        <v>97</v>
      </c>
      <c r="B51" s="2" t="s">
        <v>17</v>
      </c>
      <c r="C51" s="2" t="s">
        <v>23</v>
      </c>
      <c r="D51" s="2" t="s">
        <v>24</v>
      </c>
      <c r="E51" s="3" t="s">
        <v>94</v>
      </c>
      <c r="F51" s="2">
        <v>91104</v>
      </c>
      <c r="G51" s="2" t="s">
        <v>15</v>
      </c>
      <c r="H51" s="2">
        <v>119.9016</v>
      </c>
      <c r="I51" s="2">
        <v>171.28800000000001</v>
      </c>
      <c r="J51" s="2">
        <v>3</v>
      </c>
    </row>
    <row r="52" spans="1:10" x14ac:dyDescent="0.25">
      <c r="A52" s="2" t="s">
        <v>98</v>
      </c>
      <c r="B52" s="2" t="s">
        <v>11</v>
      </c>
      <c r="C52" s="2" t="s">
        <v>23</v>
      </c>
      <c r="D52" s="2" t="s">
        <v>24</v>
      </c>
      <c r="E52" s="3" t="s">
        <v>94</v>
      </c>
      <c r="F52" s="2">
        <v>94110</v>
      </c>
      <c r="G52" s="2" t="s">
        <v>15</v>
      </c>
      <c r="H52" s="2">
        <v>334.36619999999999</v>
      </c>
      <c r="I52" s="2">
        <v>477.666</v>
      </c>
      <c r="J52" s="2">
        <v>2</v>
      </c>
    </row>
    <row r="53" spans="1:10" x14ac:dyDescent="0.25">
      <c r="A53" s="2" t="s">
        <v>99</v>
      </c>
      <c r="B53" s="2" t="s">
        <v>17</v>
      </c>
      <c r="C53" s="2" t="s">
        <v>18</v>
      </c>
      <c r="D53" s="2" t="s">
        <v>19</v>
      </c>
      <c r="E53" s="3" t="s">
        <v>94</v>
      </c>
      <c r="F53" s="2">
        <v>90004</v>
      </c>
      <c r="G53" s="2" t="s">
        <v>32</v>
      </c>
      <c r="H53" s="2">
        <v>55.992999999999995</v>
      </c>
      <c r="I53" s="2">
        <v>79.989999999999995</v>
      </c>
      <c r="J53" s="2">
        <v>1</v>
      </c>
    </row>
    <row r="54" spans="1:10" x14ac:dyDescent="0.25">
      <c r="A54" s="2" t="s">
        <v>100</v>
      </c>
      <c r="B54" s="2" t="s">
        <v>101</v>
      </c>
      <c r="C54" s="2" t="s">
        <v>34</v>
      </c>
      <c r="D54" s="2" t="s">
        <v>24</v>
      </c>
      <c r="E54" s="3" t="s">
        <v>94</v>
      </c>
      <c r="F54" s="2">
        <v>90036</v>
      </c>
      <c r="G54" s="2" t="s">
        <v>21</v>
      </c>
      <c r="H54" s="2">
        <v>162.20400000000001</v>
      </c>
      <c r="I54" s="2">
        <v>231.72</v>
      </c>
      <c r="J54" s="2">
        <v>2</v>
      </c>
    </row>
    <row r="55" spans="1:10" x14ac:dyDescent="0.25">
      <c r="A55" s="2" t="s">
        <v>102</v>
      </c>
      <c r="B55" s="2" t="s">
        <v>17</v>
      </c>
      <c r="C55" s="2" t="s">
        <v>34</v>
      </c>
      <c r="D55" s="2" t="s">
        <v>24</v>
      </c>
      <c r="E55" s="3" t="s">
        <v>94</v>
      </c>
      <c r="F55" s="2">
        <v>92646</v>
      </c>
      <c r="G55" s="2" t="s">
        <v>21</v>
      </c>
      <c r="H55" s="2">
        <v>3.6539999999999999</v>
      </c>
      <c r="I55" s="2">
        <v>5.22</v>
      </c>
      <c r="J55" s="2">
        <v>2</v>
      </c>
    </row>
    <row r="56" spans="1:10" x14ac:dyDescent="0.25">
      <c r="A56" s="2" t="s">
        <v>103</v>
      </c>
      <c r="B56" s="2" t="s">
        <v>11</v>
      </c>
      <c r="C56" s="2" t="s">
        <v>28</v>
      </c>
      <c r="D56" s="2" t="s">
        <v>13</v>
      </c>
      <c r="E56" s="3" t="s">
        <v>94</v>
      </c>
      <c r="F56" s="2">
        <v>92037</v>
      </c>
      <c r="G56" s="2" t="s">
        <v>21</v>
      </c>
      <c r="H56" s="2">
        <v>9.7789999999999999</v>
      </c>
      <c r="I56" s="2">
        <v>13.97</v>
      </c>
      <c r="J56" s="2">
        <v>1</v>
      </c>
    </row>
    <row r="57" spans="1:10" x14ac:dyDescent="0.25">
      <c r="A57" s="2" t="s">
        <v>104</v>
      </c>
      <c r="B57" s="2" t="s">
        <v>17</v>
      </c>
      <c r="C57" s="2" t="s">
        <v>54</v>
      </c>
      <c r="D57" s="2" t="s">
        <v>19</v>
      </c>
      <c r="E57" s="3" t="s">
        <v>94</v>
      </c>
      <c r="F57" s="2">
        <v>94110</v>
      </c>
      <c r="G57" s="2" t="s">
        <v>21</v>
      </c>
      <c r="H57" s="2">
        <v>171.185</v>
      </c>
      <c r="I57" s="2">
        <v>244.54999999999998</v>
      </c>
      <c r="J57" s="2">
        <v>5</v>
      </c>
    </row>
    <row r="58" spans="1:10" x14ac:dyDescent="0.25">
      <c r="A58" s="2" t="s">
        <v>105</v>
      </c>
      <c r="B58" s="2" t="s">
        <v>17</v>
      </c>
      <c r="C58" s="2" t="s">
        <v>37</v>
      </c>
      <c r="D58" s="2" t="s">
        <v>13</v>
      </c>
      <c r="E58" s="2" t="s">
        <v>106</v>
      </c>
      <c r="F58" s="2">
        <v>85023</v>
      </c>
      <c r="G58" s="2" t="s">
        <v>21</v>
      </c>
      <c r="H58" s="2">
        <v>8.8368000000000002</v>
      </c>
      <c r="I58" s="2">
        <v>12.624000000000001</v>
      </c>
      <c r="J58" s="2">
        <v>2</v>
      </c>
    </row>
    <row r="59" spans="1:10" x14ac:dyDescent="0.25">
      <c r="A59" s="2" t="s">
        <v>107</v>
      </c>
      <c r="B59" s="2" t="s">
        <v>17</v>
      </c>
      <c r="C59" s="2" t="s">
        <v>37</v>
      </c>
      <c r="D59" s="2" t="s">
        <v>13</v>
      </c>
      <c r="E59" s="2" t="s">
        <v>106</v>
      </c>
      <c r="F59" s="2">
        <v>85023</v>
      </c>
      <c r="G59" s="2" t="s">
        <v>15</v>
      </c>
      <c r="H59" s="2">
        <v>275.21550000000002</v>
      </c>
      <c r="I59" s="2">
        <v>393.16500000000002</v>
      </c>
      <c r="J59" s="2">
        <v>3</v>
      </c>
    </row>
    <row r="60" spans="1:10" x14ac:dyDescent="0.25">
      <c r="A60" s="2" t="s">
        <v>108</v>
      </c>
      <c r="B60" s="2" t="s">
        <v>101</v>
      </c>
      <c r="C60" s="2" t="s">
        <v>54</v>
      </c>
      <c r="D60" s="2" t="s">
        <v>19</v>
      </c>
      <c r="E60" s="2" t="s">
        <v>106</v>
      </c>
      <c r="F60" s="2">
        <v>85705</v>
      </c>
      <c r="G60" s="2" t="s">
        <v>15</v>
      </c>
      <c r="H60" s="2">
        <v>181.39520000000002</v>
      </c>
      <c r="I60" s="2">
        <v>259.13600000000002</v>
      </c>
      <c r="J60" s="2">
        <v>4</v>
      </c>
    </row>
  </sheetData>
  <pageMargins left="0.7" right="0.7" top="0.75" bottom="0.75" header="0.3" footer="0.3"/>
  <headerFooter>
    <oddFooter>&amp;C_x000D_&amp;1#&amp;"Arial Italic"&amp;10&amp;K404040 Uso Interno / Internal Use</oddFooter>
  </headerFooter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 &amp; OR ,IF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Deepak, Balaji</cp:lastModifiedBy>
  <dcterms:created xsi:type="dcterms:W3CDTF">2025-06-20T03:32:31Z</dcterms:created>
  <dcterms:modified xsi:type="dcterms:W3CDTF">2025-06-23T03:34:06Z</dcterms:modified>
</cp:coreProperties>
</file>