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UN-Building" sheetId="1" r:id="rId1"/>
    <sheet name="UN-Industry" sheetId="4" r:id="rId2"/>
    <sheet name="Item" sheetId="6" r:id="rId3"/>
  </sheets>
  <calcPr calcId="125725"/>
</workbook>
</file>

<file path=xl/calcChain.xml><?xml version="1.0" encoding="utf-8"?>
<calcChain xmlns="http://schemas.openxmlformats.org/spreadsheetml/2006/main">
  <c r="O16" i="4"/>
  <c r="O15"/>
  <c r="N16"/>
  <c r="M16"/>
  <c r="M15"/>
  <c r="N15" s="1"/>
  <c r="M14"/>
  <c r="P14"/>
  <c r="P13"/>
  <c r="P8"/>
  <c r="P9"/>
  <c r="P10"/>
  <c r="P11"/>
  <c r="P7"/>
  <c r="L7"/>
  <c r="M7" s="1"/>
  <c r="N7" s="1"/>
  <c r="L8"/>
  <c r="M8" s="1"/>
  <c r="N8" s="1"/>
  <c r="L9"/>
  <c r="M9" s="1"/>
  <c r="N9" s="1"/>
  <c r="L10"/>
  <c r="L11"/>
  <c r="L13"/>
  <c r="L14"/>
  <c r="N14" s="1"/>
  <c r="K7"/>
  <c r="K8"/>
  <c r="K14"/>
  <c r="K13"/>
  <c r="K11"/>
  <c r="K10"/>
  <c r="K9"/>
  <c r="K6"/>
  <c r="D23" i="6"/>
  <c r="D19"/>
  <c r="D18"/>
  <c r="U5" i="4"/>
  <c r="K15"/>
  <c r="K16"/>
  <c r="K12"/>
  <c r="U7"/>
  <c r="U8"/>
  <c r="U9"/>
  <c r="U10"/>
  <c r="U11"/>
  <c r="U13"/>
  <c r="U14"/>
  <c r="U16"/>
  <c r="U6"/>
  <c r="U12"/>
  <c r="U15"/>
  <c r="P16" l="1"/>
  <c r="M13"/>
  <c r="N13" s="1"/>
  <c r="M10"/>
  <c r="N10" s="1"/>
  <c r="M11"/>
  <c r="N11" s="1"/>
  <c r="P15" l="1"/>
  <c r="P6"/>
  <c r="R6"/>
  <c r="P12" l="1"/>
  <c r="G26" i="1"/>
  <c r="H26" s="1"/>
  <c r="G27"/>
  <c r="H27" s="1"/>
  <c r="G25"/>
  <c r="H25" s="1"/>
  <c r="G20"/>
  <c r="H20" s="1"/>
  <c r="G19"/>
  <c r="H19" s="1"/>
  <c r="G18"/>
  <c r="H18" s="1"/>
  <c r="G17"/>
  <c r="H17" s="1"/>
  <c r="G16"/>
  <c r="H16" s="1"/>
  <c r="G15"/>
  <c r="H15" s="1"/>
  <c r="G13"/>
  <c r="H13" s="1"/>
  <c r="G14"/>
  <c r="H14" s="1"/>
  <c r="G12"/>
  <c r="H12" s="1"/>
</calcChain>
</file>

<file path=xl/sharedStrings.xml><?xml version="1.0" encoding="utf-8"?>
<sst xmlns="http://schemas.openxmlformats.org/spreadsheetml/2006/main" count="188" uniqueCount="120">
  <si>
    <t>HP</t>
  </si>
  <si>
    <t>Research</t>
  </si>
  <si>
    <t>-</t>
  </si>
  <si>
    <t>Wood</t>
  </si>
  <si>
    <t>Steel</t>
  </si>
  <si>
    <t>Plasteel</t>
  </si>
  <si>
    <t>Concrete</t>
  </si>
  <si>
    <t>Componant</t>
  </si>
  <si>
    <t>Work</t>
  </si>
  <si>
    <t>SadjuukWallAA</t>
  </si>
  <si>
    <t>SadjuukWallAB</t>
  </si>
  <si>
    <t>SadjuukWallBA</t>
  </si>
  <si>
    <t>SadjuukWallBB</t>
  </si>
  <si>
    <t>ID</t>
  </si>
  <si>
    <t>Type</t>
  </si>
  <si>
    <t>SadjuukDoorBaseA</t>
  </si>
  <si>
    <t>Log Door</t>
  </si>
  <si>
    <t>Plank Door</t>
  </si>
  <si>
    <t>Tin Door</t>
  </si>
  <si>
    <t>Log Wall</t>
  </si>
  <si>
    <t>Tin Wall</t>
  </si>
  <si>
    <t>Plank Wall</t>
  </si>
  <si>
    <t>Steel Wall</t>
  </si>
  <si>
    <t>Concrete Wall</t>
  </si>
  <si>
    <t>Shielded Wall</t>
  </si>
  <si>
    <t>Armored Wall</t>
  </si>
  <si>
    <t>SadjuukWallC</t>
  </si>
  <si>
    <t>SadjuukWallD</t>
  </si>
  <si>
    <t>SadjuukWallE</t>
  </si>
  <si>
    <t>Steel Door</t>
  </si>
  <si>
    <t>Steel AutoDoor</t>
  </si>
  <si>
    <t>SadjuukDoorF</t>
  </si>
  <si>
    <t>SadjuukDoorBaseG</t>
  </si>
  <si>
    <t>SadjuukDoorBaseB</t>
  </si>
  <si>
    <t>SadjuukDoorBaseC</t>
  </si>
  <si>
    <t>SadjuukDoorBaseD</t>
  </si>
  <si>
    <t>Shielded AutoDoor</t>
  </si>
  <si>
    <t>SadjuukDoorE</t>
  </si>
  <si>
    <t>Armored AutoDoor</t>
  </si>
  <si>
    <t>SadjuukDoorJ</t>
  </si>
  <si>
    <t>SadjuukDoorK</t>
  </si>
  <si>
    <t>Wooden Gate</t>
  </si>
  <si>
    <t>SadjuukGateBaseG</t>
  </si>
  <si>
    <t>SadjuukFenceA</t>
  </si>
  <si>
    <t>SadjuukGateBaseH</t>
  </si>
  <si>
    <t>Grid Gate</t>
  </si>
  <si>
    <t>SadjuukFenceB</t>
  </si>
  <si>
    <t>Grid Fence</t>
  </si>
  <si>
    <t>SadjuukFenceD</t>
  </si>
  <si>
    <t>Concrete Fence</t>
  </si>
  <si>
    <t>SadjuukGateBaseI</t>
  </si>
  <si>
    <t>SadjuukFenceC</t>
  </si>
  <si>
    <t>Glass Fence</t>
  </si>
  <si>
    <t>OK</t>
  </si>
  <si>
    <t>Shielded Door</t>
  </si>
  <si>
    <t>Wooden Fence</t>
  </si>
  <si>
    <t>Glass</t>
  </si>
  <si>
    <t>Glass Autodoor</t>
  </si>
  <si>
    <t>SadjuukGeneratorAA</t>
  </si>
  <si>
    <t>SadjuukGeneratorBA</t>
  </si>
  <si>
    <t>SadjuukGeneratorBB</t>
  </si>
  <si>
    <t>SadjuukGeneratorBC</t>
  </si>
  <si>
    <t>Fuel Oil</t>
  </si>
  <si>
    <t>SadjuukGeneratorCA</t>
  </si>
  <si>
    <t>SadjuukGeneratorCB</t>
  </si>
  <si>
    <t>SadjuukGeneratorMA</t>
  </si>
  <si>
    <t>SadjuukGeneratorMB</t>
  </si>
  <si>
    <t>SadjuukGeneratorYA</t>
  </si>
  <si>
    <t>Hydrogen</t>
  </si>
  <si>
    <t>SadjuukGeneratorPA</t>
  </si>
  <si>
    <t>SadjuukGeneratorPB</t>
  </si>
  <si>
    <t>SadjuukGeneratorPC</t>
  </si>
  <si>
    <t>Chemfuel</t>
  </si>
  <si>
    <t>Construction A</t>
  </si>
  <si>
    <t>Construction B</t>
  </si>
  <si>
    <t>Construction C</t>
  </si>
  <si>
    <t>UN-Building</t>
  </si>
  <si>
    <t>UN-Industry</t>
  </si>
  <si>
    <t>Electricity</t>
  </si>
  <si>
    <t>Size</t>
  </si>
  <si>
    <t>Power</t>
  </si>
  <si>
    <t>Name</t>
  </si>
  <si>
    <t>3X2</t>
  </si>
  <si>
    <t>8X4</t>
  </si>
  <si>
    <t>3X1</t>
  </si>
  <si>
    <t>4X2</t>
  </si>
  <si>
    <t>2X2</t>
  </si>
  <si>
    <t>1X1</t>
  </si>
  <si>
    <t>nb day</t>
  </si>
  <si>
    <t>Comp</t>
  </si>
  <si>
    <t>225 Wood = 600 Hay = 150 Chemfuel = 1 Fuel Oil (=150 Chemfuel power)</t>
  </si>
  <si>
    <t>Skill</t>
  </si>
  <si>
    <t>Fuel per day with bonus</t>
  </si>
  <si>
    <t>Fuel Capacity</t>
  </si>
  <si>
    <t>HP with bonus</t>
  </si>
  <si>
    <t>Wood Generator</t>
  </si>
  <si>
    <t>Fuel Oil Generator</t>
  </si>
  <si>
    <t>Fuel Oil Gen18K</t>
  </si>
  <si>
    <t>UN-FGEN18K</t>
  </si>
  <si>
    <t>Large Fuel Cell</t>
  </si>
  <si>
    <t>Portable Generator</t>
  </si>
  <si>
    <t>Portable Fuel Cell</t>
  </si>
  <si>
    <t>Armored FGEN03K</t>
  </si>
  <si>
    <t>Armored FGEN06K</t>
  </si>
  <si>
    <t>Portable CGEN01K</t>
  </si>
  <si>
    <t>Industrial Gen6K</t>
  </si>
  <si>
    <t>Industrial Gen3K</t>
  </si>
  <si>
    <t>ComponentIndustrial</t>
  </si>
  <si>
    <t xml:space="preserve">      &lt;MarketValue&gt;32&lt;/MarketValue&gt;</t>
  </si>
  <si>
    <t xml:space="preserve">      &lt;Mass&gt;0.6&lt;/Mass&gt;</t>
  </si>
  <si>
    <t>SadjuukChemfuelBarrel</t>
  </si>
  <si>
    <t xml:space="preserve">      &lt;MarketValue&gt;2.3&lt;/MarketValue&gt;</t>
  </si>
  <si>
    <t xml:space="preserve">      &lt;Mass&gt;0.05&lt;/Mass&gt;</t>
  </si>
  <si>
    <t>SadjuukHydrogen</t>
  </si>
  <si>
    <t xml:space="preserve">      &lt;MarketValue&gt;345&lt;/MarketValue&gt;</t>
  </si>
  <si>
    <t xml:space="preserve">      &lt;Mass&gt;10&lt;/Mass&gt;</t>
  </si>
  <si>
    <t>Bonus</t>
  </si>
  <si>
    <t>Fuel per Vanilla</t>
  </si>
  <si>
    <t>=</t>
  </si>
  <si>
    <t xml:space="preserve">150 Chemfuel + 1 component = 1 Fuel Oil + 1 component = 1 Fuel Cell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</si>
</sst>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9" fontId="0" fillId="2" borderId="1" xfId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9" fontId="0" fillId="12" borderId="1" xfId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7"/>
  <sheetViews>
    <sheetView tabSelected="1" workbookViewId="0">
      <selection activeCell="J8" sqref="J8"/>
    </sheetView>
  </sheetViews>
  <sheetFormatPr baseColWidth="10" defaultRowHeight="15"/>
  <cols>
    <col min="1" max="1" width="0.7109375" style="4" customWidth="1"/>
    <col min="2" max="2" width="11.42578125" style="4"/>
    <col min="3" max="3" width="17.85546875" style="5" bestFit="1" customWidth="1"/>
    <col min="4" max="4" width="19.5703125" style="5" bestFit="1" customWidth="1"/>
    <col min="5" max="5" width="11.42578125" style="4" customWidth="1"/>
    <col min="6" max="6" width="13.7109375" style="5" bestFit="1" customWidth="1"/>
    <col min="7" max="8" width="11.42578125" style="4"/>
    <col min="9" max="14" width="11.42578125" style="5"/>
    <col min="15" max="16384" width="11.42578125" style="4"/>
  </cols>
  <sheetData>
    <row r="2" spans="2:14" s="2" customFormat="1">
      <c r="B2" s="2" t="s">
        <v>76</v>
      </c>
      <c r="C2" s="3"/>
      <c r="D2" s="3"/>
      <c r="F2" s="3"/>
      <c r="I2" s="3"/>
      <c r="J2" s="3"/>
      <c r="K2" s="3"/>
      <c r="L2" s="3"/>
      <c r="M2" s="3"/>
      <c r="N2" s="3"/>
    </row>
    <row r="4" spans="2:14">
      <c r="B4" s="6"/>
      <c r="C4" s="7" t="s">
        <v>13</v>
      </c>
      <c r="D4" s="7" t="s">
        <v>81</v>
      </c>
      <c r="E4" s="7" t="s">
        <v>91</v>
      </c>
      <c r="F4" s="7" t="s">
        <v>1</v>
      </c>
      <c r="G4" s="7" t="s">
        <v>0</v>
      </c>
      <c r="H4" s="7" t="s">
        <v>8</v>
      </c>
      <c r="I4" s="7" t="s">
        <v>3</v>
      </c>
      <c r="J4" s="7" t="s">
        <v>4</v>
      </c>
      <c r="K4" s="7" t="s">
        <v>5</v>
      </c>
      <c r="L4" s="7" t="s">
        <v>6</v>
      </c>
      <c r="M4" s="7" t="s">
        <v>7</v>
      </c>
      <c r="N4" s="7" t="s">
        <v>56</v>
      </c>
    </row>
    <row r="5" spans="2:14">
      <c r="B5" s="8" t="s">
        <v>53</v>
      </c>
      <c r="C5" s="15" t="s">
        <v>9</v>
      </c>
      <c r="D5" s="15" t="s">
        <v>19</v>
      </c>
      <c r="E5" s="15">
        <v>0</v>
      </c>
      <c r="F5" s="10" t="s">
        <v>2</v>
      </c>
      <c r="G5" s="7">
        <v>200</v>
      </c>
      <c r="H5" s="7">
        <v>200</v>
      </c>
      <c r="I5" s="7">
        <v>5</v>
      </c>
      <c r="J5" s="11"/>
      <c r="K5" s="7"/>
      <c r="L5" s="7"/>
      <c r="M5" s="9"/>
      <c r="N5" s="7"/>
    </row>
    <row r="6" spans="2:14">
      <c r="B6" s="8" t="s">
        <v>53</v>
      </c>
      <c r="C6" s="9" t="s">
        <v>10</v>
      </c>
      <c r="D6" s="9" t="s">
        <v>21</v>
      </c>
      <c r="E6" s="9">
        <v>3</v>
      </c>
      <c r="F6" s="10" t="s">
        <v>2</v>
      </c>
      <c r="G6" s="7">
        <v>350</v>
      </c>
      <c r="H6" s="7">
        <v>350</v>
      </c>
      <c r="I6" s="7">
        <v>5</v>
      </c>
      <c r="J6" s="11">
        <v>2</v>
      </c>
      <c r="K6" s="7"/>
      <c r="L6" s="7"/>
      <c r="M6" s="9"/>
      <c r="N6" s="7"/>
    </row>
    <row r="7" spans="2:14">
      <c r="B7" s="8" t="s">
        <v>53</v>
      </c>
      <c r="C7" s="9" t="s">
        <v>11</v>
      </c>
      <c r="D7" s="9" t="s">
        <v>20</v>
      </c>
      <c r="E7" s="9">
        <v>3</v>
      </c>
      <c r="F7" s="7" t="s">
        <v>78</v>
      </c>
      <c r="G7" s="7">
        <v>450</v>
      </c>
      <c r="H7" s="7">
        <v>450</v>
      </c>
      <c r="I7" s="7">
        <v>2</v>
      </c>
      <c r="J7" s="11">
        <v>5</v>
      </c>
      <c r="K7" s="7"/>
      <c r="L7" s="7"/>
      <c r="M7" s="9"/>
      <c r="N7" s="7"/>
    </row>
    <row r="8" spans="2:14">
      <c r="B8" s="8" t="s">
        <v>53</v>
      </c>
      <c r="C8" s="9" t="s">
        <v>12</v>
      </c>
      <c r="D8" s="9" t="s">
        <v>22</v>
      </c>
      <c r="E8" s="9">
        <v>3</v>
      </c>
      <c r="F8" s="7" t="s">
        <v>78</v>
      </c>
      <c r="G8" s="7">
        <v>600</v>
      </c>
      <c r="H8" s="7">
        <v>600</v>
      </c>
      <c r="I8" s="7">
        <v>2</v>
      </c>
      <c r="J8" s="11">
        <v>10</v>
      </c>
      <c r="K8" s="7"/>
      <c r="L8" s="7"/>
      <c r="M8" s="9"/>
      <c r="N8" s="7"/>
    </row>
    <row r="9" spans="2:14">
      <c r="B9" s="8" t="s">
        <v>53</v>
      </c>
      <c r="C9" s="11" t="s">
        <v>26</v>
      </c>
      <c r="D9" s="11" t="s">
        <v>23</v>
      </c>
      <c r="E9" s="11">
        <v>6</v>
      </c>
      <c r="F9" s="7" t="s">
        <v>73</v>
      </c>
      <c r="G9" s="7">
        <v>1000</v>
      </c>
      <c r="H9" s="7">
        <v>1000</v>
      </c>
      <c r="I9" s="7"/>
      <c r="J9" s="11">
        <v>2</v>
      </c>
      <c r="K9" s="7"/>
      <c r="L9" s="7">
        <v>10</v>
      </c>
      <c r="M9" s="9"/>
      <c r="N9" s="7"/>
    </row>
    <row r="10" spans="2:14">
      <c r="B10" s="8" t="s">
        <v>53</v>
      </c>
      <c r="C10" s="12" t="s">
        <v>27</v>
      </c>
      <c r="D10" s="12" t="s">
        <v>24</v>
      </c>
      <c r="E10" s="12">
        <v>6</v>
      </c>
      <c r="F10" s="7" t="s">
        <v>74</v>
      </c>
      <c r="G10" s="7">
        <v>2000</v>
      </c>
      <c r="H10" s="7">
        <v>2000</v>
      </c>
      <c r="I10" s="7"/>
      <c r="J10" s="11">
        <v>10</v>
      </c>
      <c r="K10" s="7"/>
      <c r="L10" s="7">
        <v>10</v>
      </c>
      <c r="M10" s="9"/>
      <c r="N10" s="7"/>
    </row>
    <row r="11" spans="2:14">
      <c r="B11" s="8" t="s">
        <v>53</v>
      </c>
      <c r="C11" s="13" t="s">
        <v>28</v>
      </c>
      <c r="D11" s="13" t="s">
        <v>25</v>
      </c>
      <c r="E11" s="13">
        <v>12</v>
      </c>
      <c r="F11" s="7" t="s">
        <v>75</v>
      </c>
      <c r="G11" s="7">
        <v>4000</v>
      </c>
      <c r="H11" s="7">
        <v>4000</v>
      </c>
      <c r="I11" s="7"/>
      <c r="J11" s="11"/>
      <c r="K11" s="7">
        <v>10</v>
      </c>
      <c r="L11" s="7">
        <v>10</v>
      </c>
      <c r="M11" s="9"/>
      <c r="N11" s="7"/>
    </row>
    <row r="12" spans="2:14">
      <c r="B12" s="8" t="s">
        <v>53</v>
      </c>
      <c r="C12" s="9" t="s">
        <v>15</v>
      </c>
      <c r="D12" s="9" t="s">
        <v>16</v>
      </c>
      <c r="E12" s="9">
        <v>3</v>
      </c>
      <c r="F12" s="10" t="s">
        <v>2</v>
      </c>
      <c r="G12" s="7">
        <f>G5/2</f>
        <v>100</v>
      </c>
      <c r="H12" s="7">
        <f>G12*4</f>
        <v>400</v>
      </c>
      <c r="I12" s="7">
        <v>10</v>
      </c>
      <c r="J12" s="11"/>
      <c r="K12" s="7"/>
      <c r="L12" s="7"/>
      <c r="M12" s="9"/>
      <c r="N12" s="7"/>
    </row>
    <row r="13" spans="2:14">
      <c r="B13" s="8" t="s">
        <v>53</v>
      </c>
      <c r="C13" s="9" t="s">
        <v>33</v>
      </c>
      <c r="D13" s="9" t="s">
        <v>17</v>
      </c>
      <c r="E13" s="9">
        <v>3</v>
      </c>
      <c r="F13" s="10" t="s">
        <v>2</v>
      </c>
      <c r="G13" s="7">
        <f t="shared" ref="G13:G14" si="0">G6/2</f>
        <v>175</v>
      </c>
      <c r="H13" s="7">
        <f t="shared" ref="H13:H20" si="1">G13*4</f>
        <v>700</v>
      </c>
      <c r="I13" s="7">
        <v>10</v>
      </c>
      <c r="J13" s="11">
        <v>4</v>
      </c>
      <c r="K13" s="7"/>
      <c r="L13" s="7"/>
      <c r="M13" s="9"/>
      <c r="N13" s="7"/>
    </row>
    <row r="14" spans="2:14">
      <c r="B14" s="8" t="s">
        <v>53</v>
      </c>
      <c r="C14" s="9" t="s">
        <v>34</v>
      </c>
      <c r="D14" s="9" t="s">
        <v>18</v>
      </c>
      <c r="E14" s="9">
        <v>3</v>
      </c>
      <c r="F14" s="7" t="s">
        <v>78</v>
      </c>
      <c r="G14" s="7">
        <f t="shared" si="0"/>
        <v>225</v>
      </c>
      <c r="H14" s="7">
        <f t="shared" si="1"/>
        <v>900</v>
      </c>
      <c r="I14" s="7">
        <v>4</v>
      </c>
      <c r="J14" s="11">
        <v>10</v>
      </c>
      <c r="K14" s="7"/>
      <c r="L14" s="7"/>
      <c r="M14" s="9"/>
      <c r="N14" s="7"/>
    </row>
    <row r="15" spans="2:14">
      <c r="B15" s="8" t="s">
        <v>53</v>
      </c>
      <c r="C15" s="11" t="s">
        <v>35</v>
      </c>
      <c r="D15" s="11" t="s">
        <v>29</v>
      </c>
      <c r="E15" s="11">
        <v>6</v>
      </c>
      <c r="F15" s="7" t="s">
        <v>73</v>
      </c>
      <c r="G15" s="7">
        <f>G9/2</f>
        <v>500</v>
      </c>
      <c r="H15" s="7">
        <f t="shared" si="1"/>
        <v>2000</v>
      </c>
      <c r="I15" s="7"/>
      <c r="J15" s="11">
        <v>20</v>
      </c>
      <c r="K15" s="7"/>
      <c r="L15" s="7"/>
      <c r="M15" s="9"/>
      <c r="N15" s="7"/>
    </row>
    <row r="16" spans="2:14">
      <c r="B16" s="8" t="s">
        <v>53</v>
      </c>
      <c r="C16" s="11" t="s">
        <v>32</v>
      </c>
      <c r="D16" s="11" t="s">
        <v>30</v>
      </c>
      <c r="E16" s="11">
        <v>6</v>
      </c>
      <c r="F16" s="7" t="s">
        <v>73</v>
      </c>
      <c r="G16" s="7">
        <f>G9/2</f>
        <v>500</v>
      </c>
      <c r="H16" s="7">
        <f t="shared" si="1"/>
        <v>2000</v>
      </c>
      <c r="I16" s="7"/>
      <c r="J16" s="11">
        <v>20</v>
      </c>
      <c r="K16" s="7"/>
      <c r="L16" s="7"/>
      <c r="M16" s="9">
        <v>2</v>
      </c>
      <c r="N16" s="7"/>
    </row>
    <row r="17" spans="2:14">
      <c r="B17" s="8" t="s">
        <v>53</v>
      </c>
      <c r="C17" s="12" t="s">
        <v>31</v>
      </c>
      <c r="D17" s="12" t="s">
        <v>54</v>
      </c>
      <c r="E17" s="12">
        <v>6</v>
      </c>
      <c r="F17" s="7" t="s">
        <v>74</v>
      </c>
      <c r="G17" s="7">
        <f>G10/2</f>
        <v>1000</v>
      </c>
      <c r="H17" s="7">
        <f t="shared" si="1"/>
        <v>4000</v>
      </c>
      <c r="I17" s="7"/>
      <c r="J17" s="11">
        <v>40</v>
      </c>
      <c r="K17" s="7"/>
      <c r="L17" s="7"/>
      <c r="M17" s="9"/>
      <c r="N17" s="7"/>
    </row>
    <row r="18" spans="2:14">
      <c r="B18" s="8" t="s">
        <v>53</v>
      </c>
      <c r="C18" s="12" t="s">
        <v>37</v>
      </c>
      <c r="D18" s="12" t="s">
        <v>36</v>
      </c>
      <c r="E18" s="12">
        <v>6</v>
      </c>
      <c r="F18" s="7" t="s">
        <v>74</v>
      </c>
      <c r="G18" s="7">
        <f>G10/2</f>
        <v>1000</v>
      </c>
      <c r="H18" s="7">
        <f t="shared" si="1"/>
        <v>4000</v>
      </c>
      <c r="I18" s="7"/>
      <c r="J18" s="11">
        <v>40</v>
      </c>
      <c r="K18" s="7"/>
      <c r="L18" s="7"/>
      <c r="M18" s="9">
        <v>2</v>
      </c>
      <c r="N18" s="7"/>
    </row>
    <row r="19" spans="2:14">
      <c r="B19" s="8" t="s">
        <v>53</v>
      </c>
      <c r="C19" s="13" t="s">
        <v>39</v>
      </c>
      <c r="D19" s="13" t="s">
        <v>38</v>
      </c>
      <c r="E19" s="13">
        <v>12</v>
      </c>
      <c r="F19" s="7" t="s">
        <v>75</v>
      </c>
      <c r="G19" s="7">
        <f>G11/2</f>
        <v>2000</v>
      </c>
      <c r="H19" s="7">
        <f t="shared" si="1"/>
        <v>8000</v>
      </c>
      <c r="I19" s="7"/>
      <c r="J19" s="11"/>
      <c r="K19" s="7">
        <v>40</v>
      </c>
      <c r="L19" s="7"/>
      <c r="M19" s="9">
        <v>2</v>
      </c>
      <c r="N19" s="7"/>
    </row>
    <row r="20" spans="2:14">
      <c r="B20" s="8" t="s">
        <v>53</v>
      </c>
      <c r="C20" s="13" t="s">
        <v>40</v>
      </c>
      <c r="D20" s="13" t="s">
        <v>38</v>
      </c>
      <c r="E20" s="13">
        <v>12</v>
      </c>
      <c r="F20" s="7" t="s">
        <v>75</v>
      </c>
      <c r="G20" s="7">
        <f>G11/2</f>
        <v>2000</v>
      </c>
      <c r="H20" s="7">
        <f t="shared" si="1"/>
        <v>8000</v>
      </c>
      <c r="I20" s="7"/>
      <c r="J20" s="11"/>
      <c r="K20" s="7">
        <v>40</v>
      </c>
      <c r="L20" s="7"/>
      <c r="M20" s="9">
        <v>2</v>
      </c>
      <c r="N20" s="7"/>
    </row>
    <row r="21" spans="2:14">
      <c r="B21" s="8" t="s">
        <v>53</v>
      </c>
      <c r="C21" s="9" t="s">
        <v>43</v>
      </c>
      <c r="D21" s="9" t="s">
        <v>55</v>
      </c>
      <c r="E21" s="9">
        <v>3</v>
      </c>
      <c r="F21" s="10" t="s">
        <v>2</v>
      </c>
      <c r="G21" s="7">
        <v>200</v>
      </c>
      <c r="H21" s="7">
        <v>200</v>
      </c>
      <c r="I21" s="7">
        <v>5</v>
      </c>
      <c r="J21" s="11"/>
      <c r="K21" s="7"/>
      <c r="L21" s="7"/>
      <c r="M21" s="9"/>
      <c r="N21" s="7"/>
    </row>
    <row r="22" spans="2:14">
      <c r="B22" s="8" t="s">
        <v>53</v>
      </c>
      <c r="C22" s="11" t="s">
        <v>46</v>
      </c>
      <c r="D22" s="11" t="s">
        <v>47</v>
      </c>
      <c r="E22" s="11">
        <v>6</v>
      </c>
      <c r="F22" s="7" t="s">
        <v>73</v>
      </c>
      <c r="G22" s="7">
        <v>450</v>
      </c>
      <c r="H22" s="7">
        <v>450</v>
      </c>
      <c r="I22" s="7"/>
      <c r="J22" s="11">
        <v>5</v>
      </c>
      <c r="K22" s="7"/>
      <c r="L22" s="7"/>
      <c r="M22" s="9"/>
      <c r="N22" s="7"/>
    </row>
    <row r="23" spans="2:14">
      <c r="B23" s="8" t="s">
        <v>53</v>
      </c>
      <c r="C23" s="11" t="s">
        <v>51</v>
      </c>
      <c r="D23" s="11" t="s">
        <v>52</v>
      </c>
      <c r="E23" s="11">
        <v>6</v>
      </c>
      <c r="F23" s="7" t="s">
        <v>73</v>
      </c>
      <c r="G23" s="7">
        <v>200</v>
      </c>
      <c r="H23" s="7">
        <v>200</v>
      </c>
      <c r="I23" s="7"/>
      <c r="J23" s="11"/>
      <c r="K23" s="7"/>
      <c r="L23" s="7"/>
      <c r="M23" s="9"/>
      <c r="N23" s="7">
        <v>5</v>
      </c>
    </row>
    <row r="24" spans="2:14">
      <c r="B24" s="8" t="s">
        <v>53</v>
      </c>
      <c r="C24" s="11" t="s">
        <v>48</v>
      </c>
      <c r="D24" s="11" t="s">
        <v>49</v>
      </c>
      <c r="E24" s="11">
        <v>6</v>
      </c>
      <c r="F24" s="7" t="s">
        <v>73</v>
      </c>
      <c r="G24" s="7">
        <v>500</v>
      </c>
      <c r="H24" s="7">
        <v>500</v>
      </c>
      <c r="I24" s="7"/>
      <c r="J24" s="11"/>
      <c r="K24" s="7"/>
      <c r="L24" s="7">
        <v>5</v>
      </c>
      <c r="M24" s="9"/>
      <c r="N24" s="7"/>
    </row>
    <row r="25" spans="2:14">
      <c r="B25" s="8" t="s">
        <v>53</v>
      </c>
      <c r="C25" s="9" t="s">
        <v>42</v>
      </c>
      <c r="D25" s="9" t="s">
        <v>41</v>
      </c>
      <c r="E25" s="9">
        <v>3</v>
      </c>
      <c r="F25" s="10" t="s">
        <v>2</v>
      </c>
      <c r="G25" s="7">
        <f>G21/2</f>
        <v>100</v>
      </c>
      <c r="H25" s="7">
        <f>G25*4</f>
        <v>400</v>
      </c>
      <c r="I25" s="7">
        <v>5</v>
      </c>
      <c r="J25" s="11">
        <v>2</v>
      </c>
      <c r="K25" s="7"/>
      <c r="L25" s="7"/>
      <c r="M25" s="9"/>
      <c r="N25" s="7"/>
    </row>
    <row r="26" spans="2:14">
      <c r="B26" s="8" t="s">
        <v>53</v>
      </c>
      <c r="C26" s="11" t="s">
        <v>44</v>
      </c>
      <c r="D26" s="11" t="s">
        <v>45</v>
      </c>
      <c r="E26" s="11">
        <v>6</v>
      </c>
      <c r="F26" s="7" t="s">
        <v>73</v>
      </c>
      <c r="G26" s="7">
        <f t="shared" ref="G26:G27" si="2">G22/2</f>
        <v>225</v>
      </c>
      <c r="H26" s="7">
        <f t="shared" ref="H26:H27" si="3">G26*4</f>
        <v>900</v>
      </c>
      <c r="I26" s="7"/>
      <c r="J26" s="11">
        <v>7</v>
      </c>
      <c r="K26" s="7"/>
      <c r="L26" s="7"/>
      <c r="M26" s="9"/>
      <c r="N26" s="7"/>
    </row>
    <row r="27" spans="2:14">
      <c r="B27" s="8" t="s">
        <v>53</v>
      </c>
      <c r="C27" s="11" t="s">
        <v>50</v>
      </c>
      <c r="D27" s="11" t="s">
        <v>57</v>
      </c>
      <c r="E27" s="11">
        <v>6</v>
      </c>
      <c r="F27" s="7" t="s">
        <v>73</v>
      </c>
      <c r="G27" s="7">
        <f t="shared" si="2"/>
        <v>100</v>
      </c>
      <c r="H27" s="7">
        <f t="shared" si="3"/>
        <v>400</v>
      </c>
      <c r="I27" s="7"/>
      <c r="J27" s="11"/>
      <c r="K27" s="7"/>
      <c r="L27" s="7"/>
      <c r="M27" s="9">
        <v>2</v>
      </c>
      <c r="N27" s="7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F26" sqref="F26"/>
    </sheetView>
  </sheetViews>
  <sheetFormatPr baseColWidth="10" defaultRowHeight="15"/>
  <cols>
    <col min="1" max="1" width="0.7109375" style="4" customWidth="1"/>
    <col min="2" max="2" width="11.42578125" style="4"/>
    <col min="3" max="3" width="19.7109375" style="5" bestFit="1" customWidth="1"/>
    <col min="4" max="4" width="21.7109375" style="5" customWidth="1"/>
    <col min="5" max="5" width="11.42578125" style="5" customWidth="1"/>
    <col min="6" max="6" width="11.42578125" style="4" customWidth="1"/>
    <col min="7" max="7" width="4.5703125" style="5" bestFit="1" customWidth="1"/>
    <col min="8" max="8" width="6.7109375" style="5" bestFit="1" customWidth="1"/>
    <col min="9" max="20" width="11.42578125" style="5" customWidth="1"/>
    <col min="21" max="16384" width="11.42578125" style="4"/>
  </cols>
  <sheetData>
    <row r="2" spans="2:21" s="2" customFormat="1">
      <c r="B2" s="2" t="s">
        <v>77</v>
      </c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spans="2:21" ht="45">
      <c r="B4" s="6"/>
      <c r="C4" s="7" t="s">
        <v>13</v>
      </c>
      <c r="D4" s="7" t="s">
        <v>81</v>
      </c>
      <c r="E4" s="7" t="s">
        <v>14</v>
      </c>
      <c r="F4" s="7" t="s">
        <v>91</v>
      </c>
      <c r="G4" s="7" t="s">
        <v>79</v>
      </c>
      <c r="H4" s="7" t="s">
        <v>80</v>
      </c>
      <c r="I4" s="16" t="s">
        <v>79</v>
      </c>
      <c r="J4" s="19" t="s">
        <v>80</v>
      </c>
      <c r="K4" s="16" t="s">
        <v>117</v>
      </c>
      <c r="L4" s="16" t="s">
        <v>116</v>
      </c>
      <c r="M4" s="18" t="s">
        <v>92</v>
      </c>
      <c r="N4" s="18" t="s">
        <v>93</v>
      </c>
      <c r="O4" s="18" t="s">
        <v>93</v>
      </c>
      <c r="P4" s="16" t="s">
        <v>88</v>
      </c>
      <c r="Q4" s="19" t="s">
        <v>4</v>
      </c>
      <c r="R4" s="19" t="s">
        <v>89</v>
      </c>
      <c r="S4" s="19" t="s">
        <v>5</v>
      </c>
      <c r="T4" s="18" t="s">
        <v>94</v>
      </c>
      <c r="U4" s="19" t="s">
        <v>8</v>
      </c>
    </row>
    <row r="5" spans="2:21">
      <c r="B5" s="6"/>
      <c r="C5" s="11" t="s">
        <v>58</v>
      </c>
      <c r="D5" s="11" t="s">
        <v>95</v>
      </c>
      <c r="E5" s="11" t="s">
        <v>3</v>
      </c>
      <c r="F5" s="11">
        <v>3</v>
      </c>
      <c r="G5" s="7" t="s">
        <v>82</v>
      </c>
      <c r="H5" s="7">
        <v>1500</v>
      </c>
      <c r="I5" s="7">
        <v>6</v>
      </c>
      <c r="J5" s="7">
        <v>1500</v>
      </c>
      <c r="K5" s="7">
        <v>33</v>
      </c>
      <c r="L5" s="24">
        <v>0</v>
      </c>
      <c r="M5" s="7">
        <v>33</v>
      </c>
      <c r="N5" s="7">
        <v>100</v>
      </c>
      <c r="O5" s="7"/>
      <c r="P5" s="7" t="s">
        <v>118</v>
      </c>
      <c r="Q5" s="22">
        <v>150</v>
      </c>
      <c r="R5" s="22">
        <v>3</v>
      </c>
      <c r="S5" s="22"/>
      <c r="T5" s="7">
        <v>450</v>
      </c>
      <c r="U5" s="7">
        <f>T5*4</f>
        <v>1800</v>
      </c>
    </row>
    <row r="6" spans="2:21">
      <c r="B6" s="6"/>
      <c r="C6" s="11" t="s">
        <v>69</v>
      </c>
      <c r="D6" s="11" t="s">
        <v>100</v>
      </c>
      <c r="E6" s="11" t="s">
        <v>72</v>
      </c>
      <c r="F6" s="11">
        <v>6</v>
      </c>
      <c r="G6" s="7" t="s">
        <v>87</v>
      </c>
      <c r="H6" s="7">
        <v>500</v>
      </c>
      <c r="I6" s="7">
        <v>1</v>
      </c>
      <c r="J6" s="7">
        <v>500</v>
      </c>
      <c r="K6" s="7">
        <f>10.5/2100*J6</f>
        <v>2.5</v>
      </c>
      <c r="L6" s="24">
        <v>0</v>
      </c>
      <c r="M6" s="7">
        <v>2.5</v>
      </c>
      <c r="N6" s="7">
        <v>15</v>
      </c>
      <c r="O6" s="7"/>
      <c r="P6" s="7">
        <f>N6/M6</f>
        <v>6</v>
      </c>
      <c r="Q6" s="22">
        <v>50</v>
      </c>
      <c r="R6" s="22">
        <f>6/2100*J6</f>
        <v>1.4285714285714286</v>
      </c>
      <c r="S6" s="22"/>
      <c r="T6" s="7">
        <v>150</v>
      </c>
      <c r="U6" s="7">
        <f>T6*4</f>
        <v>600</v>
      </c>
    </row>
    <row r="7" spans="2:21">
      <c r="B7" s="6"/>
      <c r="C7" s="11" t="s">
        <v>59</v>
      </c>
      <c r="D7" s="11" t="s">
        <v>96</v>
      </c>
      <c r="E7" s="11" t="s">
        <v>62</v>
      </c>
      <c r="F7" s="11">
        <v>6</v>
      </c>
      <c r="G7" s="7" t="s">
        <v>82</v>
      </c>
      <c r="H7" s="7">
        <v>2250</v>
      </c>
      <c r="I7" s="7">
        <v>6</v>
      </c>
      <c r="J7" s="7">
        <v>3000</v>
      </c>
      <c r="K7" s="14">
        <f>10.5/2100*J7</f>
        <v>15</v>
      </c>
      <c r="L7" s="26">
        <f>J7/100/1000</f>
        <v>0.03</v>
      </c>
      <c r="M7" s="21">
        <f>(1-L7)*K7</f>
        <v>14.549999999999999</v>
      </c>
      <c r="N7" s="25">
        <f t="shared" ref="N7:N16" si="0">M7*6</f>
        <v>87.3</v>
      </c>
      <c r="O7" s="21">
        <v>150</v>
      </c>
      <c r="P7" s="7">
        <f>O7/M7</f>
        <v>10.309278350515465</v>
      </c>
      <c r="Q7" s="22">
        <v>150</v>
      </c>
      <c r="R7" s="22">
        <v>6</v>
      </c>
      <c r="S7" s="22"/>
      <c r="T7" s="7">
        <v>450</v>
      </c>
      <c r="U7" s="7">
        <f t="shared" ref="U7:U16" si="1">T7*4</f>
        <v>1800</v>
      </c>
    </row>
    <row r="8" spans="2:21">
      <c r="B8" s="6"/>
      <c r="C8" s="11" t="s">
        <v>60</v>
      </c>
      <c r="D8" s="11" t="s">
        <v>97</v>
      </c>
      <c r="E8" s="11" t="s">
        <v>62</v>
      </c>
      <c r="F8" s="11">
        <v>6</v>
      </c>
      <c r="G8" s="7" t="s">
        <v>83</v>
      </c>
      <c r="H8" s="7">
        <v>12000</v>
      </c>
      <c r="I8" s="7">
        <v>32</v>
      </c>
      <c r="J8" s="7">
        <v>18000</v>
      </c>
      <c r="K8" s="14">
        <f>10.5/2100*J8</f>
        <v>90</v>
      </c>
      <c r="L8" s="26">
        <f>J8/100/1000</f>
        <v>0.18</v>
      </c>
      <c r="M8" s="21">
        <f t="shared" ref="M8:M14" si="2">(1-L8)*K8</f>
        <v>73.800000000000011</v>
      </c>
      <c r="N8" s="25">
        <f t="shared" si="0"/>
        <v>442.80000000000007</v>
      </c>
      <c r="O8" s="21">
        <v>1800</v>
      </c>
      <c r="P8" s="7">
        <f t="shared" ref="P8:P14" si="3">O8/M8</f>
        <v>24.390243902439021</v>
      </c>
      <c r="Q8" s="22">
        <v>300</v>
      </c>
      <c r="R8" s="22">
        <v>18</v>
      </c>
      <c r="S8" s="22"/>
      <c r="T8" s="7">
        <v>450</v>
      </c>
      <c r="U8" s="7">
        <f t="shared" si="1"/>
        <v>1800</v>
      </c>
    </row>
    <row r="9" spans="2:21">
      <c r="B9" s="6"/>
      <c r="C9" s="11" t="s">
        <v>61</v>
      </c>
      <c r="D9" s="11" t="s">
        <v>98</v>
      </c>
      <c r="E9" s="11" t="s">
        <v>62</v>
      </c>
      <c r="F9" s="11">
        <v>6</v>
      </c>
      <c r="G9" s="7" t="s">
        <v>83</v>
      </c>
      <c r="H9" s="7">
        <v>12000</v>
      </c>
      <c r="I9" s="7">
        <v>32</v>
      </c>
      <c r="J9" s="7">
        <v>18000</v>
      </c>
      <c r="K9" s="14">
        <f t="shared" ref="K9:K11" si="4">10.5/2100*J9</f>
        <v>90</v>
      </c>
      <c r="L9" s="26">
        <f t="shared" ref="L9:L14" si="5">J9/100/1000</f>
        <v>0.18</v>
      </c>
      <c r="M9" s="21">
        <f t="shared" si="2"/>
        <v>73.800000000000011</v>
      </c>
      <c r="N9" s="25">
        <f t="shared" si="0"/>
        <v>442.80000000000007</v>
      </c>
      <c r="O9" s="21">
        <v>1800</v>
      </c>
      <c r="P9" s="7">
        <f t="shared" si="3"/>
        <v>24.390243902439021</v>
      </c>
      <c r="Q9" s="22">
        <v>600</v>
      </c>
      <c r="R9" s="22">
        <v>18</v>
      </c>
      <c r="S9" s="22"/>
      <c r="T9" s="7">
        <v>900</v>
      </c>
      <c r="U9" s="7">
        <f t="shared" si="1"/>
        <v>3600</v>
      </c>
    </row>
    <row r="10" spans="2:21">
      <c r="B10" s="6"/>
      <c r="C10" s="12" t="s">
        <v>63</v>
      </c>
      <c r="D10" s="12" t="s">
        <v>106</v>
      </c>
      <c r="E10" s="12" t="s">
        <v>62</v>
      </c>
      <c r="F10" s="12">
        <v>6</v>
      </c>
      <c r="G10" s="7" t="s">
        <v>84</v>
      </c>
      <c r="H10" s="7">
        <v>2250</v>
      </c>
      <c r="I10" s="7">
        <v>3</v>
      </c>
      <c r="J10" s="7">
        <v>3000</v>
      </c>
      <c r="K10" s="14">
        <f t="shared" si="4"/>
        <v>15</v>
      </c>
      <c r="L10" s="26">
        <f t="shared" si="5"/>
        <v>0.03</v>
      </c>
      <c r="M10" s="21">
        <f t="shared" si="2"/>
        <v>14.549999999999999</v>
      </c>
      <c r="N10" s="25">
        <f t="shared" si="0"/>
        <v>87.3</v>
      </c>
      <c r="O10" s="21">
        <v>150</v>
      </c>
      <c r="P10" s="7">
        <f t="shared" si="3"/>
        <v>10.309278350515465</v>
      </c>
      <c r="Q10" s="22">
        <v>300</v>
      </c>
      <c r="R10" s="22">
        <v>6</v>
      </c>
      <c r="S10" s="22"/>
      <c r="T10" s="7">
        <v>900</v>
      </c>
      <c r="U10" s="7">
        <f t="shared" si="1"/>
        <v>3600</v>
      </c>
    </row>
    <row r="11" spans="2:21">
      <c r="B11" s="6"/>
      <c r="C11" s="12" t="s">
        <v>64</v>
      </c>
      <c r="D11" s="12" t="s">
        <v>105</v>
      </c>
      <c r="E11" s="12" t="s">
        <v>62</v>
      </c>
      <c r="F11" s="12">
        <v>6</v>
      </c>
      <c r="G11" s="7" t="s">
        <v>85</v>
      </c>
      <c r="H11" s="7">
        <v>6000</v>
      </c>
      <c r="I11" s="7">
        <v>8</v>
      </c>
      <c r="J11" s="7">
        <v>6000</v>
      </c>
      <c r="K11" s="14">
        <f t="shared" si="4"/>
        <v>30</v>
      </c>
      <c r="L11" s="26">
        <f t="shared" si="5"/>
        <v>0.06</v>
      </c>
      <c r="M11" s="21">
        <f t="shared" si="2"/>
        <v>28.2</v>
      </c>
      <c r="N11" s="25">
        <f t="shared" si="0"/>
        <v>169.2</v>
      </c>
      <c r="O11" s="21">
        <v>300</v>
      </c>
      <c r="P11" s="7">
        <f t="shared" si="3"/>
        <v>10.638297872340425</v>
      </c>
      <c r="Q11" s="22">
        <v>600</v>
      </c>
      <c r="R11" s="22">
        <v>12</v>
      </c>
      <c r="S11" s="22"/>
      <c r="T11" s="7">
        <v>1800</v>
      </c>
      <c r="U11" s="7">
        <f t="shared" si="1"/>
        <v>7200</v>
      </c>
    </row>
    <row r="12" spans="2:21">
      <c r="B12" s="6"/>
      <c r="C12" s="12" t="s">
        <v>70</v>
      </c>
      <c r="D12" s="12" t="s">
        <v>104</v>
      </c>
      <c r="E12" s="12" t="s">
        <v>72</v>
      </c>
      <c r="F12" s="12">
        <v>6</v>
      </c>
      <c r="G12" s="7" t="s">
        <v>87</v>
      </c>
      <c r="H12" s="7">
        <v>1500</v>
      </c>
      <c r="I12" s="7">
        <v>1</v>
      </c>
      <c r="J12" s="7">
        <v>1000</v>
      </c>
      <c r="K12" s="7">
        <f>10.5/2100*J12</f>
        <v>5</v>
      </c>
      <c r="L12" s="24">
        <v>0</v>
      </c>
      <c r="M12" s="7">
        <v>5</v>
      </c>
      <c r="N12" s="7">
        <v>30</v>
      </c>
      <c r="O12" s="7"/>
      <c r="P12" s="7">
        <f>N12/M12</f>
        <v>6</v>
      </c>
      <c r="Q12" s="22">
        <v>150</v>
      </c>
      <c r="R12" s="22">
        <v>3</v>
      </c>
      <c r="S12" s="22"/>
      <c r="T12" s="7">
        <v>1500</v>
      </c>
      <c r="U12" s="7">
        <f>T12*4</f>
        <v>6000</v>
      </c>
    </row>
    <row r="13" spans="2:21">
      <c r="B13" s="6"/>
      <c r="C13" s="12" t="s">
        <v>65</v>
      </c>
      <c r="D13" s="12" t="s">
        <v>102</v>
      </c>
      <c r="E13" s="12" t="s">
        <v>62</v>
      </c>
      <c r="F13" s="12">
        <v>6</v>
      </c>
      <c r="G13" s="7" t="s">
        <v>86</v>
      </c>
      <c r="H13" s="7">
        <v>3000</v>
      </c>
      <c r="I13" s="7">
        <v>4</v>
      </c>
      <c r="J13" s="7">
        <v>3000</v>
      </c>
      <c r="K13" s="14">
        <f t="shared" ref="K13:K14" si="6">10.5/2100*J13</f>
        <v>15</v>
      </c>
      <c r="L13" s="26">
        <f t="shared" si="5"/>
        <v>0.03</v>
      </c>
      <c r="M13" s="21">
        <f t="shared" si="2"/>
        <v>14.549999999999999</v>
      </c>
      <c r="N13" s="25">
        <f t="shared" si="0"/>
        <v>87.3</v>
      </c>
      <c r="O13" s="21">
        <v>150</v>
      </c>
      <c r="P13" s="7">
        <f t="shared" si="3"/>
        <v>10.309278350515465</v>
      </c>
      <c r="Q13" s="22">
        <v>1000</v>
      </c>
      <c r="R13" s="22">
        <v>6</v>
      </c>
      <c r="S13" s="22"/>
      <c r="T13" s="7">
        <v>3000</v>
      </c>
      <c r="U13" s="7">
        <f t="shared" si="1"/>
        <v>12000</v>
      </c>
    </row>
    <row r="14" spans="2:21">
      <c r="B14" s="6"/>
      <c r="C14" s="12" t="s">
        <v>66</v>
      </c>
      <c r="D14" s="12" t="s">
        <v>103</v>
      </c>
      <c r="E14" s="12" t="s">
        <v>62</v>
      </c>
      <c r="F14" s="12">
        <v>6</v>
      </c>
      <c r="G14" s="7" t="s">
        <v>85</v>
      </c>
      <c r="H14" s="7">
        <v>6000</v>
      </c>
      <c r="I14" s="7">
        <v>8</v>
      </c>
      <c r="J14" s="7">
        <v>6000</v>
      </c>
      <c r="K14" s="14">
        <f t="shared" si="6"/>
        <v>30</v>
      </c>
      <c r="L14" s="26">
        <f t="shared" si="5"/>
        <v>0.06</v>
      </c>
      <c r="M14" s="20">
        <f>(1-L14)*K14</f>
        <v>28.2</v>
      </c>
      <c r="N14" s="25">
        <f t="shared" si="0"/>
        <v>169.2</v>
      </c>
      <c r="O14" s="21">
        <v>300</v>
      </c>
      <c r="P14" s="7">
        <f t="shared" si="3"/>
        <v>10.638297872340425</v>
      </c>
      <c r="Q14" s="22">
        <v>2000</v>
      </c>
      <c r="R14" s="22">
        <v>12</v>
      </c>
      <c r="S14" s="22"/>
      <c r="T14" s="7">
        <v>6000</v>
      </c>
      <c r="U14" s="7">
        <f t="shared" si="1"/>
        <v>24000</v>
      </c>
    </row>
    <row r="15" spans="2:21">
      <c r="B15" s="6"/>
      <c r="C15" s="13" t="s">
        <v>71</v>
      </c>
      <c r="D15" s="13" t="s">
        <v>101</v>
      </c>
      <c r="E15" s="13" t="s">
        <v>68</v>
      </c>
      <c r="F15" s="13">
        <v>12</v>
      </c>
      <c r="G15" s="7" t="s">
        <v>87</v>
      </c>
      <c r="H15" s="7">
        <v>800</v>
      </c>
      <c r="I15" s="7">
        <v>1</v>
      </c>
      <c r="J15" s="7">
        <v>3000</v>
      </c>
      <c r="K15" s="7">
        <f>10.5/2100*J15/150</f>
        <v>0.1</v>
      </c>
      <c r="L15" s="24">
        <v>0.75</v>
      </c>
      <c r="M15" s="20">
        <f>(1-L15)*K15</f>
        <v>2.5000000000000001E-2</v>
      </c>
      <c r="N15" s="27">
        <f t="shared" si="0"/>
        <v>0.15000000000000002</v>
      </c>
      <c r="O15" s="19">
        <f>N15*20</f>
        <v>3.0000000000000004</v>
      </c>
      <c r="P15" s="7">
        <f>N15/M15</f>
        <v>6.0000000000000009</v>
      </c>
      <c r="Q15" s="22">
        <v>50</v>
      </c>
      <c r="R15" s="22">
        <v>6</v>
      </c>
      <c r="S15" s="22">
        <v>50</v>
      </c>
      <c r="T15" s="7">
        <v>450</v>
      </c>
      <c r="U15" s="7">
        <f>T15*4</f>
        <v>1800</v>
      </c>
    </row>
    <row r="16" spans="2:21">
      <c r="B16" s="6"/>
      <c r="C16" s="13" t="s">
        <v>67</v>
      </c>
      <c r="D16" s="13" t="s">
        <v>99</v>
      </c>
      <c r="E16" s="13" t="s">
        <v>68</v>
      </c>
      <c r="F16" s="13">
        <v>12</v>
      </c>
      <c r="G16" s="7" t="s">
        <v>86</v>
      </c>
      <c r="H16" s="7">
        <v>3200</v>
      </c>
      <c r="I16" s="7">
        <v>4</v>
      </c>
      <c r="J16" s="7">
        <v>12000</v>
      </c>
      <c r="K16" s="7">
        <f t="shared" ref="K16" si="7">10.5/2100*J16/150</f>
        <v>0.4</v>
      </c>
      <c r="L16" s="24">
        <v>0.75</v>
      </c>
      <c r="M16" s="20">
        <f>(1-L16)*K16</f>
        <v>0.1</v>
      </c>
      <c r="N16" s="27">
        <f t="shared" si="0"/>
        <v>0.60000000000000009</v>
      </c>
      <c r="O16" s="19">
        <f>N16*20</f>
        <v>12.000000000000002</v>
      </c>
      <c r="P16" s="7">
        <f>N16/M16</f>
        <v>6.0000000000000009</v>
      </c>
      <c r="Q16" s="22">
        <v>300</v>
      </c>
      <c r="R16" s="22">
        <v>24</v>
      </c>
      <c r="S16" s="22">
        <v>300</v>
      </c>
      <c r="T16" s="7">
        <v>1800</v>
      </c>
      <c r="U16" s="7">
        <f t="shared" si="1"/>
        <v>7200</v>
      </c>
    </row>
    <row r="19" spans="4:5">
      <c r="D19" s="17" t="s">
        <v>90</v>
      </c>
    </row>
    <row r="20" spans="4:5">
      <c r="D20" s="17" t="s">
        <v>119</v>
      </c>
    </row>
    <row r="21" spans="4:5">
      <c r="E2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8:D24"/>
  <sheetViews>
    <sheetView workbookViewId="0">
      <selection activeCell="C29" sqref="C29"/>
    </sheetView>
  </sheetViews>
  <sheetFormatPr baseColWidth="10" defaultRowHeight="15"/>
  <cols>
    <col min="1" max="2" width="11.42578125" style="1"/>
    <col min="3" max="3" width="73" style="1" customWidth="1"/>
    <col min="4" max="16384" width="11.42578125" style="1"/>
  </cols>
  <sheetData>
    <row r="8" spans="3:3">
      <c r="C8" s="1" t="s">
        <v>72</v>
      </c>
    </row>
    <row r="9" spans="3:3">
      <c r="C9" s="23" t="s">
        <v>111</v>
      </c>
    </row>
    <row r="10" spans="3:3">
      <c r="C10" s="1" t="s">
        <v>112</v>
      </c>
    </row>
    <row r="12" spans="3:3">
      <c r="C12" s="1" t="s">
        <v>107</v>
      </c>
    </row>
    <row r="13" spans="3:3">
      <c r="C13" s="1" t="s">
        <v>108</v>
      </c>
    </row>
    <row r="14" spans="3:3">
      <c r="C14" s="1" t="s">
        <v>109</v>
      </c>
    </row>
    <row r="17" spans="3:4">
      <c r="C17" s="1" t="s">
        <v>110</v>
      </c>
    </row>
    <row r="18" spans="3:4">
      <c r="C18" s="23" t="s">
        <v>114</v>
      </c>
      <c r="D18" s="1">
        <f>150*2.3</f>
        <v>345</v>
      </c>
    </row>
    <row r="19" spans="3:4">
      <c r="C19" s="1" t="s">
        <v>115</v>
      </c>
      <c r="D19" s="1">
        <f>150*0.05</f>
        <v>7.5</v>
      </c>
    </row>
    <row r="22" spans="3:4">
      <c r="C22" s="1" t="s">
        <v>113</v>
      </c>
    </row>
    <row r="23" spans="3:4">
      <c r="C23" s="23" t="s">
        <v>111</v>
      </c>
      <c r="D23" s="1">
        <f>345+32</f>
        <v>377</v>
      </c>
    </row>
    <row r="24" spans="3:4">
      <c r="C24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UN-Building</vt:lpstr>
      <vt:lpstr>UN-Industry</vt:lpstr>
      <vt:lpstr>Item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2021-04-04T11:44:22Z</dcterms:modified>
</cp:coreProperties>
</file>