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15" windowWidth="27735" windowHeight="12210" activeTab="1"/>
  </bookViews>
  <sheets>
    <sheet name="技能分級合成試算" sheetId="1" r:id="rId1"/>
    <sheet name="能量試算" sheetId="3" r:id="rId2"/>
    <sheet name="Sheet2" sheetId="2" r:id="rId3"/>
  </sheets>
  <calcPr calcId="124519"/>
</workbook>
</file>

<file path=xl/calcChain.xml><?xml version="1.0" encoding="utf-8"?>
<calcChain xmlns="http://schemas.openxmlformats.org/spreadsheetml/2006/main">
  <c r="C7" i="3"/>
  <c r="B7"/>
  <c r="B6"/>
  <c r="C6"/>
  <c r="Q54" i="2"/>
  <c r="Q55"/>
  <c r="Q56"/>
  <c r="Q57"/>
  <c r="Q58"/>
  <c r="Q59"/>
  <c r="Q44"/>
  <c r="Q45"/>
  <c r="Q46"/>
  <c r="Q47"/>
  <c r="Q48"/>
  <c r="Q49"/>
  <c r="Q50"/>
  <c r="Q51"/>
  <c r="Q52"/>
  <c r="Q53"/>
  <c r="Q41"/>
  <c r="Q42"/>
  <c r="Q43"/>
  <c r="Q40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1"/>
  <c r="B16" i="1"/>
  <c r="B13"/>
  <c r="K7"/>
  <c r="H7"/>
  <c r="E7"/>
  <c r="C8" i="3"/>
  <c r="B8"/>
  <c r="C8" i="1"/>
  <c r="D8"/>
  <c r="E8"/>
  <c r="B8"/>
  <c r="F7"/>
  <c r="G7" s="1"/>
  <c r="J3" i="2"/>
  <c r="M3" s="1"/>
  <c r="J4"/>
  <c r="M4" s="1"/>
  <c r="J5"/>
  <c r="M5" s="1"/>
  <c r="J6"/>
  <c r="M6" s="1"/>
  <c r="J7"/>
  <c r="M7" s="1"/>
  <c r="J8"/>
  <c r="M8" s="1"/>
  <c r="J9"/>
  <c r="M9" s="1"/>
  <c r="J10"/>
  <c r="M10" s="1"/>
  <c r="J11"/>
  <c r="M11" s="1"/>
  <c r="J12"/>
  <c r="M12" s="1"/>
  <c r="J13"/>
  <c r="M13" s="1"/>
  <c r="J14"/>
  <c r="M14" s="1"/>
  <c r="J15"/>
  <c r="M15" s="1"/>
  <c r="J16"/>
  <c r="M16" s="1"/>
  <c r="J17"/>
  <c r="M17" s="1"/>
  <c r="J18"/>
  <c r="M18" s="1"/>
  <c r="J19"/>
  <c r="M19" s="1"/>
  <c r="J20"/>
  <c r="M20" s="1"/>
  <c r="J21"/>
  <c r="M21" s="1"/>
  <c r="J22"/>
  <c r="M22" s="1"/>
  <c r="J23"/>
  <c r="M23" s="1"/>
  <c r="J24"/>
  <c r="M24" s="1"/>
  <c r="J25"/>
  <c r="M25" s="1"/>
  <c r="J26"/>
  <c r="M26" s="1"/>
  <c r="J27"/>
  <c r="M27" s="1"/>
  <c r="J28"/>
  <c r="M28" s="1"/>
  <c r="J29"/>
  <c r="M29" s="1"/>
  <c r="J30"/>
  <c r="M30" s="1"/>
  <c r="J31"/>
  <c r="M31" s="1"/>
  <c r="J32"/>
  <c r="M32" s="1"/>
  <c r="J33"/>
  <c r="M33" s="1"/>
  <c r="J34"/>
  <c r="M34" s="1"/>
  <c r="J35"/>
  <c r="M35" s="1"/>
  <c r="J36"/>
  <c r="M36" s="1"/>
  <c r="J37"/>
  <c r="M37" s="1"/>
  <c r="J38"/>
  <c r="M38" s="1"/>
  <c r="J39"/>
  <c r="M39" s="1"/>
  <c r="J40"/>
  <c r="M40" s="1"/>
  <c r="J41"/>
  <c r="M41" s="1"/>
  <c r="J42"/>
  <c r="M42" s="1"/>
  <c r="J43"/>
  <c r="M43" s="1"/>
  <c r="J44"/>
  <c r="M44" s="1"/>
  <c r="J45"/>
  <c r="M45" s="1"/>
  <c r="J46"/>
  <c r="M46" s="1"/>
  <c r="J47"/>
  <c r="M47" s="1"/>
  <c r="J48"/>
  <c r="M48" s="1"/>
  <c r="J49"/>
  <c r="M49" s="1"/>
  <c r="J50"/>
  <c r="M50" s="1"/>
  <c r="J51"/>
  <c r="M51" s="1"/>
  <c r="J52"/>
  <c r="M52" s="1"/>
  <c r="J53"/>
  <c r="M53" s="1"/>
  <c r="J54"/>
  <c r="M54" s="1"/>
  <c r="J55"/>
  <c r="M55" s="1"/>
  <c r="J56"/>
  <c r="M56" s="1"/>
  <c r="J57"/>
  <c r="M57" s="1"/>
  <c r="J58"/>
  <c r="M58" s="1"/>
  <c r="J59"/>
  <c r="M59" s="1"/>
  <c r="J60"/>
  <c r="M60" s="1"/>
  <c r="J61"/>
  <c r="M61" s="1"/>
  <c r="J62"/>
  <c r="M62" s="1"/>
  <c r="J63"/>
  <c r="M63" s="1"/>
  <c r="J64"/>
  <c r="M64" s="1"/>
  <c r="J65"/>
  <c r="M65" s="1"/>
  <c r="J66"/>
  <c r="M66" s="1"/>
  <c r="J67"/>
  <c r="M67" s="1"/>
  <c r="J68"/>
  <c r="M68" s="1"/>
  <c r="J69"/>
  <c r="M69" s="1"/>
  <c r="J70"/>
  <c r="M70" s="1"/>
  <c r="J71"/>
  <c r="M71" s="1"/>
  <c r="J72"/>
  <c r="M72" s="1"/>
  <c r="J73"/>
  <c r="M73" s="1"/>
  <c r="J74"/>
  <c r="M74" s="1"/>
  <c r="J75"/>
  <c r="M75" s="1"/>
  <c r="J76"/>
  <c r="M76" s="1"/>
  <c r="J77"/>
  <c r="M77" s="1"/>
  <c r="J78"/>
  <c r="M78" s="1"/>
  <c r="J79"/>
  <c r="M79" s="1"/>
  <c r="J80"/>
  <c r="M80" s="1"/>
  <c r="J81"/>
  <c r="M81" s="1"/>
  <c r="J82"/>
  <c r="M82" s="1"/>
  <c r="J83"/>
  <c r="M83" s="1"/>
  <c r="J84"/>
  <c r="M84" s="1"/>
  <c r="J85"/>
  <c r="M85" s="1"/>
  <c r="J86"/>
  <c r="M86" s="1"/>
  <c r="J87"/>
  <c r="M87" s="1"/>
  <c r="J88"/>
  <c r="M88" s="1"/>
  <c r="J89"/>
  <c r="M89" s="1"/>
  <c r="J90"/>
  <c r="M90" s="1"/>
  <c r="J91"/>
  <c r="M91" s="1"/>
  <c r="J92"/>
  <c r="M92" s="1"/>
  <c r="J93"/>
  <c r="M93" s="1"/>
  <c r="J94"/>
  <c r="M94" s="1"/>
  <c r="J95"/>
  <c r="M95" s="1"/>
  <c r="J96"/>
  <c r="M96" s="1"/>
  <c r="J97"/>
  <c r="M97" s="1"/>
  <c r="J98"/>
  <c r="M98" s="1"/>
  <c r="J99"/>
  <c r="M99" s="1"/>
  <c r="J100"/>
  <c r="M100" s="1"/>
  <c r="J101"/>
  <c r="M101" s="1"/>
  <c r="J102"/>
  <c r="M102" s="1"/>
  <c r="J103"/>
  <c r="M103" s="1"/>
  <c r="J104"/>
  <c r="M104" s="1"/>
  <c r="J105"/>
  <c r="M105" s="1"/>
  <c r="J106"/>
  <c r="M106" s="1"/>
  <c r="J107"/>
  <c r="M107" s="1"/>
  <c r="J108"/>
  <c r="M108" s="1"/>
  <c r="J109"/>
  <c r="M109" s="1"/>
  <c r="J1"/>
  <c r="M1" s="1"/>
  <c r="J2"/>
  <c r="M2" s="1"/>
  <c r="E1"/>
  <c r="A15" i="1"/>
  <c r="A12"/>
  <c r="C7"/>
  <c r="D7" s="1"/>
  <c r="D8" i="3" l="1"/>
  <c r="D6"/>
  <c r="D7"/>
  <c r="N108" i="2"/>
  <c r="O108" s="1"/>
  <c r="N28"/>
  <c r="O28" s="1"/>
  <c r="N20"/>
  <c r="O20" s="1"/>
  <c r="N8"/>
  <c r="O8" s="1"/>
  <c r="N9"/>
  <c r="O9" s="1"/>
  <c r="N32"/>
  <c r="O32" s="1"/>
  <c r="N4"/>
  <c r="O4" s="1"/>
  <c r="N100"/>
  <c r="O100" s="1"/>
  <c r="N92"/>
  <c r="O92" s="1"/>
  <c r="N84"/>
  <c r="O84" s="1"/>
  <c r="N80"/>
  <c r="O80" s="1"/>
  <c r="N72"/>
  <c r="O72" s="1"/>
  <c r="N64"/>
  <c r="O64" s="1"/>
  <c r="N56"/>
  <c r="O56" s="1"/>
  <c r="N44"/>
  <c r="O44" s="1"/>
  <c r="N36"/>
  <c r="O36" s="1"/>
  <c r="N24"/>
  <c r="O24" s="1"/>
  <c r="N16"/>
  <c r="O16" s="1"/>
  <c r="N105"/>
  <c r="O105" s="1"/>
  <c r="N97"/>
  <c r="O97" s="1"/>
  <c r="N89"/>
  <c r="O89" s="1"/>
  <c r="N81"/>
  <c r="O81" s="1"/>
  <c r="N73"/>
  <c r="O73" s="1"/>
  <c r="N65"/>
  <c r="O65" s="1"/>
  <c r="N57"/>
  <c r="O57" s="1"/>
  <c r="N49"/>
  <c r="O49" s="1"/>
  <c r="N41"/>
  <c r="O41" s="1"/>
  <c r="N37"/>
  <c r="O37" s="1"/>
  <c r="N29"/>
  <c r="O29" s="1"/>
  <c r="N25"/>
  <c r="O25" s="1"/>
  <c r="N21"/>
  <c r="O21" s="1"/>
  <c r="N17"/>
  <c r="O17" s="1"/>
  <c r="N13"/>
  <c r="O13" s="1"/>
  <c r="N107"/>
  <c r="O107" s="1"/>
  <c r="N103"/>
  <c r="O103" s="1"/>
  <c r="N99"/>
  <c r="O99" s="1"/>
  <c r="N95"/>
  <c r="O95" s="1"/>
  <c r="N91"/>
  <c r="O91" s="1"/>
  <c r="N87"/>
  <c r="O87" s="1"/>
  <c r="N83"/>
  <c r="O83" s="1"/>
  <c r="N79"/>
  <c r="O79" s="1"/>
  <c r="N75"/>
  <c r="O75" s="1"/>
  <c r="N71"/>
  <c r="O71" s="1"/>
  <c r="N67"/>
  <c r="O67" s="1"/>
  <c r="N63"/>
  <c r="O63" s="1"/>
  <c r="N59"/>
  <c r="O59" s="1"/>
  <c r="N55"/>
  <c r="O55" s="1"/>
  <c r="N51"/>
  <c r="O51" s="1"/>
  <c r="N47"/>
  <c r="O47" s="1"/>
  <c r="N43"/>
  <c r="O43" s="1"/>
  <c r="N39"/>
  <c r="O39" s="1"/>
  <c r="N35"/>
  <c r="O35" s="1"/>
  <c r="N31"/>
  <c r="O31" s="1"/>
  <c r="N27"/>
  <c r="O27" s="1"/>
  <c r="N23"/>
  <c r="O23" s="1"/>
  <c r="N19"/>
  <c r="O19" s="1"/>
  <c r="N15"/>
  <c r="O15" s="1"/>
  <c r="N11"/>
  <c r="O11" s="1"/>
  <c r="N7"/>
  <c r="O7" s="1"/>
  <c r="N3"/>
  <c r="O3" s="1"/>
  <c r="N104"/>
  <c r="O104" s="1"/>
  <c r="N96"/>
  <c r="O96" s="1"/>
  <c r="N88"/>
  <c r="O88" s="1"/>
  <c r="N76"/>
  <c r="O76" s="1"/>
  <c r="N68"/>
  <c r="O68" s="1"/>
  <c r="N60"/>
  <c r="O60" s="1"/>
  <c r="N52"/>
  <c r="O52" s="1"/>
  <c r="N48"/>
  <c r="O48" s="1"/>
  <c r="N40"/>
  <c r="O40" s="1"/>
  <c r="N12"/>
  <c r="O12" s="1"/>
  <c r="N109"/>
  <c r="O109" s="1"/>
  <c r="N101"/>
  <c r="O101" s="1"/>
  <c r="N93"/>
  <c r="O93" s="1"/>
  <c r="N85"/>
  <c r="O85" s="1"/>
  <c r="N77"/>
  <c r="O77" s="1"/>
  <c r="N69"/>
  <c r="O69" s="1"/>
  <c r="N61"/>
  <c r="O61" s="1"/>
  <c r="N53"/>
  <c r="O53" s="1"/>
  <c r="N45"/>
  <c r="O45" s="1"/>
  <c r="N33"/>
  <c r="O33" s="1"/>
  <c r="N5"/>
  <c r="O5" s="1"/>
  <c r="N2"/>
  <c r="O2" s="1"/>
  <c r="N1"/>
  <c r="O1" s="1"/>
  <c r="N106"/>
  <c r="O106" s="1"/>
  <c r="N102"/>
  <c r="O102" s="1"/>
  <c r="N98"/>
  <c r="O98" s="1"/>
  <c r="N94"/>
  <c r="O94" s="1"/>
  <c r="N90"/>
  <c r="O90" s="1"/>
  <c r="N86"/>
  <c r="O86" s="1"/>
  <c r="N82"/>
  <c r="O82" s="1"/>
  <c r="N78"/>
  <c r="O78" s="1"/>
  <c r="N74"/>
  <c r="O74" s="1"/>
  <c r="N70"/>
  <c r="O70" s="1"/>
  <c r="N66"/>
  <c r="O66" s="1"/>
  <c r="N62"/>
  <c r="O62" s="1"/>
  <c r="N58"/>
  <c r="O58" s="1"/>
  <c r="N54"/>
  <c r="O54" s="1"/>
  <c r="N50"/>
  <c r="O50" s="1"/>
  <c r="N46"/>
  <c r="O46" s="1"/>
  <c r="N42"/>
  <c r="O42" s="1"/>
  <c r="N38"/>
  <c r="O38" s="1"/>
  <c r="N34"/>
  <c r="O34" s="1"/>
  <c r="N30"/>
  <c r="O30" s="1"/>
  <c r="N26"/>
  <c r="O26" s="1"/>
  <c r="N22"/>
  <c r="O22" s="1"/>
  <c r="N18"/>
  <c r="O18" s="1"/>
  <c r="N14"/>
  <c r="O14" s="1"/>
  <c r="N10"/>
  <c r="O10" s="1"/>
  <c r="N6"/>
  <c r="O6" s="1"/>
  <c r="I7" i="1"/>
  <c r="I8" s="1"/>
  <c r="H8"/>
  <c r="G8"/>
  <c r="F8"/>
  <c r="J7"/>
  <c r="E4" i="2"/>
  <c r="C16" i="3" l="1"/>
  <c r="C17" s="1"/>
  <c r="C18" s="1"/>
  <c r="C11"/>
  <c r="C12" s="1"/>
  <c r="J8" i="1"/>
  <c r="K8"/>
  <c r="E7" i="2"/>
  <c r="E8"/>
  <c r="F17" i="3" l="1"/>
  <c r="G17"/>
  <c r="E17"/>
  <c r="C13"/>
  <c r="E12"/>
  <c r="G12"/>
  <c r="F12"/>
  <c r="C19"/>
  <c r="E18"/>
  <c r="F18"/>
  <c r="G18"/>
  <c r="L7" i="1"/>
  <c r="E13" i="2"/>
  <c r="G19" i="3" l="1"/>
  <c r="G20" s="1"/>
  <c r="F19"/>
  <c r="F20" s="1"/>
  <c r="E19"/>
  <c r="E20" s="1"/>
  <c r="C14"/>
  <c r="E13"/>
  <c r="G13"/>
  <c r="F13"/>
  <c r="M7" i="1"/>
  <c r="L8"/>
  <c r="L5" i="2"/>
  <c r="L9"/>
  <c r="L13"/>
  <c r="L17"/>
  <c r="L21"/>
  <c r="L25"/>
  <c r="L29"/>
  <c r="L33"/>
  <c r="L37"/>
  <c r="L41"/>
  <c r="L45"/>
  <c r="L49"/>
  <c r="L53"/>
  <c r="L57"/>
  <c r="L61"/>
  <c r="L65"/>
  <c r="L69"/>
  <c r="L73"/>
  <c r="L77"/>
  <c r="L81"/>
  <c r="L85"/>
  <c r="L89"/>
  <c r="L93"/>
  <c r="L97"/>
  <c r="L101"/>
  <c r="L105"/>
  <c r="L109"/>
  <c r="L4"/>
  <c r="L8"/>
  <c r="L12"/>
  <c r="L16"/>
  <c r="L20"/>
  <c r="L24"/>
  <c r="L28"/>
  <c r="L32"/>
  <c r="L36"/>
  <c r="L40"/>
  <c r="L44"/>
  <c r="L48"/>
  <c r="L52"/>
  <c r="L56"/>
  <c r="L60"/>
  <c r="L64"/>
  <c r="L68"/>
  <c r="L72"/>
  <c r="L76"/>
  <c r="L80"/>
  <c r="L84"/>
  <c r="L88"/>
  <c r="L92"/>
  <c r="L96"/>
  <c r="L100"/>
  <c r="L104"/>
  <c r="L108"/>
  <c r="L3"/>
  <c r="L7"/>
  <c r="L11"/>
  <c r="L15"/>
  <c r="L19"/>
  <c r="L23"/>
  <c r="L27"/>
  <c r="L31"/>
  <c r="L35"/>
  <c r="L39"/>
  <c r="L43"/>
  <c r="L47"/>
  <c r="L51"/>
  <c r="L55"/>
  <c r="L59"/>
  <c r="L63"/>
  <c r="L67"/>
  <c r="L71"/>
  <c r="L75"/>
  <c r="L79"/>
  <c r="L83"/>
  <c r="L87"/>
  <c r="L91"/>
  <c r="L95"/>
  <c r="L99"/>
  <c r="L103"/>
  <c r="L107"/>
  <c r="L6"/>
  <c r="L10"/>
  <c r="L14"/>
  <c r="L18"/>
  <c r="L22"/>
  <c r="L30"/>
  <c r="L38"/>
  <c r="L42"/>
  <c r="L50"/>
  <c r="L58"/>
  <c r="L62"/>
  <c r="L70"/>
  <c r="L78"/>
  <c r="L82"/>
  <c r="L90"/>
  <c r="L98"/>
  <c r="L106"/>
  <c r="L1"/>
  <c r="L2"/>
  <c r="L26"/>
  <c r="L34"/>
  <c r="L46"/>
  <c r="L54"/>
  <c r="L66"/>
  <c r="L74"/>
  <c r="L86"/>
  <c r="L94"/>
  <c r="L102"/>
  <c r="E14" i="3" l="1"/>
  <c r="E15" s="1"/>
  <c r="F14"/>
  <c r="F15" s="1"/>
  <c r="G14"/>
  <c r="G15" s="1"/>
  <c r="M8" i="1"/>
  <c r="D10"/>
  <c r="C10"/>
  <c r="B10"/>
  <c r="K10" l="1"/>
  <c r="D13"/>
  <c r="J10"/>
  <c r="C13"/>
  <c r="I10"/>
  <c r="I16" l="1"/>
  <c r="I13"/>
  <c r="D16"/>
  <c r="K16" s="1"/>
  <c r="K13"/>
  <c r="J13"/>
  <c r="C16"/>
  <c r="J16" s="1"/>
</calcChain>
</file>

<file path=xl/sharedStrings.xml><?xml version="1.0" encoding="utf-8"?>
<sst xmlns="http://schemas.openxmlformats.org/spreadsheetml/2006/main" count="73" uniqueCount="39">
  <si>
    <t>技能分級合成試算</t>
  </si>
  <si>
    <t>合成數量</t>
    <phoneticPr fontId="1" type="noConversion"/>
  </si>
  <si>
    <t>記載物</t>
    <phoneticPr fontId="1" type="noConversion"/>
  </si>
  <si>
    <t>筆記</t>
    <phoneticPr fontId="1" type="noConversion"/>
  </si>
  <si>
    <t>操作手冊
或指南書</t>
    <phoneticPr fontId="1" type="noConversion"/>
  </si>
  <si>
    <t>技能書</t>
    <phoneticPr fontId="1" type="noConversion"/>
  </si>
  <si>
    <t>忍術或忍法卷軸、
奧義書、傳書</t>
    <phoneticPr fontId="1" type="noConversion"/>
  </si>
  <si>
    <t>初級</t>
    <phoneticPr fontId="1" type="noConversion"/>
  </si>
  <si>
    <t>中級</t>
    <phoneticPr fontId="1" type="noConversion"/>
  </si>
  <si>
    <t>高級</t>
    <phoneticPr fontId="1" type="noConversion"/>
  </si>
  <si>
    <t>指南</t>
  </si>
  <si>
    <t>奧義書</t>
  </si>
  <si>
    <t>小時</t>
    <phoneticPr fontId="1" type="noConversion"/>
  </si>
  <si>
    <t>天</t>
    <phoneticPr fontId="1" type="noConversion"/>
  </si>
  <si>
    <t>年</t>
    <phoneticPr fontId="1" type="noConversion"/>
  </si>
  <si>
    <t>分級</t>
    <phoneticPr fontId="1" type="noConversion"/>
  </si>
  <si>
    <t>種技能</t>
    <phoneticPr fontId="1" type="noConversion"/>
  </si>
  <si>
    <t>技能書、
技術書</t>
    <phoneticPr fontId="1" type="noConversion"/>
  </si>
  <si>
    <t>每多少分鐘回１點</t>
    <phoneticPr fontId="1" type="noConversion"/>
  </si>
  <si>
    <t>每次消耗</t>
    <phoneticPr fontId="1" type="noConversion"/>
  </si>
  <si>
    <t>戰鬥時間</t>
    <phoneticPr fontId="1" type="noConversion"/>
  </si>
  <si>
    <t>能量上限</t>
    <phoneticPr fontId="1" type="noConversion"/>
  </si>
  <si>
    <t>可持續戰鬥次數</t>
    <phoneticPr fontId="1" type="noConversion"/>
  </si>
  <si>
    <t>花費時間</t>
    <phoneticPr fontId="1" type="noConversion"/>
  </si>
  <si>
    <t>回滿花費時間</t>
    <phoneticPr fontId="1" type="noConversion"/>
  </si>
  <si>
    <t>0~10回復時間</t>
    <phoneticPr fontId="1" type="noConversion"/>
  </si>
  <si>
    <t>11~20回復時間</t>
    <phoneticPr fontId="1" type="noConversion"/>
  </si>
  <si>
    <t>分鐘打一場，一場掉一個初級筆記，合到高級奧義書要花的時間</t>
    <phoneticPr fontId="1" type="noConversion"/>
  </si>
  <si>
    <t>分鐘打一場，一場掉一個初級指南，合到高級奧義書要花的時間</t>
    <phoneticPr fontId="1" type="noConversion"/>
  </si>
  <si>
    <t>分鐘打一場，一場掉一個初級技能書，合到高級奧義書要花的時間</t>
    <phoneticPr fontId="1" type="noConversion"/>
  </si>
  <si>
    <t>每次回復到10點（1小時）才玩，每日遊戲次數</t>
    <phoneticPr fontId="1" type="noConversion"/>
  </si>
  <si>
    <t>每次回復到20點（6小時）才玩，每日遊戲次數</t>
    <phoneticPr fontId="1" type="noConversion"/>
  </si>
  <si>
    <t>一場掉一個初級筆記，合到高級奧義書要花的時間（天）</t>
    <phoneticPr fontId="1" type="noConversion"/>
  </si>
  <si>
    <t>一場掉一個初級指南，合到高級奧義書要花的時間（天）</t>
    <phoneticPr fontId="1" type="noConversion"/>
  </si>
  <si>
    <t>一場掉一個初級技能，合到高級奧義書要花的時間（天）</t>
    <phoneticPr fontId="1" type="noConversion"/>
  </si>
  <si>
    <t>種技能</t>
  </si>
  <si>
    <t>機率</t>
    <phoneticPr fontId="1" type="noConversion"/>
  </si>
  <si>
    <t>加上機率，全技能昇滿需要天數</t>
    <phoneticPr fontId="1" type="noConversion"/>
  </si>
  <si>
    <t>由於增加寶箱的設定所以要調整一下遇敵的機率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</si>
</sst>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#,##0_ "/>
    <numFmt numFmtId="177" formatCode="0_ "/>
    <numFmt numFmtId="178" formatCode="0_);[Red]\(0\)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EFA"/>
        <bgColor indexed="64"/>
      </patternFill>
    </fill>
  </fills>
  <borders count="3">
    <border>
      <left/>
      <right/>
      <top/>
      <bottom/>
      <diagonal/>
    </border>
    <border>
      <left style="medium">
        <color rgb="FFE3EDF5"/>
      </left>
      <right style="medium">
        <color rgb="FFE3EDF5"/>
      </right>
      <top style="medium">
        <color rgb="FFE3EDF5"/>
      </top>
      <bottom style="medium">
        <color rgb="FFE3EDF5"/>
      </bottom>
      <diagonal/>
    </border>
    <border>
      <left style="medium">
        <color rgb="FFE3EDF5"/>
      </left>
      <right style="medium">
        <color rgb="FFE3EDF5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vertical="center" wrapText="1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2" fillId="2" borderId="2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B10" sqref="B10"/>
    </sheetView>
  </sheetViews>
  <sheetFormatPr defaultRowHeight="16.5"/>
  <cols>
    <col min="1" max="1" width="9.125" bestFit="1" customWidth="1"/>
    <col min="2" max="2" width="17.75" bestFit="1" customWidth="1"/>
    <col min="3" max="3" width="16.125" bestFit="1" customWidth="1"/>
    <col min="4" max="4" width="12.25" bestFit="1" customWidth="1"/>
    <col min="5" max="5" width="9.125" bestFit="1" customWidth="1"/>
    <col min="6" max="6" width="9.5" bestFit="1" customWidth="1"/>
    <col min="7" max="16" width="9.125" bestFit="1" customWidth="1"/>
    <col min="17" max="18" width="11.125" bestFit="1" customWidth="1"/>
    <col min="19" max="20" width="12.25" bestFit="1" customWidth="1"/>
    <col min="21" max="22" width="13.875" bestFit="1" customWidth="1"/>
    <col min="23" max="25" width="15" bestFit="1" customWidth="1"/>
    <col min="26" max="27" width="16.125" bestFit="1" customWidth="1"/>
    <col min="28" max="29" width="17.75" bestFit="1" customWidth="1"/>
    <col min="30" max="31" width="18.875" bestFit="1" customWidth="1"/>
    <col min="32" max="32" width="14.125" customWidth="1"/>
  </cols>
  <sheetData>
    <row r="1" spans="1:13">
      <c r="A1" t="s">
        <v>0</v>
      </c>
    </row>
    <row r="2" spans="1:13" ht="66">
      <c r="A2" s="1" t="s">
        <v>2</v>
      </c>
      <c r="B2" t="s">
        <v>3</v>
      </c>
      <c r="C2" s="2" t="s">
        <v>4</v>
      </c>
      <c r="D2" s="2" t="s">
        <v>17</v>
      </c>
      <c r="E2" s="2" t="s">
        <v>6</v>
      </c>
    </row>
    <row r="3" spans="1:13">
      <c r="A3" t="s">
        <v>15</v>
      </c>
      <c r="B3" t="s">
        <v>7</v>
      </c>
      <c r="C3" t="s">
        <v>8</v>
      </c>
      <c r="D3" t="s">
        <v>9</v>
      </c>
    </row>
    <row r="5" spans="1:13">
      <c r="B5" t="s">
        <v>3</v>
      </c>
      <c r="E5" t="s">
        <v>10</v>
      </c>
      <c r="H5" t="s">
        <v>5</v>
      </c>
      <c r="K5" t="s">
        <v>11</v>
      </c>
    </row>
    <row r="6" spans="1:13">
      <c r="A6" s="1" t="s">
        <v>1</v>
      </c>
      <c r="B6" t="s">
        <v>7</v>
      </c>
      <c r="C6" t="s">
        <v>8</v>
      </c>
      <c r="D6" t="s">
        <v>9</v>
      </c>
      <c r="E6" t="s">
        <v>7</v>
      </c>
      <c r="F6" t="s">
        <v>8</v>
      </c>
      <c r="G6" t="s">
        <v>9</v>
      </c>
      <c r="H6" t="s">
        <v>7</v>
      </c>
      <c r="I6" t="s">
        <v>8</v>
      </c>
      <c r="J6" t="s">
        <v>9</v>
      </c>
      <c r="K6" t="s">
        <v>7</v>
      </c>
      <c r="L6" t="s">
        <v>8</v>
      </c>
      <c r="M6" t="s">
        <v>9</v>
      </c>
    </row>
    <row r="7" spans="1:13" s="3" customFormat="1">
      <c r="A7" s="3">
        <v>2</v>
      </c>
      <c r="B7" s="3">
        <v>1</v>
      </c>
      <c r="C7" s="3">
        <f>B7*$A7</f>
        <v>2</v>
      </c>
      <c r="D7" s="3">
        <f t="shared" ref="D7:M7" si="0">C7*$A7</f>
        <v>4</v>
      </c>
      <c r="E7" s="3">
        <f>D7*($A7)</f>
        <v>8</v>
      </c>
      <c r="F7" s="3">
        <f>E7*$A7</f>
        <v>16</v>
      </c>
      <c r="G7" s="3">
        <f t="shared" si="0"/>
        <v>32</v>
      </c>
      <c r="H7" s="3">
        <f>G7*($A7)</f>
        <v>64</v>
      </c>
      <c r="I7" s="3">
        <f t="shared" si="0"/>
        <v>128</v>
      </c>
      <c r="J7" s="3">
        <f t="shared" si="0"/>
        <v>256</v>
      </c>
      <c r="K7" s="3">
        <f>J7*($A7)</f>
        <v>512</v>
      </c>
      <c r="L7" s="3">
        <f t="shared" si="0"/>
        <v>1024</v>
      </c>
      <c r="M7" s="3">
        <f t="shared" si="0"/>
        <v>2048</v>
      </c>
    </row>
    <row r="8" spans="1:13">
      <c r="B8">
        <f>1/B7/2</f>
        <v>0.5</v>
      </c>
      <c r="C8">
        <f t="shared" ref="C8:M8" si="1">1/C7/2</f>
        <v>0.25</v>
      </c>
      <c r="D8">
        <f t="shared" si="1"/>
        <v>0.125</v>
      </c>
      <c r="E8">
        <f t="shared" si="1"/>
        <v>6.25E-2</v>
      </c>
      <c r="F8">
        <f t="shared" si="1"/>
        <v>3.125E-2</v>
      </c>
      <c r="G8">
        <f t="shared" si="1"/>
        <v>1.5625E-2</v>
      </c>
      <c r="H8">
        <f t="shared" si="1"/>
        <v>7.8125E-3</v>
      </c>
      <c r="I8">
        <f t="shared" si="1"/>
        <v>3.90625E-3</v>
      </c>
      <c r="J8">
        <f t="shared" si="1"/>
        <v>1.953125E-3</v>
      </c>
      <c r="K8">
        <f t="shared" si="1"/>
        <v>9.765625E-4</v>
      </c>
      <c r="L8">
        <f t="shared" si="1"/>
        <v>4.8828125E-4</v>
      </c>
      <c r="M8">
        <f t="shared" si="1"/>
        <v>2.44140625E-4</v>
      </c>
    </row>
    <row r="9" spans="1:13">
      <c r="A9">
        <v>3</v>
      </c>
      <c r="B9" t="s">
        <v>27</v>
      </c>
      <c r="I9">
        <v>50</v>
      </c>
      <c r="J9" t="s">
        <v>16</v>
      </c>
    </row>
    <row r="10" spans="1:13">
      <c r="B10" s="3">
        <f>A9*$M$7/60</f>
        <v>102.4</v>
      </c>
      <c r="C10" s="3">
        <f>A9*$M$7/60/24</f>
        <v>4.2666666666666666</v>
      </c>
      <c r="D10" s="3">
        <f>A9*$M$7/60/24/365</f>
        <v>1.1689497716894977E-2</v>
      </c>
      <c r="I10" s="3">
        <f>B10*$I9</f>
        <v>5120</v>
      </c>
      <c r="J10" s="3">
        <f>C10*$I9</f>
        <v>213.33333333333334</v>
      </c>
      <c r="K10" s="3">
        <f>D10*$I9</f>
        <v>0.58447488584474883</v>
      </c>
    </row>
    <row r="11" spans="1:13">
      <c r="B11" s="4" t="s">
        <v>12</v>
      </c>
      <c r="C11" s="4" t="s">
        <v>13</v>
      </c>
      <c r="D11" s="4" t="s">
        <v>14</v>
      </c>
      <c r="I11" s="4" t="s">
        <v>12</v>
      </c>
      <c r="J11" s="4" t="s">
        <v>13</v>
      </c>
      <c r="K11" s="4" t="s">
        <v>14</v>
      </c>
    </row>
    <row r="12" spans="1:13">
      <c r="A12">
        <f>A9</f>
        <v>3</v>
      </c>
      <c r="B12" t="s">
        <v>28</v>
      </c>
      <c r="I12">
        <v>50</v>
      </c>
      <c r="J12" t="s">
        <v>16</v>
      </c>
    </row>
    <row r="13" spans="1:13">
      <c r="B13" s="3">
        <f>B10/8</f>
        <v>12.8</v>
      </c>
      <c r="C13" s="3">
        <f>C10/8</f>
        <v>0.53333333333333333</v>
      </c>
      <c r="D13" s="3">
        <f>D10/8</f>
        <v>1.4611872146118722E-3</v>
      </c>
      <c r="I13" s="3">
        <f>B13*$I12</f>
        <v>640</v>
      </c>
      <c r="J13" s="3">
        <f>C13*$I12</f>
        <v>26.666666666666668</v>
      </c>
      <c r="K13" s="3">
        <f>D13*$I12</f>
        <v>7.3059360730593603E-2</v>
      </c>
    </row>
    <row r="14" spans="1:13">
      <c r="B14" s="4" t="s">
        <v>12</v>
      </c>
      <c r="C14" s="4" t="s">
        <v>13</v>
      </c>
      <c r="D14" s="4" t="s">
        <v>14</v>
      </c>
      <c r="I14" s="4" t="s">
        <v>12</v>
      </c>
      <c r="J14" s="4" t="s">
        <v>13</v>
      </c>
      <c r="K14" s="4" t="s">
        <v>14</v>
      </c>
    </row>
    <row r="15" spans="1:13">
      <c r="A15">
        <f>A9</f>
        <v>3</v>
      </c>
      <c r="B15" t="s">
        <v>29</v>
      </c>
      <c r="I15">
        <v>50</v>
      </c>
      <c r="J15" t="s">
        <v>16</v>
      </c>
    </row>
    <row r="16" spans="1:13">
      <c r="B16" s="3">
        <f>B13/8</f>
        <v>1.6</v>
      </c>
      <c r="C16" s="3">
        <f>C13/8</f>
        <v>6.6666666666666666E-2</v>
      </c>
      <c r="D16" s="3">
        <f>D13/8</f>
        <v>1.8264840182648402E-4</v>
      </c>
      <c r="I16" s="3">
        <f>B16*$I15</f>
        <v>80</v>
      </c>
      <c r="J16" s="3">
        <f>C16*$I15</f>
        <v>3.3333333333333335</v>
      </c>
      <c r="K16" s="3">
        <f>D16*$I15</f>
        <v>9.1324200913242004E-3</v>
      </c>
    </row>
    <row r="17" spans="2:11">
      <c r="B17" s="4" t="s">
        <v>12</v>
      </c>
      <c r="C17" s="4" t="s">
        <v>13</v>
      </c>
      <c r="D17" s="4" t="s">
        <v>14</v>
      </c>
      <c r="I17" s="4" t="s">
        <v>12</v>
      </c>
      <c r="J17" s="4" t="s">
        <v>13</v>
      </c>
      <c r="K17" s="4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C11" sqref="C11"/>
    </sheetView>
  </sheetViews>
  <sheetFormatPr defaultRowHeight="16.5"/>
  <cols>
    <col min="1" max="1" width="33.75" customWidth="1"/>
    <col min="2" max="2" width="18.5" customWidth="1"/>
    <col min="3" max="3" width="13.875" bestFit="1" customWidth="1"/>
  </cols>
  <sheetData>
    <row r="1" spans="1:8">
      <c r="B1" t="s">
        <v>25</v>
      </c>
      <c r="C1" t="s">
        <v>26</v>
      </c>
      <c r="F1" t="s">
        <v>38</v>
      </c>
    </row>
    <row r="2" spans="1:8">
      <c r="A2" t="s">
        <v>21</v>
      </c>
      <c r="B2">
        <v>10</v>
      </c>
      <c r="C2">
        <v>10</v>
      </c>
      <c r="F2">
        <v>0.6</v>
      </c>
    </row>
    <row r="3" spans="1:8">
      <c r="A3" t="s">
        <v>18</v>
      </c>
      <c r="B3">
        <v>6</v>
      </c>
      <c r="C3">
        <v>30</v>
      </c>
      <c r="F3">
        <v>0.3</v>
      </c>
    </row>
    <row r="4" spans="1:8">
      <c r="A4" t="s">
        <v>19</v>
      </c>
      <c r="B4">
        <v>1</v>
      </c>
      <c r="C4">
        <v>1</v>
      </c>
      <c r="F4">
        <v>0.1</v>
      </c>
    </row>
    <row r="5" spans="1:8">
      <c r="A5" t="s">
        <v>20</v>
      </c>
      <c r="B5">
        <v>3</v>
      </c>
      <c r="C5">
        <v>3</v>
      </c>
    </row>
    <row r="6" spans="1:8">
      <c r="A6" t="s">
        <v>22</v>
      </c>
      <c r="B6">
        <f>FLOOR((B2)*(1-POWER((B5)/B3,FLOOR(LOG((B5)*B2,B3/(B5))+1,1)))/(1-(B5)/B3),1)</f>
        <v>19</v>
      </c>
      <c r="C6">
        <f>FLOOR((C2)*(1-POWER((C5*$F$2)/C3,FLOOR(LOG((C5*$F$2)*C2,C3/(C5*$F$2))+1,1)))/(1-(C5*$F$2)/C3),1)</f>
        <v>10</v>
      </c>
      <c r="D6">
        <f>SUM(B6:C6)</f>
        <v>29</v>
      </c>
    </row>
    <row r="7" spans="1:8">
      <c r="A7" t="s">
        <v>23</v>
      </c>
      <c r="B7">
        <f>B6*B5*$F$2</f>
        <v>34.199999999999996</v>
      </c>
      <c r="C7">
        <f>C6*C5*$F$2</f>
        <v>18</v>
      </c>
      <c r="D7">
        <f>SUM(B7:C7)</f>
        <v>52.199999999999996</v>
      </c>
    </row>
    <row r="8" spans="1:8">
      <c r="A8" t="s">
        <v>24</v>
      </c>
      <c r="B8">
        <f>B2*B3</f>
        <v>60</v>
      </c>
      <c r="C8">
        <f>C2*C3</f>
        <v>300</v>
      </c>
      <c r="D8">
        <f>SUM(B8:C8)</f>
        <v>360</v>
      </c>
    </row>
    <row r="10" spans="1:8">
      <c r="D10" t="s">
        <v>36</v>
      </c>
      <c r="E10">
        <v>30</v>
      </c>
      <c r="F10">
        <v>80</v>
      </c>
      <c r="G10">
        <v>100</v>
      </c>
      <c r="H10" t="s">
        <v>35</v>
      </c>
    </row>
    <row r="11" spans="1:8">
      <c r="A11" t="s">
        <v>30</v>
      </c>
      <c r="C11" s="6">
        <f>24*60/SUM(B7:B8)*B6</f>
        <v>290.44585987261149</v>
      </c>
    </row>
    <row r="12" spans="1:8">
      <c r="A12" t="s">
        <v>32</v>
      </c>
      <c r="C12" s="6">
        <f>技能分級合成試算!$M$7 /$C11</f>
        <v>7.051228070175438</v>
      </c>
      <c r="D12">
        <v>0.8</v>
      </c>
      <c r="E12" s="6">
        <f t="shared" ref="E12:G14" si="0">$C12*E$10</f>
        <v>211.53684210526313</v>
      </c>
      <c r="F12" s="6">
        <f t="shared" si="0"/>
        <v>564.09824561403502</v>
      </c>
      <c r="G12" s="6">
        <f t="shared" si="0"/>
        <v>705.12280701754378</v>
      </c>
    </row>
    <row r="13" spans="1:8">
      <c r="A13" t="s">
        <v>33</v>
      </c>
      <c r="C13" s="6">
        <f>C12/8</f>
        <v>0.88140350877192974</v>
      </c>
      <c r="D13">
        <v>0.15</v>
      </c>
      <c r="E13" s="6">
        <f t="shared" si="0"/>
        <v>26.442105263157892</v>
      </c>
      <c r="F13" s="6">
        <f t="shared" si="0"/>
        <v>70.512280701754378</v>
      </c>
      <c r="G13" s="6">
        <f t="shared" si="0"/>
        <v>88.140350877192972</v>
      </c>
    </row>
    <row r="14" spans="1:8">
      <c r="A14" t="s">
        <v>34</v>
      </c>
      <c r="C14" s="6">
        <f>C13/8</f>
        <v>0.11017543859649122</v>
      </c>
      <c r="D14">
        <v>0.05</v>
      </c>
      <c r="E14" s="6">
        <f t="shared" si="0"/>
        <v>3.3052631578947365</v>
      </c>
      <c r="F14" s="6">
        <f t="shared" si="0"/>
        <v>8.8140350877192972</v>
      </c>
      <c r="G14" s="6">
        <f t="shared" si="0"/>
        <v>11.017543859649122</v>
      </c>
    </row>
    <row r="15" spans="1:8">
      <c r="A15" t="s">
        <v>37</v>
      </c>
      <c r="C15" s="6"/>
      <c r="E15" s="6">
        <f>E12*$D$12+E13*$D$13+E14*$D$14</f>
        <v>173.36105263157896</v>
      </c>
      <c r="F15" s="6">
        <f t="shared" ref="F15:G15" si="1">F12*$D$12+F13*$D$13+F14*$D$14</f>
        <v>462.29614035087712</v>
      </c>
      <c r="G15" s="6">
        <f t="shared" si="1"/>
        <v>577.87017543859645</v>
      </c>
    </row>
    <row r="16" spans="1:8">
      <c r="A16" t="s">
        <v>31</v>
      </c>
      <c r="C16" s="7">
        <f>24*60/SUM(D7:D8)*D6</f>
        <v>101.31004366812228</v>
      </c>
    </row>
    <row r="17" spans="1:7">
      <c r="A17" t="s">
        <v>32</v>
      </c>
      <c r="C17" s="6">
        <f>技能分級合成試算!$M$7 /$C16</f>
        <v>20.215172413793102</v>
      </c>
      <c r="D17">
        <v>0.8</v>
      </c>
      <c r="E17" s="6">
        <f t="shared" ref="E17:G19" si="2">$C17*E$10</f>
        <v>606.45517241379309</v>
      </c>
      <c r="F17" s="6">
        <f t="shared" si="2"/>
        <v>1617.2137931034481</v>
      </c>
      <c r="G17" s="6">
        <f t="shared" si="2"/>
        <v>2021.5172413793102</v>
      </c>
    </row>
    <row r="18" spans="1:7">
      <c r="A18" t="s">
        <v>33</v>
      </c>
      <c r="C18" s="6">
        <f>C17/8</f>
        <v>2.5268965517241377</v>
      </c>
      <c r="D18">
        <v>0.15</v>
      </c>
      <c r="E18" s="6">
        <f t="shared" si="2"/>
        <v>75.806896551724137</v>
      </c>
      <c r="F18" s="6">
        <f t="shared" si="2"/>
        <v>202.15172413793101</v>
      </c>
      <c r="G18" s="6">
        <f t="shared" si="2"/>
        <v>252.68965517241378</v>
      </c>
    </row>
    <row r="19" spans="1:7">
      <c r="A19" t="s">
        <v>34</v>
      </c>
      <c r="C19" s="6">
        <f>C18/8</f>
        <v>0.31586206896551722</v>
      </c>
      <c r="D19">
        <v>0.05</v>
      </c>
      <c r="E19" s="6">
        <f t="shared" si="2"/>
        <v>9.4758620689655171</v>
      </c>
      <c r="F19" s="6">
        <f t="shared" si="2"/>
        <v>25.268965517241377</v>
      </c>
      <c r="G19" s="6">
        <f t="shared" si="2"/>
        <v>31.586206896551722</v>
      </c>
    </row>
    <row r="20" spans="1:7">
      <c r="A20" t="s">
        <v>37</v>
      </c>
      <c r="E20" s="6">
        <f>E17*$D$12+E18*$D$13+E19*$D$14</f>
        <v>497.00896551724134</v>
      </c>
      <c r="F20" s="6">
        <f t="shared" ref="F20" si="3">F17*$D$12+F18*$D$13+F19*$D$14</f>
        <v>1325.3572413793104</v>
      </c>
      <c r="G20" s="6">
        <f t="shared" ref="G20" si="4">G17*$D$12+G18*$D$13+G19*$D$14</f>
        <v>1656.6965517241379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9"/>
  <sheetViews>
    <sheetView topLeftCell="C34" workbookViewId="0">
      <selection activeCell="J42" sqref="J42"/>
    </sheetView>
  </sheetViews>
  <sheetFormatPr defaultRowHeight="16.5"/>
  <cols>
    <col min="1" max="1" width="9.5" customWidth="1"/>
    <col min="17" max="17" width="12.375" bestFit="1" customWidth="1"/>
  </cols>
  <sheetData>
    <row r="1" spans="1:18" ht="17.25" thickBot="1">
      <c r="A1">
        <v>2</v>
      </c>
      <c r="B1">
        <v>10</v>
      </c>
      <c r="C1">
        <v>2</v>
      </c>
      <c r="E1">
        <f>C1/B1/A1/A2</f>
        <v>3.3333333333333333E-2</v>
      </c>
      <c r="I1" s="5">
        <v>100</v>
      </c>
      <c r="J1">
        <f>SUM(I$1:I1)</f>
        <v>100</v>
      </c>
      <c r="K1">
        <v>2</v>
      </c>
      <c r="L1">
        <f>J1/$E$13</f>
        <v>0.38461538461538464</v>
      </c>
      <c r="M1">
        <f>J1*0.7*2</f>
        <v>140</v>
      </c>
      <c r="N1">
        <f>VLOOKUP(M1,$J$1:$K$109,2)</f>
        <v>2</v>
      </c>
      <c r="O1">
        <f>N1-K1</f>
        <v>0</v>
      </c>
      <c r="P1" s="5">
        <v>490</v>
      </c>
      <c r="Q1" s="5">
        <f>M1/P1</f>
        <v>0.2857142857142857</v>
      </c>
      <c r="R1" s="5"/>
    </row>
    <row r="2" spans="1:18" ht="17.25" thickBot="1">
      <c r="A2">
        <v>3</v>
      </c>
      <c r="B2">
        <v>3</v>
      </c>
      <c r="C2">
        <v>1</v>
      </c>
      <c r="E2">
        <v>0</v>
      </c>
      <c r="I2" s="5">
        <v>160</v>
      </c>
      <c r="J2">
        <f>SUM(I$1:I2)</f>
        <v>260</v>
      </c>
      <c r="K2">
        <v>3</v>
      </c>
      <c r="L2">
        <f t="shared" ref="L2:L65" si="0">J2/$E$13</f>
        <v>1</v>
      </c>
      <c r="M2">
        <f t="shared" ref="M2:M65" si="1">J2*0.7*2</f>
        <v>364</v>
      </c>
      <c r="N2">
        <f t="shared" ref="N2:N65" si="2">VLOOKUP(M2,$J$1:$K$109,2)</f>
        <v>3</v>
      </c>
      <c r="O2">
        <f t="shared" ref="O2:O65" si="3">N2-K2</f>
        <v>0</v>
      </c>
      <c r="P2" s="5">
        <v>810</v>
      </c>
      <c r="Q2" s="5">
        <f t="shared" ref="Q2:Q43" si="4">M2/P2</f>
        <v>0.44938271604938274</v>
      </c>
      <c r="R2" s="5"/>
    </row>
    <row r="3" spans="1:18" ht="17.25" thickBot="1">
      <c r="A3">
        <v>1</v>
      </c>
      <c r="I3" s="5">
        <v>220</v>
      </c>
      <c r="J3">
        <f>SUM(I$1:I3)</f>
        <v>480</v>
      </c>
      <c r="K3">
        <v>4</v>
      </c>
      <c r="L3">
        <f t="shared" si="0"/>
        <v>1.8461538461538463</v>
      </c>
      <c r="M3">
        <f t="shared" si="1"/>
        <v>672</v>
      </c>
      <c r="N3">
        <f t="shared" si="2"/>
        <v>4</v>
      </c>
      <c r="O3">
        <f t="shared" si="3"/>
        <v>0</v>
      </c>
      <c r="P3" s="5">
        <v>1230</v>
      </c>
      <c r="Q3" s="5">
        <f t="shared" si="4"/>
        <v>0.54634146341463419</v>
      </c>
      <c r="R3" s="5"/>
    </row>
    <row r="4" spans="1:18" ht="17.25" thickBot="1">
      <c r="E4">
        <f>SUM(E1:E3)*60</f>
        <v>2</v>
      </c>
      <c r="I4" s="5">
        <v>280</v>
      </c>
      <c r="J4">
        <f>SUM(I$1:I4)</f>
        <v>760</v>
      </c>
      <c r="K4">
        <v>5</v>
      </c>
      <c r="L4">
        <f t="shared" si="0"/>
        <v>2.9230769230769229</v>
      </c>
      <c r="M4">
        <f t="shared" si="1"/>
        <v>1064</v>
      </c>
      <c r="N4">
        <f t="shared" si="2"/>
        <v>5</v>
      </c>
      <c r="O4">
        <f t="shared" si="3"/>
        <v>0</v>
      </c>
      <c r="P4" s="5">
        <v>1760</v>
      </c>
      <c r="Q4" s="5">
        <f t="shared" si="4"/>
        <v>0.6045454545454545</v>
      </c>
      <c r="R4" s="5"/>
    </row>
    <row r="5" spans="1:18" ht="17.25" thickBot="1">
      <c r="I5" s="5">
        <v>340</v>
      </c>
      <c r="J5">
        <f>SUM(I$1:I5)</f>
        <v>1100</v>
      </c>
      <c r="K5">
        <v>6</v>
      </c>
      <c r="L5">
        <f t="shared" si="0"/>
        <v>4.2307692307692308</v>
      </c>
      <c r="M5">
        <f t="shared" si="1"/>
        <v>1540</v>
      </c>
      <c r="N5">
        <f t="shared" si="2"/>
        <v>7</v>
      </c>
      <c r="O5">
        <f t="shared" si="3"/>
        <v>1</v>
      </c>
      <c r="P5" s="5">
        <v>2390</v>
      </c>
      <c r="Q5" s="5">
        <f t="shared" si="4"/>
        <v>0.64435146443514646</v>
      </c>
      <c r="R5" s="5"/>
    </row>
    <row r="6" spans="1:18" ht="17.25" thickBot="1">
      <c r="I6" s="5">
        <v>400</v>
      </c>
      <c r="J6">
        <f>SUM(I$1:I6)</f>
        <v>1500</v>
      </c>
      <c r="K6">
        <v>7</v>
      </c>
      <c r="L6">
        <f t="shared" si="0"/>
        <v>5.7692307692307692</v>
      </c>
      <c r="M6">
        <f t="shared" si="1"/>
        <v>2100</v>
      </c>
      <c r="N6">
        <f t="shared" si="2"/>
        <v>8</v>
      </c>
      <c r="O6">
        <f t="shared" si="3"/>
        <v>1</v>
      </c>
      <c r="P6" s="5">
        <v>3110</v>
      </c>
      <c r="Q6" s="5">
        <f t="shared" si="4"/>
        <v>0.67524115755627012</v>
      </c>
      <c r="R6" s="5"/>
    </row>
    <row r="7" spans="1:18" ht="17.25" thickBot="1">
      <c r="E7">
        <f>$E$4*F7*G7</f>
        <v>100</v>
      </c>
      <c r="F7">
        <v>100</v>
      </c>
      <c r="G7">
        <v>0.5</v>
      </c>
      <c r="I7" s="5">
        <v>460</v>
      </c>
      <c r="J7">
        <f>SUM(I$1:I7)</f>
        <v>1960</v>
      </c>
      <c r="K7">
        <v>8</v>
      </c>
      <c r="L7">
        <f t="shared" si="0"/>
        <v>7.5384615384615383</v>
      </c>
      <c r="M7">
        <f t="shared" si="1"/>
        <v>2744</v>
      </c>
      <c r="N7">
        <f t="shared" si="2"/>
        <v>9</v>
      </c>
      <c r="O7">
        <f t="shared" si="3"/>
        <v>1</v>
      </c>
      <c r="P7" s="5">
        <v>3920</v>
      </c>
      <c r="Q7" s="5">
        <f t="shared" si="4"/>
        <v>0.7</v>
      </c>
      <c r="R7" s="5"/>
    </row>
    <row r="8" spans="1:18" ht="17.25" thickBot="1">
      <c r="E8">
        <f t="shared" ref="E8" si="5">$E$4*F8*G8</f>
        <v>160</v>
      </c>
      <c r="F8">
        <v>200</v>
      </c>
      <c r="G8">
        <v>0.4</v>
      </c>
      <c r="I8" s="5">
        <v>520</v>
      </c>
      <c r="J8">
        <f>SUM(I$1:I8)</f>
        <v>2480</v>
      </c>
      <c r="K8">
        <v>9</v>
      </c>
      <c r="L8">
        <f t="shared" si="0"/>
        <v>9.5384615384615383</v>
      </c>
      <c r="M8">
        <f t="shared" si="1"/>
        <v>3472</v>
      </c>
      <c r="N8">
        <f t="shared" si="2"/>
        <v>10</v>
      </c>
      <c r="O8">
        <f t="shared" si="3"/>
        <v>1</v>
      </c>
      <c r="P8" s="5">
        <v>4810</v>
      </c>
      <c r="Q8" s="5">
        <f t="shared" si="4"/>
        <v>0.72182952182952187</v>
      </c>
      <c r="R8" s="5"/>
    </row>
    <row r="9" spans="1:18" ht="17.25" thickBot="1">
      <c r="F9">
        <v>600</v>
      </c>
      <c r="G9">
        <v>0.1</v>
      </c>
      <c r="I9" s="5">
        <v>580</v>
      </c>
      <c r="J9">
        <f>SUM(I$1:I9)</f>
        <v>3060</v>
      </c>
      <c r="K9">
        <v>10</v>
      </c>
      <c r="L9">
        <f t="shared" si="0"/>
        <v>11.76923076923077</v>
      </c>
      <c r="M9">
        <f t="shared" si="1"/>
        <v>4284</v>
      </c>
      <c r="N9">
        <f t="shared" si="2"/>
        <v>11</v>
      </c>
      <c r="O9">
        <f t="shared" si="3"/>
        <v>1</v>
      </c>
      <c r="P9" s="5">
        <v>5780</v>
      </c>
      <c r="Q9" s="5">
        <f t="shared" si="4"/>
        <v>0.74117647058823533</v>
      </c>
      <c r="R9" s="5"/>
    </row>
    <row r="10" spans="1:18" ht="17.25" thickBot="1">
      <c r="F10">
        <v>1800</v>
      </c>
      <c r="G10">
        <v>0.05</v>
      </c>
      <c r="I10" s="5">
        <v>640</v>
      </c>
      <c r="J10">
        <f>SUM(I$1:I10)</f>
        <v>3700</v>
      </c>
      <c r="K10">
        <v>11</v>
      </c>
      <c r="L10">
        <f t="shared" si="0"/>
        <v>14.23076923076923</v>
      </c>
      <c r="M10">
        <f t="shared" si="1"/>
        <v>5180</v>
      </c>
      <c r="N10">
        <f t="shared" si="2"/>
        <v>13</v>
      </c>
      <c r="O10">
        <f t="shared" si="3"/>
        <v>2</v>
      </c>
      <c r="P10" s="5">
        <v>6820</v>
      </c>
      <c r="Q10" s="5">
        <f t="shared" si="4"/>
        <v>0.7595307917888563</v>
      </c>
      <c r="R10" s="5"/>
    </row>
    <row r="11" spans="1:18" ht="17.25" thickBot="1">
      <c r="F11">
        <v>5400</v>
      </c>
      <c r="G11">
        <v>0.01</v>
      </c>
      <c r="I11" s="5">
        <v>700</v>
      </c>
      <c r="J11">
        <f>SUM(I$1:I11)</f>
        <v>4400</v>
      </c>
      <c r="K11">
        <v>12</v>
      </c>
      <c r="L11">
        <f t="shared" si="0"/>
        <v>16.923076923076923</v>
      </c>
      <c r="M11">
        <f t="shared" si="1"/>
        <v>6160</v>
      </c>
      <c r="N11">
        <f t="shared" si="2"/>
        <v>14</v>
      </c>
      <c r="O11">
        <f t="shared" si="3"/>
        <v>2</v>
      </c>
      <c r="P11" s="5">
        <v>7930</v>
      </c>
      <c r="Q11" s="5">
        <f t="shared" si="4"/>
        <v>0.77679697351828503</v>
      </c>
      <c r="R11" s="5"/>
    </row>
    <row r="12" spans="1:18" ht="17.25" thickBot="1">
      <c r="F12">
        <v>16200</v>
      </c>
      <c r="G12">
        <v>2E-3</v>
      </c>
      <c r="I12" s="5">
        <v>760</v>
      </c>
      <c r="J12">
        <f>SUM(I$1:I12)</f>
        <v>5160</v>
      </c>
      <c r="K12">
        <v>13</v>
      </c>
      <c r="L12">
        <f t="shared" si="0"/>
        <v>19.846153846153847</v>
      </c>
      <c r="M12">
        <f t="shared" si="1"/>
        <v>7223.9999999999991</v>
      </c>
      <c r="N12">
        <f t="shared" si="2"/>
        <v>15</v>
      </c>
      <c r="O12">
        <f t="shared" si="3"/>
        <v>2</v>
      </c>
      <c r="P12" s="5">
        <v>9100</v>
      </c>
      <c r="Q12" s="5">
        <f t="shared" si="4"/>
        <v>0.79384615384615376</v>
      </c>
      <c r="R12" s="5"/>
    </row>
    <row r="13" spans="1:18" ht="17.25" thickBot="1">
      <c r="E13">
        <f>SUM(E7:E12)</f>
        <v>260</v>
      </c>
      <c r="I13" s="5">
        <v>820</v>
      </c>
      <c r="J13">
        <f>SUM(I$1:I13)</f>
        <v>5980</v>
      </c>
      <c r="K13">
        <v>14</v>
      </c>
      <c r="L13">
        <f t="shared" si="0"/>
        <v>23</v>
      </c>
      <c r="M13">
        <f t="shared" si="1"/>
        <v>8372</v>
      </c>
      <c r="N13">
        <f t="shared" si="2"/>
        <v>16</v>
      </c>
      <c r="O13">
        <f t="shared" si="3"/>
        <v>2</v>
      </c>
      <c r="P13" s="5">
        <v>10330</v>
      </c>
      <c r="Q13" s="5">
        <f t="shared" si="4"/>
        <v>0.81045498547918682</v>
      </c>
      <c r="R13" s="5"/>
    </row>
    <row r="14" spans="1:18" ht="17.25" thickBot="1">
      <c r="I14" s="5">
        <v>880</v>
      </c>
      <c r="J14">
        <f>SUM(I$1:I14)</f>
        <v>6860</v>
      </c>
      <c r="K14">
        <v>15</v>
      </c>
      <c r="L14">
        <f t="shared" si="0"/>
        <v>26.384615384615383</v>
      </c>
      <c r="M14">
        <f t="shared" si="1"/>
        <v>9604</v>
      </c>
      <c r="N14">
        <f t="shared" si="2"/>
        <v>17</v>
      </c>
      <c r="O14">
        <f t="shared" si="3"/>
        <v>2</v>
      </c>
      <c r="P14" s="5">
        <v>11610</v>
      </c>
      <c r="Q14" s="5">
        <f t="shared" si="4"/>
        <v>0.82721791559000857</v>
      </c>
      <c r="R14" s="5"/>
    </row>
    <row r="15" spans="1:18" ht="17.25" thickBot="1">
      <c r="I15" s="5">
        <v>940</v>
      </c>
      <c r="J15">
        <f>SUM(I$1:I15)</f>
        <v>7800</v>
      </c>
      <c r="K15">
        <v>16</v>
      </c>
      <c r="L15">
        <f t="shared" si="0"/>
        <v>30</v>
      </c>
      <c r="M15">
        <f t="shared" si="1"/>
        <v>10920</v>
      </c>
      <c r="N15">
        <f t="shared" si="2"/>
        <v>18</v>
      </c>
      <c r="O15">
        <f t="shared" si="3"/>
        <v>2</v>
      </c>
      <c r="P15" s="5">
        <v>12940</v>
      </c>
      <c r="Q15" s="5">
        <f t="shared" si="4"/>
        <v>0.84389489953632146</v>
      </c>
      <c r="R15" s="5"/>
    </row>
    <row r="16" spans="1:18" ht="17.25" thickBot="1">
      <c r="I16" s="5">
        <v>1000</v>
      </c>
      <c r="J16">
        <f>SUM(I$1:I16)</f>
        <v>8800</v>
      </c>
      <c r="K16">
        <v>17</v>
      </c>
      <c r="L16">
        <f t="shared" si="0"/>
        <v>33.846153846153847</v>
      </c>
      <c r="M16">
        <f t="shared" si="1"/>
        <v>12320</v>
      </c>
      <c r="N16">
        <f t="shared" si="2"/>
        <v>20</v>
      </c>
      <c r="O16">
        <f t="shared" si="3"/>
        <v>3</v>
      </c>
      <c r="P16" s="5">
        <v>14310</v>
      </c>
      <c r="Q16" s="5">
        <f t="shared" si="4"/>
        <v>0.86093640810621941</v>
      </c>
      <c r="R16" s="5"/>
    </row>
    <row r="17" spans="9:18" ht="17.25" thickBot="1">
      <c r="I17" s="5">
        <v>1060</v>
      </c>
      <c r="J17">
        <f>SUM(I$1:I17)</f>
        <v>9860</v>
      </c>
      <c r="K17">
        <v>18</v>
      </c>
      <c r="L17">
        <f t="shared" si="0"/>
        <v>37.92307692307692</v>
      </c>
      <c r="M17">
        <f t="shared" si="1"/>
        <v>13804</v>
      </c>
      <c r="N17">
        <f t="shared" si="2"/>
        <v>21</v>
      </c>
      <c r="O17">
        <f t="shared" si="3"/>
        <v>3</v>
      </c>
      <c r="P17" s="5">
        <v>15710</v>
      </c>
      <c r="Q17" s="5">
        <f t="shared" si="4"/>
        <v>0.87867600254614897</v>
      </c>
      <c r="R17" s="5"/>
    </row>
    <row r="18" spans="9:18" ht="17.25" thickBot="1">
      <c r="I18" s="5">
        <v>1120</v>
      </c>
      <c r="J18">
        <f>SUM(I$1:I18)</f>
        <v>10980</v>
      </c>
      <c r="K18">
        <v>19</v>
      </c>
      <c r="L18">
        <f t="shared" si="0"/>
        <v>42.230769230769234</v>
      </c>
      <c r="M18">
        <f t="shared" si="1"/>
        <v>15371.999999999998</v>
      </c>
      <c r="N18">
        <f t="shared" si="2"/>
        <v>22</v>
      </c>
      <c r="O18">
        <f t="shared" si="3"/>
        <v>3</v>
      </c>
      <c r="P18" s="5">
        <v>17140</v>
      </c>
      <c r="Q18" s="5">
        <f t="shared" si="4"/>
        <v>0.89684947491248534</v>
      </c>
      <c r="R18" s="5"/>
    </row>
    <row r="19" spans="9:18" ht="17.25" thickBot="1">
      <c r="I19" s="5">
        <v>1180</v>
      </c>
      <c r="J19">
        <f>SUM(I$1:I19)</f>
        <v>12160</v>
      </c>
      <c r="K19">
        <v>20</v>
      </c>
      <c r="L19">
        <f t="shared" si="0"/>
        <v>46.769230769230766</v>
      </c>
      <c r="M19">
        <f t="shared" si="1"/>
        <v>17024</v>
      </c>
      <c r="N19">
        <f t="shared" si="2"/>
        <v>23</v>
      </c>
      <c r="O19">
        <f t="shared" si="3"/>
        <v>3</v>
      </c>
      <c r="P19" s="5">
        <v>18600</v>
      </c>
      <c r="Q19" s="5">
        <f t="shared" si="4"/>
        <v>0.91526881720430109</v>
      </c>
      <c r="R19" s="5"/>
    </row>
    <row r="20" spans="9:18" ht="17.25" thickBot="1">
      <c r="I20" s="5">
        <v>1240</v>
      </c>
      <c r="J20">
        <f>SUM(I$1:I20)</f>
        <v>13400</v>
      </c>
      <c r="K20">
        <v>21</v>
      </c>
      <c r="L20">
        <f t="shared" si="0"/>
        <v>51.53846153846154</v>
      </c>
      <c r="M20">
        <f t="shared" si="1"/>
        <v>18760</v>
      </c>
      <c r="N20">
        <f t="shared" si="2"/>
        <v>24</v>
      </c>
      <c r="O20">
        <f t="shared" si="3"/>
        <v>3</v>
      </c>
      <c r="P20" s="5">
        <v>20070</v>
      </c>
      <c r="Q20" s="5">
        <f t="shared" si="4"/>
        <v>0.93472845042351771</v>
      </c>
      <c r="R20" s="5"/>
    </row>
    <row r="21" spans="9:18" ht="17.25" thickBot="1">
      <c r="I21" s="5">
        <v>1300</v>
      </c>
      <c r="J21">
        <f>SUM(I$1:I21)</f>
        <v>14700</v>
      </c>
      <c r="K21">
        <v>22</v>
      </c>
      <c r="L21">
        <f t="shared" si="0"/>
        <v>56.53846153846154</v>
      </c>
      <c r="M21">
        <f t="shared" si="1"/>
        <v>20580</v>
      </c>
      <c r="N21">
        <f t="shared" si="2"/>
        <v>26</v>
      </c>
      <c r="O21">
        <f t="shared" si="3"/>
        <v>4</v>
      </c>
      <c r="P21" s="5">
        <v>21560</v>
      </c>
      <c r="Q21" s="5">
        <f t="shared" si="4"/>
        <v>0.95454545454545459</v>
      </c>
      <c r="R21" s="5"/>
    </row>
    <row r="22" spans="9:18" ht="17.25" thickBot="1">
      <c r="I22" s="5">
        <v>1360</v>
      </c>
      <c r="J22">
        <f>SUM(I$1:I22)</f>
        <v>16060</v>
      </c>
      <c r="K22">
        <v>23</v>
      </c>
      <c r="L22">
        <f t="shared" si="0"/>
        <v>61.769230769230766</v>
      </c>
      <c r="M22">
        <f t="shared" si="1"/>
        <v>22484</v>
      </c>
      <c r="N22">
        <f t="shared" si="2"/>
        <v>27</v>
      </c>
      <c r="O22">
        <f t="shared" si="3"/>
        <v>4</v>
      </c>
      <c r="P22" s="5">
        <v>23060</v>
      </c>
      <c r="Q22" s="5">
        <f t="shared" si="4"/>
        <v>0.975021682567216</v>
      </c>
      <c r="R22" s="5"/>
    </row>
    <row r="23" spans="9:18" ht="17.25" thickBot="1">
      <c r="I23" s="5">
        <v>1420</v>
      </c>
      <c r="J23">
        <f>SUM(I$1:I23)</f>
        <v>17480</v>
      </c>
      <c r="K23">
        <v>24</v>
      </c>
      <c r="L23">
        <f t="shared" si="0"/>
        <v>67.230769230769226</v>
      </c>
      <c r="M23">
        <f t="shared" si="1"/>
        <v>24472</v>
      </c>
      <c r="N23">
        <f t="shared" si="2"/>
        <v>28</v>
      </c>
      <c r="O23">
        <f t="shared" si="3"/>
        <v>4</v>
      </c>
      <c r="P23" s="5">
        <v>24570</v>
      </c>
      <c r="Q23" s="5">
        <f t="shared" si="4"/>
        <v>0.99601139601139599</v>
      </c>
      <c r="R23" s="5"/>
    </row>
    <row r="24" spans="9:18" ht="17.25" thickBot="1">
      <c r="I24" s="5">
        <v>1480</v>
      </c>
      <c r="J24">
        <f>SUM(I$1:I24)</f>
        <v>18960</v>
      </c>
      <c r="K24">
        <v>25</v>
      </c>
      <c r="L24">
        <f t="shared" si="0"/>
        <v>72.92307692307692</v>
      </c>
      <c r="M24">
        <f t="shared" si="1"/>
        <v>26544</v>
      </c>
      <c r="N24">
        <f t="shared" si="2"/>
        <v>29</v>
      </c>
      <c r="O24">
        <f t="shared" si="3"/>
        <v>4</v>
      </c>
      <c r="P24" s="5">
        <v>26070</v>
      </c>
      <c r="Q24" s="5">
        <f t="shared" si="4"/>
        <v>1.0181818181818181</v>
      </c>
      <c r="R24" s="5"/>
    </row>
    <row r="25" spans="9:18" ht="17.25" thickBot="1">
      <c r="I25" s="5">
        <v>1540</v>
      </c>
      <c r="J25">
        <f>SUM(I$1:I25)</f>
        <v>20500</v>
      </c>
      <c r="K25">
        <v>26</v>
      </c>
      <c r="L25">
        <f t="shared" si="0"/>
        <v>78.84615384615384</v>
      </c>
      <c r="M25">
        <f t="shared" si="1"/>
        <v>28699.999999999996</v>
      </c>
      <c r="N25">
        <f t="shared" si="2"/>
        <v>30</v>
      </c>
      <c r="O25">
        <f t="shared" si="3"/>
        <v>4</v>
      </c>
      <c r="P25" s="5">
        <v>27570</v>
      </c>
      <c r="Q25" s="5">
        <f t="shared" si="4"/>
        <v>1.040986579615524</v>
      </c>
      <c r="R25" s="5"/>
    </row>
    <row r="26" spans="9:18" ht="17.25" thickBot="1">
      <c r="I26" s="5">
        <v>1600</v>
      </c>
      <c r="J26">
        <f>SUM(I$1:I26)</f>
        <v>22100</v>
      </c>
      <c r="K26">
        <v>27</v>
      </c>
      <c r="L26">
        <f t="shared" si="0"/>
        <v>85</v>
      </c>
      <c r="M26">
        <f t="shared" si="1"/>
        <v>30939.999999999996</v>
      </c>
      <c r="N26">
        <f t="shared" si="2"/>
        <v>31</v>
      </c>
      <c r="O26">
        <f t="shared" si="3"/>
        <v>4</v>
      </c>
      <c r="P26" s="5">
        <v>29050</v>
      </c>
      <c r="Q26" s="5">
        <f t="shared" si="4"/>
        <v>1.0650602409638552</v>
      </c>
      <c r="R26" s="5"/>
    </row>
    <row r="27" spans="9:18" ht="17.25" thickBot="1">
      <c r="I27" s="5">
        <v>1660</v>
      </c>
      <c r="J27">
        <f>SUM(I$1:I27)</f>
        <v>23760</v>
      </c>
      <c r="K27">
        <v>28</v>
      </c>
      <c r="L27">
        <f t="shared" si="0"/>
        <v>91.384615384615387</v>
      </c>
      <c r="M27">
        <f t="shared" si="1"/>
        <v>33264</v>
      </c>
      <c r="N27">
        <f t="shared" si="2"/>
        <v>33</v>
      </c>
      <c r="O27">
        <f t="shared" si="3"/>
        <v>5</v>
      </c>
      <c r="P27" s="5">
        <v>30510</v>
      </c>
      <c r="Q27" s="5">
        <f t="shared" si="4"/>
        <v>1.0902654867256638</v>
      </c>
      <c r="R27" s="5"/>
    </row>
    <row r="28" spans="9:18" ht="17.25" thickBot="1">
      <c r="I28" s="5">
        <v>1720</v>
      </c>
      <c r="J28">
        <f>SUM(I$1:I28)</f>
        <v>25480</v>
      </c>
      <c r="K28">
        <v>29</v>
      </c>
      <c r="L28">
        <f t="shared" si="0"/>
        <v>98</v>
      </c>
      <c r="M28">
        <f t="shared" si="1"/>
        <v>35672</v>
      </c>
      <c r="N28">
        <f t="shared" si="2"/>
        <v>34</v>
      </c>
      <c r="O28">
        <f t="shared" si="3"/>
        <v>5</v>
      </c>
      <c r="P28" s="5">
        <v>31960</v>
      </c>
      <c r="Q28" s="5">
        <f t="shared" si="4"/>
        <v>1.1161451814768462</v>
      </c>
      <c r="R28" s="5"/>
    </row>
    <row r="29" spans="9:18" ht="17.25" thickBot="1">
      <c r="I29" s="5">
        <v>1780</v>
      </c>
      <c r="J29">
        <f>SUM(I$1:I29)</f>
        <v>27260</v>
      </c>
      <c r="K29">
        <v>30</v>
      </c>
      <c r="L29">
        <f t="shared" si="0"/>
        <v>104.84615384615384</v>
      </c>
      <c r="M29">
        <f t="shared" si="1"/>
        <v>38164</v>
      </c>
      <c r="N29">
        <f t="shared" si="2"/>
        <v>35</v>
      </c>
      <c r="O29">
        <f t="shared" si="3"/>
        <v>5</v>
      </c>
      <c r="P29" s="5">
        <v>33370</v>
      </c>
      <c r="Q29" s="5">
        <f t="shared" si="4"/>
        <v>1.1436619718309859</v>
      </c>
      <c r="R29" s="5"/>
    </row>
    <row r="30" spans="9:18" ht="17.25" thickBot="1">
      <c r="I30" s="5">
        <v>1840</v>
      </c>
      <c r="J30">
        <f>SUM(I$1:I30)</f>
        <v>29100</v>
      </c>
      <c r="K30">
        <v>31</v>
      </c>
      <c r="L30">
        <f t="shared" si="0"/>
        <v>111.92307692307692</v>
      </c>
      <c r="M30">
        <f t="shared" si="1"/>
        <v>40740</v>
      </c>
      <c r="N30">
        <f t="shared" si="2"/>
        <v>36</v>
      </c>
      <c r="O30">
        <f t="shared" si="3"/>
        <v>5</v>
      </c>
      <c r="P30" s="5">
        <v>34750</v>
      </c>
      <c r="Q30" s="5">
        <f t="shared" si="4"/>
        <v>1.1723741007194244</v>
      </c>
      <c r="R30" s="5"/>
    </row>
    <row r="31" spans="9:18" ht="17.25" thickBot="1">
      <c r="I31" s="5">
        <v>1900</v>
      </c>
      <c r="J31">
        <f>SUM(I$1:I31)</f>
        <v>31000</v>
      </c>
      <c r="K31">
        <v>32</v>
      </c>
      <c r="L31">
        <f t="shared" si="0"/>
        <v>119.23076923076923</v>
      </c>
      <c r="M31">
        <f t="shared" si="1"/>
        <v>43400</v>
      </c>
      <c r="N31">
        <f t="shared" si="2"/>
        <v>37</v>
      </c>
      <c r="O31">
        <f t="shared" si="3"/>
        <v>5</v>
      </c>
      <c r="P31" s="5">
        <v>36100</v>
      </c>
      <c r="Q31" s="5">
        <f t="shared" si="4"/>
        <v>1.2022160664819945</v>
      </c>
      <c r="R31" s="5"/>
    </row>
    <row r="32" spans="9:18" ht="17.25" thickBot="1">
      <c r="I32" s="5">
        <v>1960</v>
      </c>
      <c r="J32">
        <f>SUM(I$1:I32)</f>
        <v>32960</v>
      </c>
      <c r="K32">
        <v>33</v>
      </c>
      <c r="L32">
        <f t="shared" si="0"/>
        <v>126.76923076923077</v>
      </c>
      <c r="M32">
        <f t="shared" si="1"/>
        <v>46144</v>
      </c>
      <c r="N32">
        <f t="shared" si="2"/>
        <v>39</v>
      </c>
      <c r="O32">
        <f t="shared" si="3"/>
        <v>6</v>
      </c>
      <c r="P32" s="5">
        <v>37390</v>
      </c>
      <c r="Q32" s="5">
        <f t="shared" si="4"/>
        <v>1.2341267718641349</v>
      </c>
      <c r="R32" s="5"/>
    </row>
    <row r="33" spans="9:18" ht="17.25" thickBot="1">
      <c r="I33" s="5">
        <v>2020</v>
      </c>
      <c r="J33">
        <f>SUM(I$1:I33)</f>
        <v>34980</v>
      </c>
      <c r="K33">
        <v>34</v>
      </c>
      <c r="L33">
        <f t="shared" si="0"/>
        <v>134.53846153846155</v>
      </c>
      <c r="M33">
        <f t="shared" si="1"/>
        <v>48972</v>
      </c>
      <c r="N33">
        <f t="shared" si="2"/>
        <v>40</v>
      </c>
      <c r="O33">
        <f t="shared" si="3"/>
        <v>6</v>
      </c>
      <c r="P33" s="5">
        <v>38640</v>
      </c>
      <c r="Q33" s="5">
        <f t="shared" si="4"/>
        <v>1.267391304347826</v>
      </c>
      <c r="R33" s="5"/>
    </row>
    <row r="34" spans="9:18" ht="17.25" thickBot="1">
      <c r="I34" s="5">
        <v>2080</v>
      </c>
      <c r="J34">
        <f>SUM(I$1:I34)</f>
        <v>37060</v>
      </c>
      <c r="K34">
        <v>35</v>
      </c>
      <c r="L34">
        <f t="shared" si="0"/>
        <v>142.53846153846155</v>
      </c>
      <c r="M34">
        <f t="shared" si="1"/>
        <v>51884</v>
      </c>
      <c r="N34">
        <f t="shared" si="2"/>
        <v>41</v>
      </c>
      <c r="O34">
        <f t="shared" si="3"/>
        <v>6</v>
      </c>
      <c r="P34" s="5">
        <v>39840</v>
      </c>
      <c r="Q34" s="5">
        <f t="shared" si="4"/>
        <v>1.3023092369477911</v>
      </c>
      <c r="R34" s="5"/>
    </row>
    <row r="35" spans="9:18" ht="17.25" thickBot="1">
      <c r="I35" s="5">
        <v>2140</v>
      </c>
      <c r="J35">
        <f>SUM(I$1:I35)</f>
        <v>39200</v>
      </c>
      <c r="K35">
        <v>36</v>
      </c>
      <c r="L35">
        <f t="shared" si="0"/>
        <v>150.76923076923077</v>
      </c>
      <c r="M35">
        <f t="shared" si="1"/>
        <v>54880</v>
      </c>
      <c r="N35">
        <f t="shared" si="2"/>
        <v>42</v>
      </c>
      <c r="O35">
        <f t="shared" si="3"/>
        <v>6</v>
      </c>
      <c r="P35" s="5">
        <v>40970</v>
      </c>
      <c r="Q35" s="5">
        <f t="shared" si="4"/>
        <v>1.3395167195508908</v>
      </c>
      <c r="R35" s="5"/>
    </row>
    <row r="36" spans="9:18" ht="17.25" thickBot="1">
      <c r="I36" s="5">
        <v>2200</v>
      </c>
      <c r="J36">
        <f>SUM(I$1:I36)</f>
        <v>41400</v>
      </c>
      <c r="K36">
        <v>37</v>
      </c>
      <c r="L36">
        <f t="shared" si="0"/>
        <v>159.23076923076923</v>
      </c>
      <c r="M36">
        <f t="shared" si="1"/>
        <v>57959.999999999993</v>
      </c>
      <c r="N36">
        <f t="shared" si="2"/>
        <v>43</v>
      </c>
      <c r="O36">
        <f t="shared" si="3"/>
        <v>6</v>
      </c>
      <c r="P36" s="5">
        <v>42040</v>
      </c>
      <c r="Q36" s="5">
        <f t="shared" si="4"/>
        <v>1.3786869647954327</v>
      </c>
      <c r="R36" s="5"/>
    </row>
    <row r="37" spans="9:18" ht="17.25" thickBot="1">
      <c r="I37" s="5">
        <v>2260</v>
      </c>
      <c r="J37">
        <f>SUM(I$1:I37)</f>
        <v>43660</v>
      </c>
      <c r="K37">
        <v>38</v>
      </c>
      <c r="L37">
        <f t="shared" si="0"/>
        <v>167.92307692307693</v>
      </c>
      <c r="M37">
        <f t="shared" si="1"/>
        <v>61123.999999999993</v>
      </c>
      <c r="N37">
        <f t="shared" si="2"/>
        <v>44</v>
      </c>
      <c r="O37">
        <f t="shared" si="3"/>
        <v>6</v>
      </c>
      <c r="P37" s="5">
        <v>43040</v>
      </c>
      <c r="Q37" s="5">
        <f t="shared" si="4"/>
        <v>1.4201672862453529</v>
      </c>
      <c r="R37" s="5"/>
    </row>
    <row r="38" spans="9:18" ht="17.25" thickBot="1">
      <c r="I38" s="5">
        <v>2320</v>
      </c>
      <c r="J38">
        <f>SUM(I$1:I38)</f>
        <v>45980</v>
      </c>
      <c r="K38">
        <v>39</v>
      </c>
      <c r="L38">
        <f t="shared" si="0"/>
        <v>176.84615384615384</v>
      </c>
      <c r="M38">
        <f t="shared" si="1"/>
        <v>64371.999999999993</v>
      </c>
      <c r="N38">
        <f t="shared" si="2"/>
        <v>46</v>
      </c>
      <c r="O38">
        <f t="shared" si="3"/>
        <v>7</v>
      </c>
      <c r="P38" s="5">
        <v>43970</v>
      </c>
      <c r="Q38" s="5">
        <f t="shared" si="4"/>
        <v>1.4639981805776665</v>
      </c>
      <c r="R38" s="5"/>
    </row>
    <row r="39" spans="9:18" ht="17.25" thickBot="1">
      <c r="I39" s="5">
        <v>2380</v>
      </c>
      <c r="J39">
        <f>SUM(I$1:I39)</f>
        <v>48360</v>
      </c>
      <c r="K39">
        <v>40</v>
      </c>
      <c r="L39">
        <f t="shared" si="0"/>
        <v>186</v>
      </c>
      <c r="M39">
        <f t="shared" si="1"/>
        <v>67704</v>
      </c>
      <c r="N39">
        <f t="shared" si="2"/>
        <v>47</v>
      </c>
      <c r="O39">
        <f t="shared" si="3"/>
        <v>7</v>
      </c>
      <c r="P39" s="5">
        <v>44810</v>
      </c>
      <c r="Q39" s="5">
        <f t="shared" si="4"/>
        <v>1.5109127426913636</v>
      </c>
      <c r="R39" s="5"/>
    </row>
    <row r="40" spans="9:18" ht="17.25" thickBot="1">
      <c r="I40" s="5">
        <v>2440</v>
      </c>
      <c r="J40">
        <f>SUM(I$1:I40)</f>
        <v>50800</v>
      </c>
      <c r="K40">
        <v>41</v>
      </c>
      <c r="L40">
        <f t="shared" si="0"/>
        <v>195.38461538461539</v>
      </c>
      <c r="M40">
        <f t="shared" si="1"/>
        <v>71120</v>
      </c>
      <c r="N40">
        <f t="shared" si="2"/>
        <v>48</v>
      </c>
      <c r="O40">
        <f t="shared" si="3"/>
        <v>7</v>
      </c>
      <c r="P40" s="8">
        <v>48000</v>
      </c>
      <c r="Q40" s="5">
        <f t="shared" si="4"/>
        <v>1.4816666666666667</v>
      </c>
      <c r="R40" s="5"/>
    </row>
    <row r="41" spans="9:18" ht="17.25" thickBot="1">
      <c r="I41" s="5">
        <v>2500</v>
      </c>
      <c r="J41">
        <f>SUM(I$1:I41)</f>
        <v>53300</v>
      </c>
      <c r="K41">
        <v>42</v>
      </c>
      <c r="L41">
        <f t="shared" si="0"/>
        <v>205</v>
      </c>
      <c r="M41">
        <f t="shared" si="1"/>
        <v>74620</v>
      </c>
      <c r="N41">
        <f t="shared" si="2"/>
        <v>49</v>
      </c>
      <c r="O41">
        <f t="shared" si="3"/>
        <v>7</v>
      </c>
      <c r="P41" s="8">
        <v>48000</v>
      </c>
      <c r="Q41" s="5">
        <f t="shared" si="4"/>
        <v>1.5545833333333334</v>
      </c>
    </row>
    <row r="42" spans="9:18" ht="17.25" thickBot="1">
      <c r="I42" s="5">
        <v>2560</v>
      </c>
      <c r="J42">
        <f>SUM(I$1:I42)</f>
        <v>55860</v>
      </c>
      <c r="K42">
        <v>43</v>
      </c>
      <c r="L42">
        <f t="shared" si="0"/>
        <v>214.84615384615384</v>
      </c>
      <c r="M42">
        <f t="shared" si="1"/>
        <v>78204</v>
      </c>
      <c r="N42">
        <f t="shared" si="2"/>
        <v>50</v>
      </c>
      <c r="O42">
        <f t="shared" si="3"/>
        <v>7</v>
      </c>
      <c r="P42" s="8">
        <v>48000</v>
      </c>
      <c r="Q42" s="5">
        <f t="shared" si="4"/>
        <v>1.6292500000000001</v>
      </c>
    </row>
    <row r="43" spans="9:18" ht="17.25" thickBot="1">
      <c r="I43" s="5">
        <v>2620</v>
      </c>
      <c r="J43">
        <f>SUM(I$1:I43)</f>
        <v>58480</v>
      </c>
      <c r="K43">
        <v>44</v>
      </c>
      <c r="L43">
        <f t="shared" si="0"/>
        <v>224.92307692307693</v>
      </c>
      <c r="M43">
        <f t="shared" si="1"/>
        <v>81872</v>
      </c>
      <c r="N43">
        <f t="shared" si="2"/>
        <v>52</v>
      </c>
      <c r="O43">
        <f t="shared" si="3"/>
        <v>8</v>
      </c>
      <c r="P43" s="8">
        <v>48000</v>
      </c>
      <c r="Q43" s="5">
        <f t="shared" si="4"/>
        <v>1.7056666666666667</v>
      </c>
    </row>
    <row r="44" spans="9:18" ht="17.25" thickBot="1">
      <c r="I44" s="5">
        <v>2680</v>
      </c>
      <c r="J44">
        <f>SUM(I$1:I44)</f>
        <v>61160</v>
      </c>
      <c r="K44">
        <v>45</v>
      </c>
      <c r="L44">
        <f t="shared" si="0"/>
        <v>235.23076923076923</v>
      </c>
      <c r="M44">
        <f t="shared" si="1"/>
        <v>85624</v>
      </c>
      <c r="N44">
        <f t="shared" si="2"/>
        <v>53</v>
      </c>
      <c r="O44">
        <f t="shared" si="3"/>
        <v>8</v>
      </c>
      <c r="P44" s="8">
        <v>48000</v>
      </c>
      <c r="Q44" s="5">
        <f t="shared" ref="Q44:Q55" si="6">M44/P44</f>
        <v>1.7838333333333334</v>
      </c>
    </row>
    <row r="45" spans="9:18" ht="17.25" thickBot="1">
      <c r="I45" s="5">
        <v>2740</v>
      </c>
      <c r="J45">
        <f>SUM(I$1:I45)</f>
        <v>63900</v>
      </c>
      <c r="K45">
        <v>46</v>
      </c>
      <c r="L45">
        <f t="shared" si="0"/>
        <v>245.76923076923077</v>
      </c>
      <c r="M45">
        <f t="shared" si="1"/>
        <v>89460</v>
      </c>
      <c r="N45">
        <f t="shared" si="2"/>
        <v>54</v>
      </c>
      <c r="O45">
        <f t="shared" si="3"/>
        <v>8</v>
      </c>
      <c r="P45" s="8">
        <v>48000</v>
      </c>
      <c r="Q45" s="5">
        <f t="shared" si="6"/>
        <v>1.86375</v>
      </c>
    </row>
    <row r="46" spans="9:18" ht="17.25" thickBot="1">
      <c r="I46" s="5">
        <v>2800</v>
      </c>
      <c r="J46">
        <f>SUM(I$1:I46)</f>
        <v>66700</v>
      </c>
      <c r="K46">
        <v>47</v>
      </c>
      <c r="L46">
        <f t="shared" si="0"/>
        <v>256.53846153846155</v>
      </c>
      <c r="M46">
        <f t="shared" si="1"/>
        <v>93380</v>
      </c>
      <c r="N46">
        <f t="shared" si="2"/>
        <v>55</v>
      </c>
      <c r="O46">
        <f t="shared" si="3"/>
        <v>8</v>
      </c>
      <c r="P46" s="8">
        <v>48000</v>
      </c>
      <c r="Q46" s="5">
        <f t="shared" si="6"/>
        <v>1.9454166666666666</v>
      </c>
    </row>
    <row r="47" spans="9:18" ht="17.25" thickBot="1">
      <c r="I47" s="5">
        <v>2860</v>
      </c>
      <c r="J47">
        <f>SUM(I$1:I47)</f>
        <v>69560</v>
      </c>
      <c r="K47">
        <v>48</v>
      </c>
      <c r="L47">
        <f t="shared" si="0"/>
        <v>267.53846153846155</v>
      </c>
      <c r="M47">
        <f t="shared" si="1"/>
        <v>97384</v>
      </c>
      <c r="N47">
        <f t="shared" si="2"/>
        <v>56</v>
      </c>
      <c r="O47">
        <f t="shared" si="3"/>
        <v>8</v>
      </c>
      <c r="P47" s="8">
        <v>48000</v>
      </c>
      <c r="Q47" s="5">
        <f t="shared" si="6"/>
        <v>2.0288333333333335</v>
      </c>
    </row>
    <row r="48" spans="9:18" ht="17.25" thickBot="1">
      <c r="I48" s="5">
        <v>2920</v>
      </c>
      <c r="J48">
        <f>SUM(I$1:I48)</f>
        <v>72480</v>
      </c>
      <c r="K48">
        <v>49</v>
      </c>
      <c r="L48">
        <f t="shared" si="0"/>
        <v>278.76923076923077</v>
      </c>
      <c r="M48">
        <f t="shared" si="1"/>
        <v>101472</v>
      </c>
      <c r="N48">
        <f t="shared" si="2"/>
        <v>58</v>
      </c>
      <c r="O48">
        <f t="shared" si="3"/>
        <v>9</v>
      </c>
      <c r="P48" s="8">
        <v>48000</v>
      </c>
      <c r="Q48" s="5">
        <f t="shared" si="6"/>
        <v>2.1139999999999999</v>
      </c>
    </row>
    <row r="49" spans="9:17" ht="17.25" thickBot="1">
      <c r="I49" s="5">
        <v>2980</v>
      </c>
      <c r="J49">
        <f>SUM(I$1:I49)</f>
        <v>75460</v>
      </c>
      <c r="K49">
        <v>50</v>
      </c>
      <c r="L49">
        <f t="shared" si="0"/>
        <v>290.23076923076923</v>
      </c>
      <c r="M49">
        <f t="shared" si="1"/>
        <v>105644</v>
      </c>
      <c r="N49">
        <f t="shared" si="2"/>
        <v>59</v>
      </c>
      <c r="O49">
        <f t="shared" si="3"/>
        <v>9</v>
      </c>
      <c r="P49" s="8">
        <v>48000</v>
      </c>
      <c r="Q49" s="5">
        <f t="shared" si="6"/>
        <v>2.2009166666666666</v>
      </c>
    </row>
    <row r="50" spans="9:17" ht="17.25" thickBot="1">
      <c r="I50" s="5">
        <v>3040</v>
      </c>
      <c r="J50">
        <f>SUM(I$1:I50)</f>
        <v>78500</v>
      </c>
      <c r="K50">
        <v>51</v>
      </c>
      <c r="L50">
        <f t="shared" si="0"/>
        <v>301.92307692307691</v>
      </c>
      <c r="M50">
        <f t="shared" si="1"/>
        <v>109900</v>
      </c>
      <c r="N50">
        <f t="shared" si="2"/>
        <v>60</v>
      </c>
      <c r="O50">
        <f t="shared" si="3"/>
        <v>9</v>
      </c>
      <c r="P50" s="8">
        <v>48000</v>
      </c>
      <c r="Q50" s="5">
        <f t="shared" si="6"/>
        <v>2.2895833333333333</v>
      </c>
    </row>
    <row r="51" spans="9:17" ht="17.25" thickBot="1">
      <c r="I51" s="5">
        <v>3100</v>
      </c>
      <c r="J51">
        <f>SUM(I$1:I51)</f>
        <v>81600</v>
      </c>
      <c r="K51">
        <v>52</v>
      </c>
      <c r="L51">
        <f t="shared" si="0"/>
        <v>313.84615384615387</v>
      </c>
      <c r="M51">
        <f t="shared" si="1"/>
        <v>114240</v>
      </c>
      <c r="N51">
        <f t="shared" si="2"/>
        <v>61</v>
      </c>
      <c r="O51">
        <f t="shared" si="3"/>
        <v>9</v>
      </c>
      <c r="P51" s="8">
        <v>48000</v>
      </c>
      <c r="Q51" s="5">
        <f t="shared" si="6"/>
        <v>2.38</v>
      </c>
    </row>
    <row r="52" spans="9:17" ht="17.25" thickBot="1">
      <c r="I52" s="5">
        <v>3160</v>
      </c>
      <c r="J52">
        <f>SUM(I$1:I52)</f>
        <v>84760</v>
      </c>
      <c r="K52">
        <v>53</v>
      </c>
      <c r="L52">
        <f t="shared" si="0"/>
        <v>326</v>
      </c>
      <c r="M52">
        <f t="shared" si="1"/>
        <v>118663.99999999999</v>
      </c>
      <c r="N52">
        <f t="shared" si="2"/>
        <v>62</v>
      </c>
      <c r="O52">
        <f t="shared" si="3"/>
        <v>9</v>
      </c>
      <c r="P52" s="8">
        <v>48000</v>
      </c>
      <c r="Q52" s="5">
        <f t="shared" si="6"/>
        <v>2.4721666666666664</v>
      </c>
    </row>
    <row r="53" spans="9:17" ht="17.25" thickBot="1">
      <c r="I53" s="5">
        <v>3220</v>
      </c>
      <c r="J53">
        <f>SUM(I$1:I53)</f>
        <v>87980</v>
      </c>
      <c r="K53">
        <v>54</v>
      </c>
      <c r="L53">
        <f t="shared" si="0"/>
        <v>338.38461538461536</v>
      </c>
      <c r="M53">
        <f t="shared" si="1"/>
        <v>123171.99999999999</v>
      </c>
      <c r="N53">
        <f t="shared" si="2"/>
        <v>63</v>
      </c>
      <c r="O53">
        <f t="shared" si="3"/>
        <v>9</v>
      </c>
      <c r="P53" s="8">
        <v>48000</v>
      </c>
      <c r="Q53" s="5">
        <f t="shared" si="6"/>
        <v>2.5660833333333328</v>
      </c>
    </row>
    <row r="54" spans="9:17" ht="17.25" thickBot="1">
      <c r="I54" s="5">
        <v>3280</v>
      </c>
      <c r="J54">
        <f>SUM(I$1:I54)</f>
        <v>91260</v>
      </c>
      <c r="K54">
        <v>55</v>
      </c>
      <c r="L54">
        <f t="shared" si="0"/>
        <v>351</v>
      </c>
      <c r="M54">
        <f t="shared" si="1"/>
        <v>127763.99999999999</v>
      </c>
      <c r="N54">
        <f t="shared" si="2"/>
        <v>65</v>
      </c>
      <c r="O54">
        <f t="shared" si="3"/>
        <v>10</v>
      </c>
      <c r="P54" s="8">
        <v>48000</v>
      </c>
      <c r="Q54" s="5">
        <f t="shared" si="6"/>
        <v>2.6617499999999996</v>
      </c>
    </row>
    <row r="55" spans="9:17" ht="17.25" thickBot="1">
      <c r="I55" s="5">
        <v>3340</v>
      </c>
      <c r="J55">
        <f>SUM(I$1:I55)</f>
        <v>94600</v>
      </c>
      <c r="K55">
        <v>56</v>
      </c>
      <c r="L55">
        <f t="shared" si="0"/>
        <v>363.84615384615387</v>
      </c>
      <c r="M55">
        <f t="shared" si="1"/>
        <v>132440</v>
      </c>
      <c r="N55">
        <f t="shared" si="2"/>
        <v>66</v>
      </c>
      <c r="O55">
        <f t="shared" si="3"/>
        <v>10</v>
      </c>
      <c r="P55" s="8">
        <v>48000</v>
      </c>
      <c r="Q55" s="5">
        <f t="shared" si="6"/>
        <v>2.7591666666666668</v>
      </c>
    </row>
    <row r="56" spans="9:17" ht="17.25" thickBot="1">
      <c r="I56" s="5">
        <v>3400</v>
      </c>
      <c r="J56">
        <f>SUM(I$1:I56)</f>
        <v>98000</v>
      </c>
      <c r="K56">
        <v>57</v>
      </c>
      <c r="L56">
        <f t="shared" si="0"/>
        <v>376.92307692307691</v>
      </c>
      <c r="M56">
        <f t="shared" si="1"/>
        <v>137200</v>
      </c>
      <c r="N56">
        <f t="shared" si="2"/>
        <v>67</v>
      </c>
      <c r="O56">
        <f t="shared" si="3"/>
        <v>10</v>
      </c>
      <c r="P56" s="8">
        <v>48000</v>
      </c>
      <c r="Q56" s="5">
        <f t="shared" ref="Q56:Q59" si="7">M56/P56</f>
        <v>2.8583333333333334</v>
      </c>
    </row>
    <row r="57" spans="9:17" ht="17.25" thickBot="1">
      <c r="I57" s="5">
        <v>3460</v>
      </c>
      <c r="J57">
        <f>SUM(I$1:I57)</f>
        <v>101460</v>
      </c>
      <c r="K57">
        <v>58</v>
      </c>
      <c r="L57">
        <f t="shared" si="0"/>
        <v>390.23076923076923</v>
      </c>
      <c r="M57">
        <f t="shared" si="1"/>
        <v>142044</v>
      </c>
      <c r="N57">
        <f t="shared" si="2"/>
        <v>68</v>
      </c>
      <c r="O57">
        <f t="shared" si="3"/>
        <v>10</v>
      </c>
      <c r="P57" s="8">
        <v>48000</v>
      </c>
      <c r="Q57" s="5">
        <f t="shared" si="7"/>
        <v>2.9592499999999999</v>
      </c>
    </row>
    <row r="58" spans="9:17" ht="17.25" thickBot="1">
      <c r="I58" s="5">
        <v>3520</v>
      </c>
      <c r="J58">
        <f>SUM(I$1:I58)</f>
        <v>104980</v>
      </c>
      <c r="K58">
        <v>59</v>
      </c>
      <c r="L58">
        <f t="shared" si="0"/>
        <v>403.76923076923077</v>
      </c>
      <c r="M58">
        <f t="shared" si="1"/>
        <v>146972</v>
      </c>
      <c r="N58">
        <f t="shared" si="2"/>
        <v>69</v>
      </c>
      <c r="O58">
        <f t="shared" si="3"/>
        <v>10</v>
      </c>
      <c r="P58" s="8">
        <v>48000</v>
      </c>
      <c r="Q58" s="5">
        <f t="shared" si="7"/>
        <v>3.0619166666666668</v>
      </c>
    </row>
    <row r="59" spans="9:17" ht="17.25" thickBot="1">
      <c r="I59" s="5">
        <v>3580</v>
      </c>
      <c r="J59">
        <f>SUM(I$1:I59)</f>
        <v>108560</v>
      </c>
      <c r="K59">
        <v>60</v>
      </c>
      <c r="L59">
        <f t="shared" si="0"/>
        <v>417.53846153846155</v>
      </c>
      <c r="M59">
        <f t="shared" si="1"/>
        <v>151984</v>
      </c>
      <c r="N59">
        <f t="shared" si="2"/>
        <v>71</v>
      </c>
      <c r="O59">
        <f t="shared" si="3"/>
        <v>11</v>
      </c>
      <c r="P59" s="8">
        <v>48000</v>
      </c>
      <c r="Q59" s="5">
        <f t="shared" si="7"/>
        <v>3.1663333333333332</v>
      </c>
    </row>
    <row r="60" spans="9:17" ht="17.25" thickBot="1">
      <c r="I60" s="5">
        <v>3640</v>
      </c>
      <c r="J60">
        <f>SUM(I$1:I60)</f>
        <v>112200</v>
      </c>
      <c r="K60">
        <v>61</v>
      </c>
      <c r="L60">
        <f t="shared" si="0"/>
        <v>431.53846153846155</v>
      </c>
      <c r="M60">
        <f t="shared" si="1"/>
        <v>157080</v>
      </c>
      <c r="N60">
        <f t="shared" si="2"/>
        <v>72</v>
      </c>
      <c r="O60">
        <f t="shared" si="3"/>
        <v>11</v>
      </c>
    </row>
    <row r="61" spans="9:17" ht="17.25" thickBot="1">
      <c r="I61" s="5">
        <v>3700</v>
      </c>
      <c r="J61">
        <f>SUM(I$1:I61)</f>
        <v>115900</v>
      </c>
      <c r="K61">
        <v>62</v>
      </c>
      <c r="L61">
        <f t="shared" si="0"/>
        <v>445.76923076923077</v>
      </c>
      <c r="M61">
        <f t="shared" si="1"/>
        <v>162260</v>
      </c>
      <c r="N61">
        <f t="shared" si="2"/>
        <v>73</v>
      </c>
      <c r="O61">
        <f t="shared" si="3"/>
        <v>11</v>
      </c>
    </row>
    <row r="62" spans="9:17" ht="17.25" thickBot="1">
      <c r="I62" s="5">
        <v>3760</v>
      </c>
      <c r="J62">
        <f>SUM(I$1:I62)</f>
        <v>119660</v>
      </c>
      <c r="K62">
        <v>63</v>
      </c>
      <c r="L62">
        <f t="shared" si="0"/>
        <v>460.23076923076923</v>
      </c>
      <c r="M62">
        <f t="shared" si="1"/>
        <v>167524</v>
      </c>
      <c r="N62">
        <f t="shared" si="2"/>
        <v>74</v>
      </c>
      <c r="O62">
        <f t="shared" si="3"/>
        <v>11</v>
      </c>
    </row>
    <row r="63" spans="9:17" ht="17.25" thickBot="1">
      <c r="I63" s="5">
        <v>3820</v>
      </c>
      <c r="J63">
        <f>SUM(I$1:I63)</f>
        <v>123480</v>
      </c>
      <c r="K63">
        <v>64</v>
      </c>
      <c r="L63">
        <f t="shared" si="0"/>
        <v>474.92307692307691</v>
      </c>
      <c r="M63">
        <f t="shared" si="1"/>
        <v>172872</v>
      </c>
      <c r="N63">
        <f t="shared" si="2"/>
        <v>75</v>
      </c>
      <c r="O63">
        <f t="shared" si="3"/>
        <v>11</v>
      </c>
    </row>
    <row r="64" spans="9:17" ht="17.25" thickBot="1">
      <c r="I64" s="5">
        <v>3880</v>
      </c>
      <c r="J64">
        <f>SUM(I$1:I64)</f>
        <v>127360</v>
      </c>
      <c r="K64">
        <v>65</v>
      </c>
      <c r="L64">
        <f t="shared" si="0"/>
        <v>489.84615384615387</v>
      </c>
      <c r="M64">
        <f t="shared" si="1"/>
        <v>178304</v>
      </c>
      <c r="N64">
        <f t="shared" si="2"/>
        <v>76</v>
      </c>
      <c r="O64">
        <f t="shared" si="3"/>
        <v>11</v>
      </c>
    </row>
    <row r="65" spans="9:15" ht="17.25" thickBot="1">
      <c r="I65" s="5">
        <v>3940</v>
      </c>
      <c r="J65">
        <f>SUM(I$1:I65)</f>
        <v>131300</v>
      </c>
      <c r="K65">
        <v>66</v>
      </c>
      <c r="L65">
        <f t="shared" si="0"/>
        <v>505</v>
      </c>
      <c r="M65">
        <f t="shared" si="1"/>
        <v>183820</v>
      </c>
      <c r="N65">
        <f t="shared" si="2"/>
        <v>78</v>
      </c>
      <c r="O65">
        <f t="shared" si="3"/>
        <v>12</v>
      </c>
    </row>
    <row r="66" spans="9:15" ht="17.25" thickBot="1">
      <c r="I66" s="5">
        <v>4000</v>
      </c>
      <c r="J66">
        <f>SUM(I$1:I66)</f>
        <v>135300</v>
      </c>
      <c r="K66">
        <v>67</v>
      </c>
      <c r="L66">
        <f t="shared" ref="L66:L109" si="8">J66/$E$13</f>
        <v>520.38461538461536</v>
      </c>
      <c r="M66">
        <f t="shared" ref="M66:M109" si="9">J66*0.7*2</f>
        <v>189420</v>
      </c>
      <c r="N66">
        <f t="shared" ref="N66:N109" si="10">VLOOKUP(M66,$J$1:$K$109,2)</f>
        <v>79</v>
      </c>
      <c r="O66">
        <f t="shared" ref="O66:O109" si="11">N66-K66</f>
        <v>12</v>
      </c>
    </row>
    <row r="67" spans="9:15" ht="17.25" thickBot="1">
      <c r="I67" s="5">
        <v>4060</v>
      </c>
      <c r="J67">
        <f>SUM(I$1:I67)</f>
        <v>139360</v>
      </c>
      <c r="K67">
        <v>68</v>
      </c>
      <c r="L67">
        <f t="shared" si="8"/>
        <v>536</v>
      </c>
      <c r="M67">
        <f t="shared" si="9"/>
        <v>195104</v>
      </c>
      <c r="N67">
        <f t="shared" si="10"/>
        <v>80</v>
      </c>
      <c r="O67">
        <f t="shared" si="11"/>
        <v>12</v>
      </c>
    </row>
    <row r="68" spans="9:15" ht="17.25" thickBot="1">
      <c r="I68" s="5">
        <v>4120</v>
      </c>
      <c r="J68">
        <f>SUM(I$1:I68)</f>
        <v>143480</v>
      </c>
      <c r="K68">
        <v>69</v>
      </c>
      <c r="L68">
        <f t="shared" si="8"/>
        <v>551.84615384615381</v>
      </c>
      <c r="M68">
        <f t="shared" si="9"/>
        <v>200872</v>
      </c>
      <c r="N68">
        <f t="shared" si="10"/>
        <v>81</v>
      </c>
      <c r="O68">
        <f t="shared" si="11"/>
        <v>12</v>
      </c>
    </row>
    <row r="69" spans="9:15" ht="17.25" thickBot="1">
      <c r="I69" s="5">
        <v>4180</v>
      </c>
      <c r="J69">
        <f>SUM(I$1:I69)</f>
        <v>147660</v>
      </c>
      <c r="K69">
        <v>70</v>
      </c>
      <c r="L69">
        <f t="shared" si="8"/>
        <v>567.92307692307691</v>
      </c>
      <c r="M69">
        <f t="shared" si="9"/>
        <v>206724</v>
      </c>
      <c r="N69">
        <f t="shared" si="10"/>
        <v>82</v>
      </c>
      <c r="O69">
        <f t="shared" si="11"/>
        <v>12</v>
      </c>
    </row>
    <row r="70" spans="9:15" ht="17.25" thickBot="1">
      <c r="I70" s="5">
        <v>4240</v>
      </c>
      <c r="J70">
        <f>SUM(I$1:I70)</f>
        <v>151900</v>
      </c>
      <c r="K70">
        <v>71</v>
      </c>
      <c r="L70">
        <f t="shared" si="8"/>
        <v>584.23076923076928</v>
      </c>
      <c r="M70">
        <f t="shared" si="9"/>
        <v>212660</v>
      </c>
      <c r="N70">
        <f t="shared" si="10"/>
        <v>84</v>
      </c>
      <c r="O70">
        <f t="shared" si="11"/>
        <v>13</v>
      </c>
    </row>
    <row r="71" spans="9:15" ht="17.25" thickBot="1">
      <c r="I71" s="5">
        <v>4300</v>
      </c>
      <c r="J71">
        <f>SUM(I$1:I71)</f>
        <v>156200</v>
      </c>
      <c r="K71">
        <v>72</v>
      </c>
      <c r="L71">
        <f t="shared" si="8"/>
        <v>600.76923076923072</v>
      </c>
      <c r="M71">
        <f t="shared" si="9"/>
        <v>218680</v>
      </c>
      <c r="N71">
        <f t="shared" si="10"/>
        <v>85</v>
      </c>
      <c r="O71">
        <f t="shared" si="11"/>
        <v>13</v>
      </c>
    </row>
    <row r="72" spans="9:15" ht="17.25" thickBot="1">
      <c r="I72" s="5">
        <v>4360</v>
      </c>
      <c r="J72">
        <f>SUM(I$1:I72)</f>
        <v>160560</v>
      </c>
      <c r="K72">
        <v>73</v>
      </c>
      <c r="L72">
        <f t="shared" si="8"/>
        <v>617.53846153846155</v>
      </c>
      <c r="M72">
        <f t="shared" si="9"/>
        <v>224784</v>
      </c>
      <c r="N72">
        <f t="shared" si="10"/>
        <v>86</v>
      </c>
      <c r="O72">
        <f t="shared" si="11"/>
        <v>13</v>
      </c>
    </row>
    <row r="73" spans="9:15" ht="17.25" thickBot="1">
      <c r="I73" s="5">
        <v>4420</v>
      </c>
      <c r="J73">
        <f>SUM(I$1:I73)</f>
        <v>164980</v>
      </c>
      <c r="K73">
        <v>74</v>
      </c>
      <c r="L73">
        <f t="shared" si="8"/>
        <v>634.53846153846155</v>
      </c>
      <c r="M73">
        <f t="shared" si="9"/>
        <v>230971.99999999997</v>
      </c>
      <c r="N73">
        <f t="shared" si="10"/>
        <v>87</v>
      </c>
      <c r="O73">
        <f t="shared" si="11"/>
        <v>13</v>
      </c>
    </row>
    <row r="74" spans="9:15" ht="17.25" thickBot="1">
      <c r="I74" s="5">
        <v>4480</v>
      </c>
      <c r="J74">
        <f>SUM(I$1:I74)</f>
        <v>169460</v>
      </c>
      <c r="K74">
        <v>75</v>
      </c>
      <c r="L74">
        <f t="shared" si="8"/>
        <v>651.76923076923072</v>
      </c>
      <c r="M74">
        <f t="shared" si="9"/>
        <v>237243.99999999997</v>
      </c>
      <c r="N74">
        <f t="shared" si="10"/>
        <v>88</v>
      </c>
      <c r="O74">
        <f t="shared" si="11"/>
        <v>13</v>
      </c>
    </row>
    <row r="75" spans="9:15" ht="17.25" thickBot="1">
      <c r="I75" s="5">
        <v>4540</v>
      </c>
      <c r="J75">
        <f>SUM(I$1:I75)</f>
        <v>174000</v>
      </c>
      <c r="K75">
        <v>76</v>
      </c>
      <c r="L75">
        <f t="shared" si="8"/>
        <v>669.23076923076928</v>
      </c>
      <c r="M75">
        <f t="shared" si="9"/>
        <v>243599.99999999997</v>
      </c>
      <c r="N75">
        <f t="shared" si="10"/>
        <v>89</v>
      </c>
      <c r="O75">
        <f t="shared" si="11"/>
        <v>13</v>
      </c>
    </row>
    <row r="76" spans="9:15" ht="17.25" thickBot="1">
      <c r="I76" s="5">
        <v>4600</v>
      </c>
      <c r="J76">
        <f>SUM(I$1:I76)</f>
        <v>178600</v>
      </c>
      <c r="K76">
        <v>77</v>
      </c>
      <c r="L76">
        <f t="shared" si="8"/>
        <v>686.92307692307691</v>
      </c>
      <c r="M76">
        <f t="shared" si="9"/>
        <v>250039.99999999997</v>
      </c>
      <c r="N76">
        <f t="shared" si="10"/>
        <v>91</v>
      </c>
      <c r="O76">
        <f t="shared" si="11"/>
        <v>14</v>
      </c>
    </row>
    <row r="77" spans="9:15" ht="17.25" thickBot="1">
      <c r="I77" s="5">
        <v>4660</v>
      </c>
      <c r="J77">
        <f>SUM(I$1:I77)</f>
        <v>183260</v>
      </c>
      <c r="K77">
        <v>78</v>
      </c>
      <c r="L77">
        <f t="shared" si="8"/>
        <v>704.84615384615381</v>
      </c>
      <c r="M77">
        <f t="shared" si="9"/>
        <v>256563.99999999997</v>
      </c>
      <c r="N77">
        <f t="shared" si="10"/>
        <v>92</v>
      </c>
      <c r="O77">
        <f t="shared" si="11"/>
        <v>14</v>
      </c>
    </row>
    <row r="78" spans="9:15" ht="17.25" thickBot="1">
      <c r="I78" s="5">
        <v>4720</v>
      </c>
      <c r="J78">
        <f>SUM(I$1:I78)</f>
        <v>187980</v>
      </c>
      <c r="K78">
        <v>79</v>
      </c>
      <c r="L78">
        <f t="shared" si="8"/>
        <v>723</v>
      </c>
      <c r="M78">
        <f t="shared" si="9"/>
        <v>263172</v>
      </c>
      <c r="N78">
        <f t="shared" si="10"/>
        <v>93</v>
      </c>
      <c r="O78">
        <f t="shared" si="11"/>
        <v>14</v>
      </c>
    </row>
    <row r="79" spans="9:15" ht="17.25" thickBot="1">
      <c r="I79" s="5">
        <v>4780</v>
      </c>
      <c r="J79">
        <f>SUM(I$1:I79)</f>
        <v>192760</v>
      </c>
      <c r="K79">
        <v>80</v>
      </c>
      <c r="L79">
        <f t="shared" si="8"/>
        <v>741.38461538461536</v>
      </c>
      <c r="M79">
        <f t="shared" si="9"/>
        <v>269864</v>
      </c>
      <c r="N79">
        <f t="shared" si="10"/>
        <v>94</v>
      </c>
      <c r="O79">
        <f t="shared" si="11"/>
        <v>14</v>
      </c>
    </row>
    <row r="80" spans="9:15" ht="17.25" thickBot="1">
      <c r="I80" s="5">
        <v>4840</v>
      </c>
      <c r="J80">
        <f>SUM(I$1:I80)</f>
        <v>197600</v>
      </c>
      <c r="K80">
        <v>81</v>
      </c>
      <c r="L80">
        <f t="shared" si="8"/>
        <v>760</v>
      </c>
      <c r="M80">
        <f t="shared" si="9"/>
        <v>276640</v>
      </c>
      <c r="N80">
        <f t="shared" si="10"/>
        <v>95</v>
      </c>
      <c r="O80">
        <f t="shared" si="11"/>
        <v>14</v>
      </c>
    </row>
    <row r="81" spans="9:15" ht="17.25" thickBot="1">
      <c r="I81" s="5">
        <v>4900</v>
      </c>
      <c r="J81">
        <f>SUM(I$1:I81)</f>
        <v>202500</v>
      </c>
      <c r="K81">
        <v>82</v>
      </c>
      <c r="L81">
        <f t="shared" si="8"/>
        <v>778.84615384615381</v>
      </c>
      <c r="M81">
        <f t="shared" si="9"/>
        <v>283500</v>
      </c>
      <c r="N81">
        <f t="shared" si="10"/>
        <v>97</v>
      </c>
      <c r="O81">
        <f t="shared" si="11"/>
        <v>15</v>
      </c>
    </row>
    <row r="82" spans="9:15" ht="17.25" thickBot="1">
      <c r="I82" s="5">
        <v>4960</v>
      </c>
      <c r="J82">
        <f>SUM(I$1:I82)</f>
        <v>207460</v>
      </c>
      <c r="K82">
        <v>83</v>
      </c>
      <c r="L82">
        <f t="shared" si="8"/>
        <v>797.92307692307691</v>
      </c>
      <c r="M82">
        <f t="shared" si="9"/>
        <v>290444</v>
      </c>
      <c r="N82">
        <f t="shared" si="10"/>
        <v>98</v>
      </c>
      <c r="O82">
        <f t="shared" si="11"/>
        <v>15</v>
      </c>
    </row>
    <row r="83" spans="9:15" ht="17.25" thickBot="1">
      <c r="I83" s="5">
        <v>5020</v>
      </c>
      <c r="J83">
        <f>SUM(I$1:I83)</f>
        <v>212480</v>
      </c>
      <c r="K83">
        <v>84</v>
      </c>
      <c r="L83">
        <f t="shared" si="8"/>
        <v>817.23076923076928</v>
      </c>
      <c r="M83">
        <f t="shared" si="9"/>
        <v>297472</v>
      </c>
      <c r="N83">
        <f t="shared" si="10"/>
        <v>99</v>
      </c>
      <c r="O83">
        <f t="shared" si="11"/>
        <v>15</v>
      </c>
    </row>
    <row r="84" spans="9:15" ht="17.25" thickBot="1">
      <c r="I84" s="5">
        <v>5080</v>
      </c>
      <c r="J84">
        <f>SUM(I$1:I84)</f>
        <v>217560</v>
      </c>
      <c r="K84">
        <v>85</v>
      </c>
      <c r="L84">
        <f t="shared" si="8"/>
        <v>836.76923076923072</v>
      </c>
      <c r="M84">
        <f t="shared" si="9"/>
        <v>304584</v>
      </c>
      <c r="N84">
        <f t="shared" si="10"/>
        <v>100</v>
      </c>
      <c r="O84">
        <f t="shared" si="11"/>
        <v>15</v>
      </c>
    </row>
    <row r="85" spans="9:15" ht="17.25" thickBot="1">
      <c r="I85" s="5">
        <v>5140</v>
      </c>
      <c r="J85">
        <f>SUM(I$1:I85)</f>
        <v>222700</v>
      </c>
      <c r="K85">
        <v>86</v>
      </c>
      <c r="L85">
        <f t="shared" si="8"/>
        <v>856.53846153846155</v>
      </c>
      <c r="M85">
        <f t="shared" si="9"/>
        <v>311780</v>
      </c>
      <c r="N85">
        <f t="shared" si="10"/>
        <v>101</v>
      </c>
      <c r="O85">
        <f t="shared" si="11"/>
        <v>15</v>
      </c>
    </row>
    <row r="86" spans="9:15" ht="17.25" thickBot="1">
      <c r="I86" s="5">
        <v>5200</v>
      </c>
      <c r="J86">
        <f>SUM(I$1:I86)</f>
        <v>227900</v>
      </c>
      <c r="K86">
        <v>87</v>
      </c>
      <c r="L86">
        <f t="shared" si="8"/>
        <v>876.53846153846155</v>
      </c>
      <c r="M86">
        <f t="shared" si="9"/>
        <v>319060</v>
      </c>
      <c r="N86">
        <f t="shared" si="10"/>
        <v>102</v>
      </c>
      <c r="O86">
        <f t="shared" si="11"/>
        <v>15</v>
      </c>
    </row>
    <row r="87" spans="9:15" ht="17.25" thickBot="1">
      <c r="I87" s="5">
        <v>5260</v>
      </c>
      <c r="J87">
        <f>SUM(I$1:I87)</f>
        <v>233160</v>
      </c>
      <c r="K87">
        <v>88</v>
      </c>
      <c r="L87">
        <f t="shared" si="8"/>
        <v>896.76923076923072</v>
      </c>
      <c r="M87">
        <f t="shared" si="9"/>
        <v>326424</v>
      </c>
      <c r="N87">
        <f t="shared" si="10"/>
        <v>104</v>
      </c>
      <c r="O87">
        <f t="shared" si="11"/>
        <v>16</v>
      </c>
    </row>
    <row r="88" spans="9:15" ht="17.25" thickBot="1">
      <c r="I88" s="5">
        <v>5320</v>
      </c>
      <c r="J88">
        <f>SUM(I$1:I88)</f>
        <v>238480</v>
      </c>
      <c r="K88">
        <v>89</v>
      </c>
      <c r="L88">
        <f t="shared" si="8"/>
        <v>917.23076923076928</v>
      </c>
      <c r="M88">
        <f t="shared" si="9"/>
        <v>333872</v>
      </c>
      <c r="N88">
        <f t="shared" si="10"/>
        <v>105</v>
      </c>
      <c r="O88">
        <f t="shared" si="11"/>
        <v>16</v>
      </c>
    </row>
    <row r="89" spans="9:15" ht="17.25" thickBot="1">
      <c r="I89" s="5">
        <v>5380</v>
      </c>
      <c r="J89">
        <f>SUM(I$1:I89)</f>
        <v>243860</v>
      </c>
      <c r="K89">
        <v>90</v>
      </c>
      <c r="L89">
        <f t="shared" si="8"/>
        <v>937.92307692307691</v>
      </c>
      <c r="M89">
        <f t="shared" si="9"/>
        <v>341404</v>
      </c>
      <c r="N89">
        <f t="shared" si="10"/>
        <v>106</v>
      </c>
      <c r="O89">
        <f t="shared" si="11"/>
        <v>16</v>
      </c>
    </row>
    <row r="90" spans="9:15" ht="17.25" thickBot="1">
      <c r="I90" s="5">
        <v>5440</v>
      </c>
      <c r="J90">
        <f>SUM(I$1:I90)</f>
        <v>249300</v>
      </c>
      <c r="K90">
        <v>91</v>
      </c>
      <c r="L90">
        <f t="shared" si="8"/>
        <v>958.84615384615381</v>
      </c>
      <c r="M90">
        <f t="shared" si="9"/>
        <v>349020</v>
      </c>
      <c r="N90">
        <f t="shared" si="10"/>
        <v>107</v>
      </c>
      <c r="O90">
        <f t="shared" si="11"/>
        <v>16</v>
      </c>
    </row>
    <row r="91" spans="9:15" ht="17.25" thickBot="1">
      <c r="I91" s="5">
        <v>5500</v>
      </c>
      <c r="J91">
        <f>SUM(I$1:I91)</f>
        <v>254800</v>
      </c>
      <c r="K91">
        <v>92</v>
      </c>
      <c r="L91">
        <f t="shared" si="8"/>
        <v>980</v>
      </c>
      <c r="M91">
        <f t="shared" si="9"/>
        <v>356720</v>
      </c>
      <c r="N91">
        <f t="shared" si="10"/>
        <v>108</v>
      </c>
      <c r="O91">
        <f t="shared" si="11"/>
        <v>16</v>
      </c>
    </row>
    <row r="92" spans="9:15" ht="17.25" thickBot="1">
      <c r="I92" s="5">
        <v>5560</v>
      </c>
      <c r="J92">
        <f>SUM(I$1:I92)</f>
        <v>260360</v>
      </c>
      <c r="K92">
        <v>93</v>
      </c>
      <c r="L92">
        <f t="shared" si="8"/>
        <v>1001.3846153846154</v>
      </c>
      <c r="M92">
        <f t="shared" si="9"/>
        <v>364504</v>
      </c>
      <c r="N92">
        <f t="shared" si="10"/>
        <v>110</v>
      </c>
      <c r="O92">
        <f t="shared" si="11"/>
        <v>17</v>
      </c>
    </row>
    <row r="93" spans="9:15" ht="17.25" thickBot="1">
      <c r="I93" s="5">
        <v>5620</v>
      </c>
      <c r="J93">
        <f>SUM(I$1:I93)</f>
        <v>265980</v>
      </c>
      <c r="K93">
        <v>94</v>
      </c>
      <c r="L93">
        <f t="shared" si="8"/>
        <v>1023</v>
      </c>
      <c r="M93">
        <f t="shared" si="9"/>
        <v>372372</v>
      </c>
      <c r="N93">
        <f t="shared" si="10"/>
        <v>110</v>
      </c>
      <c r="O93">
        <f t="shared" si="11"/>
        <v>16</v>
      </c>
    </row>
    <row r="94" spans="9:15" ht="17.25" thickBot="1">
      <c r="I94" s="5">
        <v>5680</v>
      </c>
      <c r="J94">
        <f>SUM(I$1:I94)</f>
        <v>271660</v>
      </c>
      <c r="K94">
        <v>95</v>
      </c>
      <c r="L94">
        <f t="shared" si="8"/>
        <v>1044.8461538461538</v>
      </c>
      <c r="M94">
        <f t="shared" si="9"/>
        <v>380324</v>
      </c>
      <c r="N94">
        <f t="shared" si="10"/>
        <v>110</v>
      </c>
      <c r="O94">
        <f t="shared" si="11"/>
        <v>15</v>
      </c>
    </row>
    <row r="95" spans="9:15" ht="17.25" thickBot="1">
      <c r="I95" s="5">
        <v>5740</v>
      </c>
      <c r="J95">
        <f>SUM(I$1:I95)</f>
        <v>277400</v>
      </c>
      <c r="K95">
        <v>96</v>
      </c>
      <c r="L95">
        <f t="shared" si="8"/>
        <v>1066.9230769230769</v>
      </c>
      <c r="M95">
        <f t="shared" si="9"/>
        <v>388360</v>
      </c>
      <c r="N95">
        <f t="shared" si="10"/>
        <v>110</v>
      </c>
      <c r="O95">
        <f t="shared" si="11"/>
        <v>14</v>
      </c>
    </row>
    <row r="96" spans="9:15" ht="17.25" thickBot="1">
      <c r="I96" s="5">
        <v>5800</v>
      </c>
      <c r="J96">
        <f>SUM(I$1:I96)</f>
        <v>283200</v>
      </c>
      <c r="K96">
        <v>97</v>
      </c>
      <c r="L96">
        <f t="shared" si="8"/>
        <v>1089.2307692307693</v>
      </c>
      <c r="M96">
        <f t="shared" si="9"/>
        <v>396480</v>
      </c>
      <c r="N96">
        <f t="shared" si="10"/>
        <v>110</v>
      </c>
      <c r="O96">
        <f t="shared" si="11"/>
        <v>13</v>
      </c>
    </row>
    <row r="97" spans="9:15" ht="17.25" thickBot="1">
      <c r="I97" s="5">
        <v>5860</v>
      </c>
      <c r="J97">
        <f>SUM(I$1:I97)</f>
        <v>289060</v>
      </c>
      <c r="K97">
        <v>98</v>
      </c>
      <c r="L97">
        <f t="shared" si="8"/>
        <v>1111.7692307692307</v>
      </c>
      <c r="M97">
        <f t="shared" si="9"/>
        <v>404684</v>
      </c>
      <c r="N97">
        <f t="shared" si="10"/>
        <v>110</v>
      </c>
      <c r="O97">
        <f t="shared" si="11"/>
        <v>12</v>
      </c>
    </row>
    <row r="98" spans="9:15" ht="17.25" thickBot="1">
      <c r="I98" s="5">
        <v>5920</v>
      </c>
      <c r="J98">
        <f>SUM(I$1:I98)</f>
        <v>294980</v>
      </c>
      <c r="K98">
        <v>99</v>
      </c>
      <c r="L98">
        <f t="shared" si="8"/>
        <v>1134.5384615384614</v>
      </c>
      <c r="M98">
        <f t="shared" si="9"/>
        <v>412972</v>
      </c>
      <c r="N98">
        <f t="shared" si="10"/>
        <v>110</v>
      </c>
      <c r="O98">
        <f t="shared" si="11"/>
        <v>11</v>
      </c>
    </row>
    <row r="99" spans="9:15" ht="17.25" thickBot="1">
      <c r="I99" s="5">
        <v>5980</v>
      </c>
      <c r="J99">
        <f>SUM(I$1:I99)</f>
        <v>300960</v>
      </c>
      <c r="K99">
        <v>100</v>
      </c>
      <c r="L99">
        <f t="shared" si="8"/>
        <v>1157.5384615384614</v>
      </c>
      <c r="M99">
        <f t="shared" si="9"/>
        <v>421344</v>
      </c>
      <c r="N99">
        <f t="shared" si="10"/>
        <v>110</v>
      </c>
      <c r="O99">
        <f t="shared" si="11"/>
        <v>10</v>
      </c>
    </row>
    <row r="100" spans="9:15" ht="17.25" thickBot="1">
      <c r="I100" s="5">
        <v>6040</v>
      </c>
      <c r="J100">
        <f>SUM(I$1:I100)</f>
        <v>307000</v>
      </c>
      <c r="K100">
        <v>101</v>
      </c>
      <c r="L100">
        <f t="shared" si="8"/>
        <v>1180.7692307692307</v>
      </c>
      <c r="M100">
        <f t="shared" si="9"/>
        <v>429800</v>
      </c>
      <c r="N100">
        <f t="shared" si="10"/>
        <v>110</v>
      </c>
      <c r="O100">
        <f t="shared" si="11"/>
        <v>9</v>
      </c>
    </row>
    <row r="101" spans="9:15" ht="17.25" thickBot="1">
      <c r="I101" s="5">
        <v>6100</v>
      </c>
      <c r="J101">
        <f>SUM(I$1:I101)</f>
        <v>313100</v>
      </c>
      <c r="K101">
        <v>102</v>
      </c>
      <c r="L101">
        <f t="shared" si="8"/>
        <v>1204.2307692307693</v>
      </c>
      <c r="M101">
        <f t="shared" si="9"/>
        <v>438340</v>
      </c>
      <c r="N101">
        <f t="shared" si="10"/>
        <v>110</v>
      </c>
      <c r="O101">
        <f t="shared" si="11"/>
        <v>8</v>
      </c>
    </row>
    <row r="102" spans="9:15" ht="17.25" thickBot="1">
      <c r="I102" s="5">
        <v>6160</v>
      </c>
      <c r="J102">
        <f>SUM(I$1:I102)</f>
        <v>319260</v>
      </c>
      <c r="K102">
        <v>103</v>
      </c>
      <c r="L102">
        <f t="shared" si="8"/>
        <v>1227.9230769230769</v>
      </c>
      <c r="M102">
        <f t="shared" si="9"/>
        <v>446964</v>
      </c>
      <c r="N102">
        <f t="shared" si="10"/>
        <v>110</v>
      </c>
      <c r="O102">
        <f t="shared" si="11"/>
        <v>7</v>
      </c>
    </row>
    <row r="103" spans="9:15" ht="17.25" thickBot="1">
      <c r="I103" s="5">
        <v>6220</v>
      </c>
      <c r="J103">
        <f>SUM(I$1:I103)</f>
        <v>325480</v>
      </c>
      <c r="K103">
        <v>104</v>
      </c>
      <c r="L103">
        <f t="shared" si="8"/>
        <v>1251.8461538461538</v>
      </c>
      <c r="M103">
        <f t="shared" si="9"/>
        <v>455672</v>
      </c>
      <c r="N103">
        <f t="shared" si="10"/>
        <v>110</v>
      </c>
      <c r="O103">
        <f t="shared" si="11"/>
        <v>6</v>
      </c>
    </row>
    <row r="104" spans="9:15" ht="17.25" thickBot="1">
      <c r="I104" s="5">
        <v>6280</v>
      </c>
      <c r="J104">
        <f>SUM(I$1:I104)</f>
        <v>331760</v>
      </c>
      <c r="K104">
        <v>105</v>
      </c>
      <c r="L104">
        <f t="shared" si="8"/>
        <v>1276</v>
      </c>
      <c r="M104">
        <f t="shared" si="9"/>
        <v>464463.99999999994</v>
      </c>
      <c r="N104">
        <f t="shared" si="10"/>
        <v>110</v>
      </c>
      <c r="O104">
        <f t="shared" si="11"/>
        <v>5</v>
      </c>
    </row>
    <row r="105" spans="9:15" ht="17.25" thickBot="1">
      <c r="I105" s="5">
        <v>6340</v>
      </c>
      <c r="J105">
        <f>SUM(I$1:I105)</f>
        <v>338100</v>
      </c>
      <c r="K105">
        <v>106</v>
      </c>
      <c r="L105">
        <f t="shared" si="8"/>
        <v>1300.3846153846155</v>
      </c>
      <c r="M105">
        <f t="shared" si="9"/>
        <v>473339.99999999994</v>
      </c>
      <c r="N105">
        <f t="shared" si="10"/>
        <v>110</v>
      </c>
      <c r="O105">
        <f t="shared" si="11"/>
        <v>4</v>
      </c>
    </row>
    <row r="106" spans="9:15" ht="17.25" thickBot="1">
      <c r="I106" s="5">
        <v>6400</v>
      </c>
      <c r="J106">
        <f>SUM(I$1:I106)</f>
        <v>344500</v>
      </c>
      <c r="K106">
        <v>107</v>
      </c>
      <c r="L106">
        <f t="shared" si="8"/>
        <v>1325</v>
      </c>
      <c r="M106">
        <f t="shared" si="9"/>
        <v>482299.99999999994</v>
      </c>
      <c r="N106">
        <f t="shared" si="10"/>
        <v>110</v>
      </c>
      <c r="O106">
        <f t="shared" si="11"/>
        <v>3</v>
      </c>
    </row>
    <row r="107" spans="9:15" ht="17.25" thickBot="1">
      <c r="I107" s="5">
        <v>6460</v>
      </c>
      <c r="J107">
        <f>SUM(I$1:I107)</f>
        <v>350960</v>
      </c>
      <c r="K107">
        <v>108</v>
      </c>
      <c r="L107">
        <f t="shared" si="8"/>
        <v>1349.8461538461538</v>
      </c>
      <c r="M107">
        <f t="shared" si="9"/>
        <v>491343.99999999994</v>
      </c>
      <c r="N107">
        <f t="shared" si="10"/>
        <v>110</v>
      </c>
      <c r="O107">
        <f t="shared" si="11"/>
        <v>2</v>
      </c>
    </row>
    <row r="108" spans="9:15" ht="17.25" thickBot="1">
      <c r="I108" s="5">
        <v>6520</v>
      </c>
      <c r="J108">
        <f>SUM(I$1:I108)</f>
        <v>357480</v>
      </c>
      <c r="K108">
        <v>109</v>
      </c>
      <c r="L108">
        <f t="shared" si="8"/>
        <v>1374.9230769230769</v>
      </c>
      <c r="M108">
        <f t="shared" si="9"/>
        <v>500471.99999999994</v>
      </c>
      <c r="N108">
        <f t="shared" si="10"/>
        <v>110</v>
      </c>
      <c r="O108">
        <f t="shared" si="11"/>
        <v>1</v>
      </c>
    </row>
    <row r="109" spans="9:15" ht="17.25" thickBot="1">
      <c r="I109" s="5">
        <v>6580</v>
      </c>
      <c r="J109">
        <f>SUM(I$1:I109)</f>
        <v>364060</v>
      </c>
      <c r="K109">
        <v>110</v>
      </c>
      <c r="L109">
        <f t="shared" si="8"/>
        <v>1400.2307692307693</v>
      </c>
      <c r="M109">
        <f t="shared" si="9"/>
        <v>509683.99999999994</v>
      </c>
      <c r="N109">
        <f t="shared" si="10"/>
        <v>110</v>
      </c>
      <c r="O109">
        <f t="shared" si="1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技能分級合成試算</vt:lpstr>
      <vt:lpstr>能量試算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Haha Programmer</dc:creator>
  <cp:lastModifiedBy>Haha Programmer</cp:lastModifiedBy>
  <dcterms:created xsi:type="dcterms:W3CDTF">2013-07-16T06:24:55Z</dcterms:created>
  <dcterms:modified xsi:type="dcterms:W3CDTF">2013-07-24T06:40:39Z</dcterms:modified>
</cp:coreProperties>
</file>