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09501194-CB82-4DEB-97D1-117337C333DE}" xr6:coauthVersionLast="41" xr6:coauthVersionMax="41" xr10:uidLastSave="{00000000-0000-0000-0000-000000000000}"/>
  <bookViews>
    <workbookView xWindow="2340" yWindow="1305" windowWidth="16485" windowHeight="14895" xr2:uid="{00000000-000D-0000-FFFF-FFFF00000000}"/>
  </bookViews>
  <sheets>
    <sheet name="DocumentsDrawningsMain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13" i="1" l="1"/>
  <c r="B316" i="1" l="1"/>
  <c r="B236" i="1"/>
  <c r="B233" i="1"/>
  <c r="B228" i="1"/>
  <c r="B225" i="1"/>
  <c r="B173" i="1"/>
  <c r="B171" i="1"/>
  <c r="B169" i="1"/>
  <c r="B167" i="1"/>
  <c r="B142" i="1"/>
  <c r="B140" i="1"/>
  <c r="B138" i="1"/>
  <c r="B111" i="1"/>
  <c r="B109" i="1"/>
  <c r="B108" i="1"/>
  <c r="B107" i="1"/>
  <c r="B103" i="1"/>
  <c r="B104" i="1"/>
  <c r="B105" i="1"/>
  <c r="B64" i="1"/>
  <c r="B62" i="1"/>
  <c r="B60" i="1"/>
  <c r="B58" i="1"/>
  <c r="C315" i="1" l="1"/>
  <c r="C312" i="1"/>
  <c r="C311" i="1"/>
  <c r="C310" i="1"/>
  <c r="C309" i="1"/>
  <c r="C308" i="1"/>
  <c r="C307" i="1"/>
  <c r="C295" i="1"/>
  <c r="C292" i="1"/>
  <c r="C275" i="1"/>
  <c r="C274" i="1"/>
  <c r="C273" i="1"/>
  <c r="C272" i="1"/>
  <c r="C271" i="1"/>
  <c r="C267" i="1"/>
  <c r="C254" i="1"/>
  <c r="C253" i="1"/>
  <c r="C252" i="1"/>
  <c r="C251" i="1"/>
  <c r="C250" i="1"/>
  <c r="C249" i="1"/>
  <c r="C238" i="1"/>
  <c r="C235" i="1"/>
  <c r="C232" i="1"/>
  <c r="C231" i="1"/>
  <c r="C230" i="1"/>
  <c r="C227" i="1"/>
  <c r="C224" i="1"/>
  <c r="C223" i="1"/>
  <c r="C222" i="1"/>
  <c r="C219" i="1"/>
  <c r="C182" i="1"/>
  <c r="C181" i="1"/>
  <c r="C180" i="1"/>
  <c r="C179" i="1"/>
  <c r="C178" i="1"/>
  <c r="C177" i="1"/>
  <c r="C176" i="1"/>
  <c r="C175" i="1"/>
  <c r="C174" i="1"/>
  <c r="C172" i="1"/>
  <c r="C170" i="1"/>
  <c r="C168" i="1"/>
  <c r="C166" i="1"/>
  <c r="C165" i="1"/>
  <c r="C164" i="1"/>
  <c r="C163" i="1"/>
  <c r="C162" i="1"/>
  <c r="C160" i="1"/>
  <c r="C161" i="1"/>
  <c r="C143" i="1"/>
  <c r="C141" i="1"/>
  <c r="C139" i="1"/>
  <c r="C137" i="1"/>
  <c r="C136" i="1"/>
  <c r="C135" i="1"/>
  <c r="C134" i="1"/>
  <c r="C133" i="1"/>
  <c r="C132" i="1"/>
  <c r="C123" i="1"/>
  <c r="C113" i="1"/>
  <c r="C112" i="1"/>
  <c r="C99" i="1"/>
  <c r="C110" i="1"/>
  <c r="C106" i="1"/>
  <c r="C102" i="1"/>
  <c r="C101" i="1"/>
  <c r="C92" i="1"/>
  <c r="C100" i="1"/>
  <c r="C98" i="1"/>
  <c r="C97" i="1"/>
  <c r="C96" i="1"/>
  <c r="C95" i="1"/>
  <c r="C94" i="1"/>
  <c r="C93" i="1"/>
  <c r="C82" i="1"/>
  <c r="C81" i="1"/>
  <c r="C80" i="1"/>
  <c r="C79" i="1"/>
  <c r="C78" i="1"/>
  <c r="C77" i="1"/>
  <c r="C76" i="1"/>
  <c r="C70" i="1"/>
  <c r="C69" i="1"/>
  <c r="C56" i="1"/>
  <c r="C55" i="1"/>
  <c r="C63" i="1"/>
  <c r="C61" i="1"/>
  <c r="C59" i="1"/>
  <c r="C57" i="1"/>
  <c r="C54" i="1"/>
  <c r="C68" i="1"/>
  <c r="C67" i="1"/>
  <c r="C66" i="1"/>
  <c r="C65" i="1"/>
  <c r="C53" i="1"/>
  <c r="C52" i="1"/>
  <c r="C40" i="1"/>
  <c r="C5" i="1"/>
  <c r="C293" i="1"/>
  <c r="C278" i="1"/>
  <c r="C220" i="1"/>
  <c r="C214" i="1"/>
  <c r="C213" i="1"/>
  <c r="C194" i="1"/>
  <c r="C191" i="1"/>
  <c r="C185" i="1"/>
  <c r="C35" i="1"/>
  <c r="C21" i="1"/>
  <c r="C15" i="1"/>
  <c r="C14" i="1"/>
  <c r="C13" i="1"/>
  <c r="C11" i="1"/>
  <c r="C10" i="1"/>
  <c r="C9" i="1"/>
  <c r="C8" i="1"/>
  <c r="C7" i="1"/>
  <c r="C6" i="1"/>
</calcChain>
</file>

<file path=xl/sharedStrings.xml><?xml version="1.0" encoding="utf-8"?>
<sst xmlns="http://schemas.openxmlformats.org/spreadsheetml/2006/main" count="293" uniqueCount="240">
  <si>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</si>
  <si>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</si>
  <si>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</si>
  <si>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</si>
  <si>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</si>
  <si>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</si>
  <si>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</si>
  <si>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</si>
  <si>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</si>
  <si>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</si>
  <si>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The program should start when the user clicks on the "Documents (Drawnings)" icon in the "Plant documentation" sub-tab of the "Basic" tab. The default master design should be selected in the system properties for this program.</t>
  </si>
  <si>
    <t>General design</t>
  </si>
  <si>
    <t>There should be present the version of API PRO in the right top corner of the program.</t>
  </si>
  <si>
    <t>The name "Document" should be displayed in the left top corner of the program window.</t>
  </si>
  <si>
    <t>The program should have the next tabs on the tollbar:</t>
  </si>
  <si>
    <t xml:space="preserve"> -  File</t>
  </si>
  <si>
    <t xml:space="preserve"> - Edit</t>
  </si>
  <si>
    <t xml:space="preserve"> - Navigate</t>
  </si>
  <si>
    <t xml:space="preserve"> - Options</t>
  </si>
  <si>
    <t xml:space="preserve"> - Help</t>
  </si>
  <si>
    <t>The program should have the next buttons on the toolbar:</t>
  </si>
  <si>
    <t xml:space="preserve"> - Exit</t>
  </si>
  <si>
    <t xml:space="preserve"> - Save</t>
  </si>
  <si>
    <t xml:space="preserve"> - Undo</t>
  </si>
  <si>
    <t xml:space="preserve"> - New</t>
  </si>
  <si>
    <t xml:space="preserve"> - Note</t>
  </si>
  <si>
    <t xml:space="preserve"> - Documents</t>
  </si>
  <si>
    <t xml:space="preserve"> - Contacts</t>
  </si>
  <si>
    <t xml:space="preserve"> - First</t>
  </si>
  <si>
    <t xml:space="preserve"> - Previous</t>
  </si>
  <si>
    <t xml:space="preserve"> - Refresh</t>
  </si>
  <si>
    <t xml:space="preserve"> - Next</t>
  </si>
  <si>
    <t xml:space="preserve"> - Last</t>
  </si>
  <si>
    <t xml:space="preserve"> - Main</t>
  </si>
  <si>
    <t xml:space="preserve"> - Address</t>
  </si>
  <si>
    <t xml:space="preserve"> - Extra info</t>
  </si>
  <si>
    <t>There should be two tabs in the program window:</t>
  </si>
  <si>
    <t>Toolbar</t>
  </si>
  <si>
    <t>Design</t>
  </si>
  <si>
    <t>The "File" tab should have the next items:</t>
  </si>
  <si>
    <t xml:space="preserve"> - Notes</t>
  </si>
  <si>
    <t xml:space="preserve"> - Contact</t>
  </si>
  <si>
    <t xml:space="preserve"> - Window list</t>
  </si>
  <si>
    <t xml:space="preserve"> - Save design</t>
  </si>
  <si>
    <t xml:space="preserve"> - Reset design</t>
  </si>
  <si>
    <t>The "Save", "Undo",  "Notes", "Documents", "Address" and "Contact" items should be disabled if no work suppliers are selected.</t>
  </si>
  <si>
    <t>The  "Notes", "Documents", "Address", "Contact" and "Exit" items should be disabled if the program is in the edit mode.</t>
  </si>
  <si>
    <t>The "Save" and "Undo"items should be disabled if any work supplier is selected.</t>
  </si>
  <si>
    <t>If the user clicks on the "Save" item all changes should be saved.</t>
  </si>
  <si>
    <t>If the user clicks on the "Undo" item all changes should be reverted.</t>
  </si>
  <si>
    <t>If the user click on the "Note" item the next program should open for the selected document:</t>
  </si>
  <si>
    <t>If the user click on the "Documents" item the next program should open for the selected document:</t>
  </si>
  <si>
    <t>If the user click on the "Address" item the next program should open for the selected document:</t>
  </si>
  <si>
    <t>If the user click on the "Contacts" item the next program should open for the selected document:</t>
  </si>
  <si>
    <t xml:space="preserve">If the user clicks on the "Window list" item the "Window list" window should open. </t>
  </si>
  <si>
    <t>If the user click on the "Save design" all design changes should be saved.</t>
  </si>
  <si>
    <t>If the user click on the "Enable design" the program should switch to "Edit design" mode.</t>
  </si>
  <si>
    <t>If the user clicks on the "Reset" design the program design should be reseted to the default.</t>
  </si>
  <si>
    <t>If the user clicks on the "Exit" item the program window should close.</t>
  </si>
  <si>
    <t>The "Edit" tab should have the next items:</t>
  </si>
  <si>
    <t xml:space="preserve"> - Copy</t>
  </si>
  <si>
    <t xml:space="preserve"> - Delete</t>
  </si>
  <si>
    <t xml:space="preserve"> - Clear</t>
  </si>
  <si>
    <t xml:space="preserve"> - Change key</t>
  </si>
  <si>
    <t>If the user clicks on the "New" item the program window should switch to "New" mode.</t>
  </si>
  <si>
    <t>If the user clicks on the "Clear" item all fields should be cleared in the program window.</t>
  </si>
  <si>
    <t>The "Navigate" tab should have the next items:</t>
  </si>
  <si>
    <t xml:space="preserve"> - View detailed information</t>
  </si>
  <si>
    <t xml:space="preserve"> - Point and Shoot</t>
  </si>
  <si>
    <t xml:space="preserve"> - Tree</t>
  </si>
  <si>
    <t xml:space="preserve"> - Tab to the next page</t>
  </si>
  <si>
    <t>If the user clicks on the "Copy" item the program window should switch to "Edit" mode. The values from the selected document should remains in the program window.</t>
  </si>
  <si>
    <t>If the user clicks on the "Delete" item the selected document should be deleted. All fields should be cleared in the program window. The user shouldn't be able to select the deleted document.</t>
  </si>
  <si>
    <t>If the user clicks on the "Change key" item the program window should switch to "Edit" mode, but the user should be able to edit only "Document key" field.</t>
  </si>
  <si>
    <t>The "Copy", "Delete",  "Clear" and "Change key" items should be disabled if no document is selected.</t>
  </si>
  <si>
    <t>The "Refresh" item should be disabled if no document is selected.</t>
  </si>
  <si>
    <t>If the user clicks on the "Refresh" button the program window should be refreshed.</t>
  </si>
  <si>
    <t>If the user clicks on the "View detailed information" the program that should be opened depends on the field to which the user is focused. The next programs should open for the correspond values in fields:</t>
  </si>
  <si>
    <t>If the user clicks on the "First" item and no document is selected then the document with the least key should be opened in the program window.</t>
  </si>
  <si>
    <t>If the user clicks on the "Previous" item and no document is selected then the document with the least key should be opened in the program window.</t>
  </si>
  <si>
    <t>If the user clicks on the "Next" item and no document is selected then the document with the least key should be opened in the program window.</t>
  </si>
  <si>
    <t>If the user clicks on the "Last" item and no document is selected then the document with the greatest key should be opened in the program window.</t>
  </si>
  <si>
    <t>If the user clicks on the "First" item and any document is selected then the document with the least key should be opened in the program window.</t>
  </si>
  <si>
    <t>If the user clicks on the "Previous" item and any document is selected then the document with the previous key should be opened in the program window.</t>
  </si>
  <si>
    <t>If the user clicks on the "Next" item and any document is selected then the document with the next key should be opened in the program window.</t>
  </si>
  <si>
    <t>If the user clicks on the "Last" item and any document is selected then the document with the greatest key should be opened in the program window.</t>
  </si>
  <si>
    <t>If the user clicks on the "Point and shoot" the program that should be opened depends on the field to which the user is focused. The next programs should open for the correspond values in fields:</t>
  </si>
  <si>
    <t>If the user clicks on the "Tree" the program that should be opened depends on the field to which the user is focused. The next programs should open for the correspond values in fields:</t>
  </si>
  <si>
    <t>If the user clicks on the "Tab on the next page" item the next tab should be opened in the program window.</t>
  </si>
  <si>
    <t>The "Options" tab should have the next items:</t>
  </si>
  <si>
    <t xml:space="preserve"> - View document</t>
  </si>
  <si>
    <t xml:space="preserve"> - Print document</t>
  </si>
  <si>
    <t xml:space="preserve"> - Edit document</t>
  </si>
  <si>
    <t xml:space="preserve"> - Export document</t>
  </si>
  <si>
    <t xml:space="preserve"> - Store linked file</t>
  </si>
  <si>
    <t xml:space="preserve"> - Included in</t>
  </si>
  <si>
    <t xml:space="preserve"> - Document storage history</t>
  </si>
  <si>
    <t xml:space="preserve"> - All document storage history</t>
  </si>
  <si>
    <t xml:space="preserve"> - Re-generate</t>
  </si>
  <si>
    <t xml:space="preserve">If no document is selected then the next itams of the "Option tab should be disabled: </t>
  </si>
  <si>
    <t>If the user clicks on the "View document" item the related document should be opened in the corresponde program.</t>
  </si>
  <si>
    <t>If the user clicks on the "Print document" item the related document should be printed.</t>
  </si>
  <si>
    <t>If the user clicks on the "Edit document" item the related document should be opened in the corresponde program for editing.</t>
  </si>
  <si>
    <t>If the user clicks on the "Export document" item the related document should be exported to the local PC. This option should be available only for files stored in Document Storage.</t>
  </si>
  <si>
    <t>If the user clicks on the "Store linked file" item the  related file should be stored in the Documents storage. This option should be available only for local files that can be accessed.</t>
  </si>
  <si>
    <t>If the user clicks on the "Included in" item the next program should be opened for the related document:</t>
  </si>
  <si>
    <t>If the user clicks on the "Document storage history" item the next program should be opened for the selected document:</t>
  </si>
  <si>
    <t>If the user clicks on the "All document storage history" item the next program should be opened with "Filter criteria" window:</t>
  </si>
  <si>
    <t>If the user clicks on the "Re-generate" item the document should be updated (only if the selected thumbnail style, quality or size which is changed in Document configuration).</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</si>
  <si>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</si>
  <si>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</si>
  <si>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</si>
  <si>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</si>
  <si>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</si>
  <si>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</si>
  <si>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</si>
  <si>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</si>
  <si>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</si>
  <si>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</si>
  <si>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If the user clicks on the "Find" button the "Find class" window should appear.</t>
  </si>
  <si>
    <t>The parent element should be opened in the "Classification tree with spare parts" window if the user selects the element and clicks on the "Up" button.</t>
  </si>
  <si>
    <t>If the user clicks on the "Refresh" button the "Classification tree with spare parts" window should be refreshed.</t>
  </si>
  <si>
    <t>The "Filter criteria" window should appear if the user clicks on the "Class filter" button.</t>
  </si>
  <si>
    <t>Toolbar (Buttons)</t>
  </si>
  <si>
    <t>Functionality</t>
  </si>
  <si>
    <t>The "Save" and "Undo" buttons should be disabled by default.</t>
  </si>
  <si>
    <t>If the user clicks on the "Exit" button the program window should close.</t>
  </si>
  <si>
    <t>The "Notes", "Documents", "Address", "Contacts" and "Refresh" buttons should be disabled if no document is selected.</t>
  </si>
  <si>
    <t>If the user clicks on the "New" button the program window should switch to "New" mode. The "Save" and" Undo" button should become enable.</t>
  </si>
  <si>
    <t>If the user clicks on the "Save" button all changes should be saved.</t>
  </si>
  <si>
    <t>If the user clicks on the "Undo" button all changes should be reverted.</t>
  </si>
  <si>
    <t>If the user clicks on the "Notes" button the next program should be opened for the selected document:</t>
  </si>
  <si>
    <t>If the user clicks on the "Documents" button the next program should be opened for the selected document:</t>
  </si>
  <si>
    <t>If the user clicks on the "Address" button the next program should be opened for the selected document:</t>
  </si>
  <si>
    <t>If the user clicks on the "Contacts" button the next program should be opened for the selected document:</t>
  </si>
  <si>
    <t>If the user clicks on the "First" button and no document is selected then the document with the least key should be opened in the program window.</t>
  </si>
  <si>
    <t>If the user clicks on the "Previous" button and no document is selected then the document with the least key should be opened in the program window.</t>
  </si>
  <si>
    <t>If the user clicks on the "Next" button and nodocument is selected then the document with the least key should be opened in the program window.</t>
  </si>
  <si>
    <t>If the user clicks on the "Last" button and no document is selected then the document with the greatest key should be opened in the program window.</t>
  </si>
  <si>
    <t>If the user clicks on the "First" button and any document is selected then the document with the least key should be opened in the program window.</t>
  </si>
  <si>
    <t>If the user clicks on the "Previous" button and any document is selected then the document with the previous key should be opened in the program window.</t>
  </si>
  <si>
    <t>If the user clicks on the "Next" button and any document is selected then the document with the next key should be opened in the program window.</t>
  </si>
  <si>
    <t>If the user clicks on the "Last" button and any document is selected then the document with the greatest key should be opened in the program window.</t>
  </si>
  <si>
    <t>Main tab</t>
  </si>
  <si>
    <t>There should be five buttons at bottom of the "Main" tab:</t>
  </si>
  <si>
    <t xml:space="preserve"> - View doc.</t>
  </si>
  <si>
    <t xml:space="preserve"> - Print doc.</t>
  </si>
  <si>
    <t xml:space="preserve"> - Edit doc.</t>
  </si>
  <si>
    <t xml:space="preserve"> - Currency</t>
  </si>
  <si>
    <t xml:space="preserve"> - Site</t>
  </si>
  <si>
    <t xml:space="preserve"> - Document key</t>
  </si>
  <si>
    <t xml:space="preserve"> - Document name</t>
  </si>
  <si>
    <t xml:space="preserve"> - Name part2</t>
  </si>
  <si>
    <t xml:space="preserve"> - Name part3</t>
  </si>
  <si>
    <t xml:space="preserve"> - Document type</t>
  </si>
  <si>
    <t xml:space="preserve"> - Format</t>
  </si>
  <si>
    <t xml:space="preserve"> - Document date</t>
  </si>
  <si>
    <t xml:space="preserve"> - Approval date-time</t>
  </si>
  <si>
    <t xml:space="preserve"> - Document scale</t>
  </si>
  <si>
    <t xml:space="preserve"> - Supplier key</t>
  </si>
  <si>
    <t xml:space="preserve"> - Written by</t>
  </si>
  <si>
    <t>There should be two buttons near the "File name" field of the "Main" tab:</t>
  </si>
  <si>
    <t xml:space="preserve"> - Link</t>
  </si>
  <si>
    <t xml:space="preserve"> - Store</t>
  </si>
  <si>
    <t xml:space="preserve"> - File name</t>
  </si>
  <si>
    <t xml:space="preserve"> - File display name</t>
  </si>
  <si>
    <t>There should be nineteen fields in the "Main" tab:</t>
  </si>
  <si>
    <t xml:space="preserve"> - Storage max days</t>
  </si>
  <si>
    <t xml:space="preserve"> - Storage max copies</t>
  </si>
  <si>
    <t>There should be four check-boxes in the "Main" tab:</t>
  </si>
  <si>
    <t xml:space="preserve"> - Document stored in database or managed stored area</t>
  </si>
  <si>
    <t xml:space="preserve"> - No edit in combinations</t>
  </si>
  <si>
    <t xml:space="preserve"> - Use system default (Storage max days)</t>
  </si>
  <si>
    <t xml:space="preserve"> - Use system default (Storage max copies)</t>
  </si>
  <si>
    <t>There should be the "Point and Shoot" buttons near the next fields: Site, Document key, Supplier key.</t>
  </si>
  <si>
    <t>There should be three "Tree" buttons near the next fields: Document key.</t>
  </si>
  <si>
    <t>If no document is selected when the "Point and Shoot" and "Tree" buttons should be disabled near the next fields: Site, Supplier key.</t>
  </si>
  <si>
    <t>The "Point and Shoot" and "Tree" buttons near the "Document key" field should be enable in any case.</t>
  </si>
  <si>
    <t>If the user clicks on the "Point and Shoot" button near the "Document key" field then the next program should open:</t>
  </si>
  <si>
    <t>If the user clicks on the "Tree" button near the "Document key" field then the next program should open:</t>
  </si>
  <si>
    <t>If the user enters the key of document that already exists and presses the "Tab" key on the keyboard, then this  key should be displayed in the "Document key" field. Other fields should be filled by the correspond values, those are connected to the selected document.</t>
  </si>
  <si>
    <t>If the user enters the key of document that doesn't exist and presses the "Tab" key on the keyboard then nothing should happen.</t>
  </si>
  <si>
    <t>If the user clicks on the "Point and Shoot" button near the "Supplier key" field, then the next program should open:</t>
  </si>
  <si>
    <t>The user should be able to select the supplier from (browse) supplier program. The key of the selected supplier should be displayed in the "Supplier key" field. If the user select a new value in the "Supplier key" field, the "Document" program should switch to edit mode.</t>
  </si>
  <si>
    <t>The user should be able to select the document from (apicbf) drawing_tree. The key of the selected document should be displayed in the "Document key" field. Other fields should be filled by the correspond values, those are connected to the selected document.</t>
  </si>
  <si>
    <t>The user should be able to select the document from (browse) drawing program. The key of the selected document should be displayed in the "Document key" field. Other fields should be filled by the correspond values, those are connected to the selected document.</t>
  </si>
  <si>
    <t>If the user clicks on the "Point and Shoot" button near the "Site" field, then the next program should open:</t>
  </si>
  <si>
    <t>The user should be able to select the site from (browse) site program. The key of the selected site should be displayed in the "Site" field. If the user select a new value in the "Site key" field, the "Document" program should switch to edit mode.</t>
  </si>
  <si>
    <t>There should be the "Preview" field with preview image for the selected document.</t>
  </si>
  <si>
    <t>The user should be able to enter any characters into the next fields:</t>
  </si>
  <si>
    <t xml:space="preserve"> - Name part 2</t>
  </si>
  <si>
    <t xml:space="preserve"> - Name part 3</t>
  </si>
  <si>
    <t>The user should be able to enter only digits in the date format (YYYY/MM/DD) into the "Document date" field.</t>
  </si>
  <si>
    <t>The max length of string that user can enter in the "Document type" and "Document scale" fields should be 30 characters.</t>
  </si>
  <si>
    <t>The max length of string that user can enter in the "Format" and "Original number" fields should be 30 characters.</t>
  </si>
  <si>
    <t>The max length of string that user can enter in the "Document name", "Name part 2",  "Name part 3" and "Written by" fields should be 80 characters.</t>
  </si>
  <si>
    <t>The "File type" field should be a drop-down with the next possible variants:</t>
  </si>
  <si>
    <t xml:space="preserve"> - &lt;None&gt;</t>
  </si>
  <si>
    <t xml:space="preserve"> - [Folder]</t>
  </si>
  <si>
    <t xml:space="preserve"> - *.dwg (AutoCAD drawning)</t>
  </si>
  <si>
    <t xml:space="preserve"> - *.bmp, *.jpg (Images)</t>
  </si>
  <si>
    <t xml:space="preserve"> - *.txt (Text file)</t>
  </si>
  <si>
    <t xml:space="preserve"> - *.htm, *.html (Internet page)</t>
  </si>
  <si>
    <t xml:space="preserve"> - *.xls (MS Excel document)</t>
  </si>
  <si>
    <t xml:space="preserve"> - *.doc (MS Word document)</t>
  </si>
  <si>
    <t xml:space="preserve"> - *.ppt (Power Point)</t>
  </si>
  <si>
    <t xml:space="preserve"> - *.pdf (Acrobat)</t>
  </si>
  <si>
    <t xml:space="preserve"> - Document type 9(*.*)</t>
  </si>
  <si>
    <t xml:space="preserve"> - Document type 10 (*.*)</t>
  </si>
  <si>
    <t>The user should be able to mark and unmark the next check-boxes:</t>
  </si>
  <si>
    <t>If the user clicks on the "Link" button near the "File name" field the "Select document for linking" window should open. This button allows user to select a file from the file system for linking.</t>
  </si>
  <si>
    <t>If the user clicks on the "Store" button near the "File name" field the "Select document for storing" window should open. This button allows user to select a file from the file system for storing in Document storage.</t>
  </si>
  <si>
    <t>If the user unmarks the "Use system default (Storage max copies)" check-box then the user should be able to edit the "Storage max copies" field.</t>
  </si>
  <si>
    <t>If the user unmarks the "Use system default (Storage max days)" check-box then the user should be able to edit the "Storage max days" field.</t>
  </si>
  <si>
    <t>If the user marks the "No edit in combinations" then the file (document) shouldn't be edited from the "Drawning combination" program.</t>
  </si>
  <si>
    <t>Extra info tab</t>
  </si>
  <si>
    <t xml:space="preserve"> - Extra info 1 - 5</t>
  </si>
  <si>
    <t xml:space="preserve"> - Custom bar code</t>
  </si>
  <si>
    <t>There should be seventeens fields in the "Extra info" tab:</t>
  </si>
  <si>
    <t xml:space="preserve"> - Controller</t>
  </si>
  <si>
    <t xml:space="preserve"> - Supervisor</t>
  </si>
  <si>
    <t xml:space="preserve"> - Revision date</t>
  </si>
  <si>
    <t xml:space="preserve"> - Revision type</t>
  </si>
  <si>
    <t xml:space="preserve"> - Revision person</t>
  </si>
  <si>
    <t xml:space="preserve"> - Media</t>
  </si>
  <si>
    <t xml:space="preserve"> - Location</t>
  </si>
  <si>
    <t xml:space="preserve"> - Subst. number</t>
  </si>
  <si>
    <t xml:space="preserve"> - Substituted by</t>
  </si>
  <si>
    <t xml:space="preserve"> - Document bar code</t>
  </si>
  <si>
    <t>There should be the "Point and Shoot" buttons near the "Document key" field.</t>
  </si>
  <si>
    <t>There should be the "Tree" button near the "Document key" field.</t>
  </si>
  <si>
    <t>User should be able to enter any characters into the next fields:</t>
  </si>
  <si>
    <t>The user should be able to enter only digits in the date format (YYYY/MM/DD) into the "Revision date" field.</t>
  </si>
  <si>
    <t>The user shouldn't be able to enter any characters into the "Document bar code" field. The field should be "read-only".</t>
  </si>
  <si>
    <t>The max length of string that user can enter in the "Location", "Extra document info", "Extra document info2", "Extra document info3", "Extra document info4" and "Extra document info5" fields should be 80 characters.</t>
  </si>
  <si>
    <t>The max length of string that user can enter in the "Controller", "Supervisor", "Revision type", "Revision person", "Subst. number", "Substituted by" and "Custom bar code" fields should be 30 characters.</t>
  </si>
  <si>
    <t>The max length of string that user can enter in the "Media" field should be 1 character.</t>
  </si>
  <si>
    <t xml:space="preserve"> - Original number</t>
  </si>
  <si>
    <t xml:space="preserve"> - Enable design</t>
  </si>
  <si>
    <t>The user should be able to enter only digits in the date-time format (YYYY/MM/DD hh:mm) into the "Approval date-time"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</si>
</sst>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sz val="14"/>
      <color theme="1"/>
      <name val="Calibri"/>
      <family val="2"/>
      <scheme val="minor"/>
    </font>
    <font>
      <u/>
      <sz val="11"/>
      <color theme="10"/>
      <name val="Calibri"/>
      <family val="2"/>
      <scheme val="minor"/>
    </font>
  </fonts>
  <fills count="2">
    <fill>
      <patternFill patternType="none"/>
    </fill>
    <fill>
      <patternFill patternType="gray125"/>
    </fill>
  </fills>
  <borders count="2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7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7" xfId="0" applyFont="1" applyBorder="1" applyAlignment="1">
      <alignment horizontal="center" vertical="center" wrapText="1"/>
    </xf>
    <xf numFmtId="0" fontId="0" fillId="0" borderId="7" xfId="0" applyBorder="1" applyAlignment="1">
      <alignment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left" vertical="center" wrapText="1"/>
    </xf>
    <xf numFmtId="0" fontId="0" fillId="0" borderId="0" xfId="0" applyAlignment="1">
      <alignment wrapText="1"/>
    </xf>
    <xf numFmtId="0" fontId="0" fillId="0" borderId="9" xfId="0" applyBorder="1" applyAlignment="1">
      <alignment wrapText="1"/>
    </xf>
    <xf numFmtId="0" fontId="0" fillId="0" borderId="10" xfId="0" applyBorder="1" applyAlignment="1">
      <alignment wrapText="1"/>
    </xf>
    <xf numFmtId="0" fontId="0" fillId="0" borderId="8" xfId="0" applyBorder="1" applyAlignment="1">
      <alignment horizontal="center" wrapText="1"/>
    </xf>
    <xf numFmtId="0" fontId="0" fillId="0" borderId="8" xfId="0" applyBorder="1" applyAlignment="1">
      <alignment wrapText="1"/>
    </xf>
    <xf numFmtId="0" fontId="0" fillId="0" borderId="17" xfId="0" applyBorder="1"/>
    <xf numFmtId="0" fontId="0" fillId="0" borderId="19" xfId="0" applyBorder="1" applyAlignment="1">
      <alignment wrapText="1"/>
    </xf>
    <xf numFmtId="0" fontId="0" fillId="0" borderId="7" xfId="0" applyBorder="1"/>
    <xf numFmtId="0" fontId="0" fillId="0" borderId="20" xfId="0" applyBorder="1" applyAlignment="1">
      <alignment wrapText="1"/>
    </xf>
    <xf numFmtId="0" fontId="0" fillId="0" borderId="10" xfId="0" applyBorder="1" applyAlignment="1">
      <alignment horizontal="center"/>
    </xf>
    <xf numFmtId="0" fontId="0" fillId="0" borderId="8" xfId="0" applyBorder="1"/>
    <xf numFmtId="0" fontId="0" fillId="0" borderId="21" xfId="0" applyBorder="1" applyAlignment="1">
      <alignment wrapText="1"/>
    </xf>
    <xf numFmtId="0" fontId="0" fillId="0" borderId="15" xfId="0" applyBorder="1" applyAlignment="1">
      <alignment horizontal="center"/>
    </xf>
    <xf numFmtId="0" fontId="0" fillId="0" borderId="7" xfId="0" applyBorder="1" applyAlignment="1">
      <alignment vertical="center" wrapText="1"/>
    </xf>
    <xf numFmtId="0" fontId="6" fillId="0" borderId="7" xfId="1" applyBorder="1" applyAlignment="1">
      <alignment horizontal="center" vertical="center" wrapText="1"/>
    </xf>
    <xf numFmtId="0" fontId="6" fillId="0" borderId="8" xfId="1" applyBorder="1" applyAlignment="1">
      <alignment horizontal="center" vertical="center" wrapText="1"/>
    </xf>
    <xf numFmtId="0" fontId="6" fillId="0" borderId="10" xfId="1" applyBorder="1" applyAlignment="1">
      <alignment horizontal="center" vertical="center" wrapText="1"/>
    </xf>
    <xf numFmtId="0" fontId="6" fillId="0" borderId="10" xfId="1" applyBorder="1" applyAlignment="1">
      <alignment horizontal="center" vertical="center"/>
    </xf>
    <xf numFmtId="0" fontId="6" fillId="0" borderId="18" xfId="1" applyBorder="1" applyAlignment="1">
      <alignment horizontal="center" vertical="center"/>
    </xf>
    <xf numFmtId="0" fontId="6" fillId="0" borderId="8" xfId="1" applyBorder="1" applyAlignment="1">
      <alignment horizontal="center" vertical="center"/>
    </xf>
    <xf numFmtId="0" fontId="0" fillId="0" borderId="0" xfId="0" applyAlignment="1">
      <alignment horizontal="center" vertical="center"/>
    </xf>
    <xf numFmtId="0" fontId="6" fillId="0" borderId="7" xfId="1" applyBorder="1" applyAlignment="1">
      <alignment horizontal="center" vertical="center"/>
    </xf>
    <xf numFmtId="0" fontId="6" fillId="0" borderId="16" xfId="1" applyBorder="1" applyAlignment="1">
      <alignment horizontal="center" vertical="center"/>
    </xf>
    <xf numFmtId="0" fontId="6" fillId="0" borderId="7" xfId="1" applyBorder="1" applyAlignment="1">
      <alignment wrapText="1"/>
    </xf>
    <xf numFmtId="0" fontId="6" fillId="0" borderId="10" xfId="1" applyBorder="1" applyAlignment="1">
      <alignment wrapText="1"/>
    </xf>
    <xf numFmtId="0" fontId="6" fillId="0" borderId="0" xfId="1" applyAlignment="1">
      <alignment wrapText="1"/>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6" fillId="0" borderId="9" xfId="1"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6" fillId="0" borderId="10" xfId="1" applyBorder="1" applyAlignment="1">
      <alignment horizontal="center" vertical="center"/>
    </xf>
    <xf numFmtId="0" fontId="0" fillId="0" borderId="11"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6" fillId="0" borderId="12" xfId="1"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6" fillId="0" borderId="9" xfId="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wrapText="1"/>
    </xf>
    <xf numFmtId="0" fontId="0" fillId="0" borderId="10" xfId="0" applyBorder="1" applyAlignment="1">
      <alignment horizontal="center" vertical="center" wrapText="1"/>
    </xf>
    <xf numFmtId="0" fontId="6" fillId="0" borderId="8" xfId="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6" fillId="0" borderId="12" xfId="1"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2" xfId="0" applyBorder="1" applyAlignment="1">
      <alignment horizontal="center" wrapText="1"/>
    </xf>
    <xf numFmtId="0" fontId="6" fillId="0" borderId="2" xfId="1" applyBorder="1" applyAlignment="1">
      <alignment horizontal="center" vertical="center" wrapText="1"/>
    </xf>
    <xf numFmtId="0" fontId="0" fillId="0" borderId="8" xfId="0" applyBorder="1" applyAlignment="1">
      <alignment horizontal="center" wrapText="1"/>
    </xf>
    <xf numFmtId="0" fontId="6" fillId="0" borderId="10" xfId="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317"/>
  <sheetViews>
    <sheetView tabSelected="1" topLeftCell="A308" workbookViewId="0">
      <selection activeCell="B313" sqref="B313"/>
    </sheetView>
  </sheetViews>
  <sheetFormatPr defaultRowHeight="15" x14ac:dyDescent="0.25"/>
  <cols>
    <col min="1" max="1" width="9" customWidth="1"/>
    <col min="2" max="2" width="75.7109375" style="12" customWidth="1"/>
    <col min="3" max="3" width="20.42578125" style="32" customWidth="1"/>
  </cols>
  <sheetData>
    <row r="2" spans="1:3" ht="15.75" thickBot="1" x14ac:dyDescent="0.3"/>
    <row r="3" spans="1:3" ht="32.25" thickBot="1" x14ac:dyDescent="0.3">
      <c r="A3" s="1" t="s">
        <v>0</v>
      </c>
      <c r="B3" s="2" t="s">
        <v>1</v>
      </c>
      <c r="C3" s="3" t="s">
        <v>2</v>
      </c>
    </row>
    <row r="4" spans="1:3" ht="24" thickBot="1" x14ac:dyDescent="0.3">
      <c r="A4" s="54" t="s">
        <v>3</v>
      </c>
      <c r="B4" s="55"/>
      <c r="C4" s="56"/>
    </row>
    <row r="5" spans="1:3" ht="45" x14ac:dyDescent="0.25">
      <c r="A5" s="4"/>
      <c r="B5" s="5" t="s">
        <v>10</v>
      </c>
      <c r="C5" s="26" t="str">
        <f t="shared" ref="C5:C11" si="0">HYPERLINK("https://ams.testrail.com/index.php?/cases/view/85767","C85767")</f>
        <v>C85767</v>
      </c>
    </row>
    <row r="6" spans="1:3" ht="30" x14ac:dyDescent="0.25">
      <c r="A6" s="6"/>
      <c r="B6" s="7" t="s">
        <v>4</v>
      </c>
      <c r="C6" s="27" t="str">
        <f t="shared" si="0"/>
        <v>C85767</v>
      </c>
    </row>
    <row r="7" spans="1:3" ht="30" x14ac:dyDescent="0.25">
      <c r="A7" s="6"/>
      <c r="B7" s="7" t="s">
        <v>5</v>
      </c>
      <c r="C7" s="27" t="str">
        <f t="shared" si="0"/>
        <v>C85767</v>
      </c>
    </row>
    <row r="8" spans="1:3" ht="30" x14ac:dyDescent="0.25">
      <c r="A8" s="6"/>
      <c r="B8" s="7" t="s">
        <v>6</v>
      </c>
      <c r="C8" s="27" t="str">
        <f t="shared" si="0"/>
        <v>C85767</v>
      </c>
    </row>
    <row r="9" spans="1:3" ht="30" x14ac:dyDescent="0.25">
      <c r="A9" s="6"/>
      <c r="B9" s="7" t="s">
        <v>7</v>
      </c>
      <c r="C9" s="27" t="str">
        <f t="shared" si="0"/>
        <v>C85767</v>
      </c>
    </row>
    <row r="10" spans="1:3" ht="26.25" x14ac:dyDescent="0.25">
      <c r="A10" s="6"/>
      <c r="B10" s="7" t="s">
        <v>8</v>
      </c>
      <c r="C10" s="27" t="str">
        <f t="shared" si="0"/>
        <v>C85767</v>
      </c>
    </row>
    <row r="11" spans="1:3" ht="27" thickBot="1" x14ac:dyDescent="0.3">
      <c r="A11" s="6"/>
      <c r="B11" s="7" t="s">
        <v>9</v>
      </c>
      <c r="C11" s="27" t="str">
        <f t="shared" si="0"/>
        <v>C85767</v>
      </c>
    </row>
    <row r="12" spans="1:3" ht="24" thickBot="1" x14ac:dyDescent="0.3">
      <c r="A12" s="54" t="s">
        <v>11</v>
      </c>
      <c r="B12" s="55"/>
      <c r="C12" s="56"/>
    </row>
    <row r="13" spans="1:3" ht="30" x14ac:dyDescent="0.25">
      <c r="A13" s="8"/>
      <c r="B13" s="9" t="s">
        <v>13</v>
      </c>
      <c r="C13" s="26" t="str">
        <f>HYPERLINK("https://ams.testrail.com/index.php?/cases/view/85767","C85767")</f>
        <v>C85767</v>
      </c>
    </row>
    <row r="14" spans="1:3" ht="30" x14ac:dyDescent="0.25">
      <c r="A14" s="10"/>
      <c r="B14" s="11" t="s">
        <v>12</v>
      </c>
      <c r="C14" s="27" t="str">
        <f>HYPERLINK("https://ams.testrail.com/index.php?/cases/view/85767","C85767")</f>
        <v>C85767</v>
      </c>
    </row>
    <row r="15" spans="1:3" x14ac:dyDescent="0.25">
      <c r="A15" s="57"/>
      <c r="B15" s="12" t="s">
        <v>14</v>
      </c>
      <c r="C15" s="63" t="str">
        <f>HYPERLINK("https://ams.testrail.com/index.php?/cases/view/85767","C85767")</f>
        <v>C85767</v>
      </c>
    </row>
    <row r="16" spans="1:3" x14ac:dyDescent="0.25">
      <c r="A16" s="61"/>
      <c r="B16" s="12" t="s">
        <v>15</v>
      </c>
      <c r="C16" s="64"/>
    </row>
    <row r="17" spans="1:3" x14ac:dyDescent="0.25">
      <c r="A17" s="61"/>
      <c r="B17" s="12" t="s">
        <v>16</v>
      </c>
      <c r="C17" s="64"/>
    </row>
    <row r="18" spans="1:3" x14ac:dyDescent="0.25">
      <c r="A18" s="61"/>
      <c r="B18" s="12" t="s">
        <v>17</v>
      </c>
      <c r="C18" s="64"/>
    </row>
    <row r="19" spans="1:3" x14ac:dyDescent="0.25">
      <c r="A19" s="61"/>
      <c r="B19" s="12" t="s">
        <v>18</v>
      </c>
      <c r="C19" s="64"/>
    </row>
    <row r="20" spans="1:3" x14ac:dyDescent="0.25">
      <c r="A20" s="58"/>
      <c r="B20" s="5" t="s">
        <v>19</v>
      </c>
      <c r="C20" s="64"/>
    </row>
    <row r="21" spans="1:3" x14ac:dyDescent="0.25">
      <c r="A21" s="65"/>
      <c r="B21" s="13" t="s">
        <v>20</v>
      </c>
      <c r="C21" s="68" t="str">
        <f>HYPERLINK("https://ams.testrail.com/index.php?/cases/view/85767","C85767")</f>
        <v>C85767</v>
      </c>
    </row>
    <row r="22" spans="1:3" x14ac:dyDescent="0.25">
      <c r="A22" s="66"/>
      <c r="B22" s="14" t="s">
        <v>21</v>
      </c>
      <c r="C22" s="69"/>
    </row>
    <row r="23" spans="1:3" x14ac:dyDescent="0.25">
      <c r="A23" s="66"/>
      <c r="B23" s="14" t="s">
        <v>22</v>
      </c>
      <c r="C23" s="69"/>
    </row>
    <row r="24" spans="1:3" x14ac:dyDescent="0.25">
      <c r="A24" s="66"/>
      <c r="B24" s="14" t="s">
        <v>23</v>
      </c>
      <c r="C24" s="69"/>
    </row>
    <row r="25" spans="1:3" x14ac:dyDescent="0.25">
      <c r="A25" s="66"/>
      <c r="B25" s="14" t="s">
        <v>24</v>
      </c>
      <c r="C25" s="69"/>
    </row>
    <row r="26" spans="1:3" x14ac:dyDescent="0.25">
      <c r="A26" s="66"/>
      <c r="B26" s="14" t="s">
        <v>25</v>
      </c>
      <c r="C26" s="69"/>
    </row>
    <row r="27" spans="1:3" x14ac:dyDescent="0.25">
      <c r="A27" s="66"/>
      <c r="B27" s="14" t="s">
        <v>26</v>
      </c>
      <c r="C27" s="69"/>
    </row>
    <row r="28" spans="1:3" x14ac:dyDescent="0.25">
      <c r="A28" s="66"/>
      <c r="B28" s="14" t="s">
        <v>34</v>
      </c>
      <c r="C28" s="69"/>
    </row>
    <row r="29" spans="1:3" x14ac:dyDescent="0.25">
      <c r="A29" s="66"/>
      <c r="B29" s="14" t="s">
        <v>27</v>
      </c>
      <c r="C29" s="69"/>
    </row>
    <row r="30" spans="1:3" x14ac:dyDescent="0.25">
      <c r="A30" s="66"/>
      <c r="B30" s="14" t="s">
        <v>28</v>
      </c>
      <c r="C30" s="69"/>
    </row>
    <row r="31" spans="1:3" x14ac:dyDescent="0.25">
      <c r="A31" s="66"/>
      <c r="B31" s="14" t="s">
        <v>29</v>
      </c>
      <c r="C31" s="69"/>
    </row>
    <row r="32" spans="1:3" x14ac:dyDescent="0.25">
      <c r="A32" s="66"/>
      <c r="B32" s="14" t="s">
        <v>30</v>
      </c>
      <c r="C32" s="69"/>
    </row>
    <row r="33" spans="1:3" x14ac:dyDescent="0.25">
      <c r="A33" s="66"/>
      <c r="B33" s="14" t="s">
        <v>31</v>
      </c>
      <c r="C33" s="69"/>
    </row>
    <row r="34" spans="1:3" x14ac:dyDescent="0.25">
      <c r="A34" s="67"/>
      <c r="B34" s="5" t="s">
        <v>32</v>
      </c>
      <c r="C34" s="70"/>
    </row>
    <row r="35" spans="1:3" x14ac:dyDescent="0.25">
      <c r="A35" s="57"/>
      <c r="B35" s="13" t="s">
        <v>36</v>
      </c>
      <c r="C35" s="59" t="str">
        <f>HYPERLINK("https://ams.testrail.com/index.php?/cases/view/85767","C85767")</f>
        <v>C85767</v>
      </c>
    </row>
    <row r="36" spans="1:3" x14ac:dyDescent="0.25">
      <c r="A36" s="61"/>
      <c r="B36" s="14" t="s">
        <v>33</v>
      </c>
      <c r="C36" s="62"/>
    </row>
    <row r="37" spans="1:3" ht="15.75" thickBot="1" x14ac:dyDescent="0.3">
      <c r="A37" s="58"/>
      <c r="B37" s="5" t="s">
        <v>35</v>
      </c>
      <c r="C37" s="60"/>
    </row>
    <row r="38" spans="1:3" ht="24" thickBot="1" x14ac:dyDescent="0.3">
      <c r="A38" s="54" t="s">
        <v>37</v>
      </c>
      <c r="B38" s="55"/>
      <c r="C38" s="56"/>
    </row>
    <row r="39" spans="1:3" ht="19.5" thickBot="1" x14ac:dyDescent="0.3">
      <c r="A39" s="44" t="s">
        <v>38</v>
      </c>
      <c r="B39" s="45"/>
      <c r="C39" s="46"/>
    </row>
    <row r="40" spans="1:3" x14ac:dyDescent="0.25">
      <c r="A40" s="71"/>
      <c r="B40" s="14" t="s">
        <v>39</v>
      </c>
      <c r="C40" s="72" t="str">
        <f>HYPERLINK("https://ams.testrail.com/index.php?/cases/view/85771","C85771")</f>
        <v>C85771</v>
      </c>
    </row>
    <row r="41" spans="1:3" x14ac:dyDescent="0.25">
      <c r="A41" s="61"/>
      <c r="B41" s="14" t="s">
        <v>22</v>
      </c>
      <c r="C41" s="62"/>
    </row>
    <row r="42" spans="1:3" x14ac:dyDescent="0.25">
      <c r="A42" s="61"/>
      <c r="B42" s="14" t="s">
        <v>23</v>
      </c>
      <c r="C42" s="62"/>
    </row>
    <row r="43" spans="1:3" x14ac:dyDescent="0.25">
      <c r="A43" s="61"/>
      <c r="B43" s="14" t="s">
        <v>40</v>
      </c>
      <c r="C43" s="62"/>
    </row>
    <row r="44" spans="1:3" x14ac:dyDescent="0.25">
      <c r="A44" s="61"/>
      <c r="B44" s="14" t="s">
        <v>26</v>
      </c>
      <c r="C44" s="62"/>
    </row>
    <row r="45" spans="1:3" x14ac:dyDescent="0.25">
      <c r="A45" s="61"/>
      <c r="B45" s="14" t="s">
        <v>34</v>
      </c>
      <c r="C45" s="62"/>
    </row>
    <row r="46" spans="1:3" x14ac:dyDescent="0.25">
      <c r="A46" s="61"/>
      <c r="B46" s="14" t="s">
        <v>41</v>
      </c>
      <c r="C46" s="62"/>
    </row>
    <row r="47" spans="1:3" x14ac:dyDescent="0.25">
      <c r="A47" s="61"/>
      <c r="B47" s="14" t="s">
        <v>42</v>
      </c>
      <c r="C47" s="62"/>
    </row>
    <row r="48" spans="1:3" x14ac:dyDescent="0.25">
      <c r="A48" s="61"/>
      <c r="B48" s="14" t="s">
        <v>43</v>
      </c>
      <c r="C48" s="62"/>
    </row>
    <row r="49" spans="1:3" x14ac:dyDescent="0.25">
      <c r="A49" s="61"/>
      <c r="B49" s="14" t="s">
        <v>238</v>
      </c>
      <c r="C49" s="62"/>
    </row>
    <row r="50" spans="1:3" x14ac:dyDescent="0.25">
      <c r="A50" s="61"/>
      <c r="B50" s="14" t="s">
        <v>44</v>
      </c>
      <c r="C50" s="62"/>
    </row>
    <row r="51" spans="1:3" x14ac:dyDescent="0.25">
      <c r="A51" s="58"/>
      <c r="B51" s="5" t="s">
        <v>21</v>
      </c>
      <c r="C51" s="60"/>
    </row>
    <row r="52" spans="1:3" ht="30" x14ac:dyDescent="0.25">
      <c r="A52" s="15"/>
      <c r="B52" s="16" t="s">
        <v>45</v>
      </c>
      <c r="C52" s="27" t="str">
        <f t="shared" ref="C52:C57" si="1">HYPERLINK("https://ams.testrail.com/index.php?/cases/view/85771","C85771")</f>
        <v>C85771</v>
      </c>
    </row>
    <row r="53" spans="1:3" ht="30" x14ac:dyDescent="0.25">
      <c r="A53" s="15"/>
      <c r="B53" s="16" t="s">
        <v>46</v>
      </c>
      <c r="C53" s="27" t="str">
        <f t="shared" si="1"/>
        <v>C85771</v>
      </c>
    </row>
    <row r="54" spans="1:3" x14ac:dyDescent="0.25">
      <c r="A54" s="15"/>
      <c r="B54" s="16" t="s">
        <v>47</v>
      </c>
      <c r="C54" s="27" t="str">
        <f t="shared" si="1"/>
        <v>C85771</v>
      </c>
    </row>
    <row r="55" spans="1:3" x14ac:dyDescent="0.25">
      <c r="A55" s="15"/>
      <c r="B55" s="16" t="s">
        <v>48</v>
      </c>
      <c r="C55" s="27" t="str">
        <f t="shared" si="1"/>
        <v>C85771</v>
      </c>
    </row>
    <row r="56" spans="1:3" x14ac:dyDescent="0.25">
      <c r="A56" s="15"/>
      <c r="B56" s="16" t="s">
        <v>49</v>
      </c>
      <c r="C56" s="27" t="str">
        <f t="shared" si="1"/>
        <v>C85771</v>
      </c>
    </row>
    <row r="57" spans="1:3" ht="30" x14ac:dyDescent="0.25">
      <c r="A57" s="57"/>
      <c r="B57" s="13" t="s">
        <v>50</v>
      </c>
      <c r="C57" s="59" t="str">
        <f t="shared" si="1"/>
        <v>C85771</v>
      </c>
    </row>
    <row r="58" spans="1:3" x14ac:dyDescent="0.25">
      <c r="A58" s="58"/>
      <c r="B58" s="35" t="str">
        <f>HYPERLINK("[..\DesignTable.xlsx]GroupDesign!B663"," - (maint) note")</f>
        <v xml:space="preserve"> - (maint) note</v>
      </c>
      <c r="C58" s="60"/>
    </row>
    <row r="59" spans="1:3" ht="30" x14ac:dyDescent="0.25">
      <c r="A59" s="57"/>
      <c r="B59" s="13" t="s">
        <v>51</v>
      </c>
      <c r="C59" s="59" t="str">
        <f>HYPERLINK("https://ams.testrail.com/index.php?/cases/view/85771","C85771")</f>
        <v>C85771</v>
      </c>
    </row>
    <row r="60" spans="1:3" x14ac:dyDescent="0.25">
      <c r="A60" s="58"/>
      <c r="B60" s="35" t="str">
        <f>HYPERLINK("[..\DesignTable.xlsx]GroupDesign!B306"," - (browse) drawing_combination")</f>
        <v xml:space="preserve"> - (browse) drawing_combination</v>
      </c>
      <c r="C60" s="60"/>
    </row>
    <row r="61" spans="1:3" ht="30" x14ac:dyDescent="0.25">
      <c r="A61" s="57"/>
      <c r="B61" s="13" t="s">
        <v>52</v>
      </c>
      <c r="C61" s="59" t="str">
        <f>HYPERLINK("https://ams.testrail.com/index.php?/cases/view/85771","C85771")</f>
        <v>C85771</v>
      </c>
    </row>
    <row r="62" spans="1:3" x14ac:dyDescent="0.25">
      <c r="A62" s="58"/>
      <c r="B62" s="35" t="str">
        <f>HYPERLINK("[..\DesignTable.xlsx]GroupDesign!B578"," - (browse) location_combination")</f>
        <v xml:space="preserve"> - (browse) location_combination</v>
      </c>
      <c r="C62" s="60"/>
    </row>
    <row r="63" spans="1:3" ht="30" x14ac:dyDescent="0.25">
      <c r="A63" s="57"/>
      <c r="B63" s="13" t="s">
        <v>53</v>
      </c>
      <c r="C63" s="59" t="str">
        <f>HYPERLINK("https://ams.testrail.com/index.php?/cases/view/85771","C85771")</f>
        <v>C85771</v>
      </c>
    </row>
    <row r="64" spans="1:3" x14ac:dyDescent="0.25">
      <c r="A64" s="58"/>
      <c r="B64" s="35" t="str">
        <f>HYPERLINK("[..\DesignTable.xlsx]GroupDesign!B172"," - (browse) contact_combination")</f>
        <v xml:space="preserve"> - (browse) contact_combination</v>
      </c>
      <c r="C64" s="60"/>
    </row>
    <row r="65" spans="1:3" ht="30" x14ac:dyDescent="0.25">
      <c r="A65" s="17"/>
      <c r="B65" s="16" t="s">
        <v>54</v>
      </c>
      <c r="C65" s="30" t="str">
        <f>HYPERLINK("https://ams.testrail.com/index.php?/cases/view/85771","C85771")</f>
        <v>C85771</v>
      </c>
    </row>
    <row r="66" spans="1:3" x14ac:dyDescent="0.25">
      <c r="A66" s="16"/>
      <c r="B66" s="16" t="s">
        <v>55</v>
      </c>
      <c r="C66" s="27" t="str">
        <f>HYPERLINK("https://ams.testrail.com/index.php?/cases/view/85771","C85771")</f>
        <v>C85771</v>
      </c>
    </row>
    <row r="67" spans="1:3" ht="30" x14ac:dyDescent="0.25">
      <c r="A67" s="16"/>
      <c r="B67" s="16" t="s">
        <v>56</v>
      </c>
      <c r="C67" s="27" t="str">
        <f>HYPERLINK("https://ams.testrail.com/index.php?/cases/view/85771","C85771")</f>
        <v>C85771</v>
      </c>
    </row>
    <row r="68" spans="1:3" ht="30" x14ac:dyDescent="0.25">
      <c r="A68" s="16"/>
      <c r="B68" s="16" t="s">
        <v>57</v>
      </c>
      <c r="C68" s="27" t="str">
        <f>HYPERLINK("https://ams.testrail.com/index.php?/cases/view/85771","C85771")</f>
        <v>C85771</v>
      </c>
    </row>
    <row r="69" spans="1:3" x14ac:dyDescent="0.25">
      <c r="A69" s="16"/>
      <c r="B69" s="16" t="s">
        <v>58</v>
      </c>
      <c r="C69" s="27" t="str">
        <f>HYPERLINK("https://ams.testrail.com/index.php?/cases/view/85771","C85771")</f>
        <v>C85771</v>
      </c>
    </row>
    <row r="70" spans="1:3" x14ac:dyDescent="0.25">
      <c r="A70" s="57"/>
      <c r="B70" s="13" t="s">
        <v>59</v>
      </c>
      <c r="C70" s="59" t="str">
        <f>HYPERLINK("https://ams.testrail.com/index.php?/cases/view/85772","C85772")</f>
        <v>C85772</v>
      </c>
    </row>
    <row r="71" spans="1:3" x14ac:dyDescent="0.25">
      <c r="A71" s="61"/>
      <c r="B71" s="14" t="s">
        <v>24</v>
      </c>
      <c r="C71" s="62"/>
    </row>
    <row r="72" spans="1:3" x14ac:dyDescent="0.25">
      <c r="A72" s="61"/>
      <c r="B72" s="14" t="s">
        <v>60</v>
      </c>
      <c r="C72" s="62"/>
    </row>
    <row r="73" spans="1:3" x14ac:dyDescent="0.25">
      <c r="A73" s="61"/>
      <c r="B73" s="14" t="s">
        <v>61</v>
      </c>
      <c r="C73" s="62"/>
    </row>
    <row r="74" spans="1:3" x14ac:dyDescent="0.25">
      <c r="A74" s="61"/>
      <c r="B74" s="14" t="s">
        <v>62</v>
      </c>
      <c r="C74" s="62"/>
    </row>
    <row r="75" spans="1:3" x14ac:dyDescent="0.25">
      <c r="A75" s="58"/>
      <c r="B75" s="5" t="s">
        <v>63</v>
      </c>
      <c r="C75" s="60"/>
    </row>
    <row r="76" spans="1:3" ht="30" x14ac:dyDescent="0.25">
      <c r="A76" s="16"/>
      <c r="B76" s="16" t="s">
        <v>74</v>
      </c>
      <c r="C76" s="27" t="str">
        <f t="shared" ref="C76:C81" si="2">HYPERLINK("https://ams.testrail.com/index.php?/cases/view/85772","C85772")</f>
        <v>C85772</v>
      </c>
    </row>
    <row r="77" spans="1:3" ht="30" x14ac:dyDescent="0.25">
      <c r="A77" s="16"/>
      <c r="B77" s="16" t="s">
        <v>64</v>
      </c>
      <c r="C77" s="27" t="str">
        <f t="shared" si="2"/>
        <v>C85772</v>
      </c>
    </row>
    <row r="78" spans="1:3" ht="45" x14ac:dyDescent="0.25">
      <c r="A78" s="16"/>
      <c r="B78" s="16" t="s">
        <v>71</v>
      </c>
      <c r="C78" s="27" t="str">
        <f t="shared" si="2"/>
        <v>C85772</v>
      </c>
    </row>
    <row r="79" spans="1:3" ht="45" x14ac:dyDescent="0.25">
      <c r="A79" s="16"/>
      <c r="B79" s="16" t="s">
        <v>72</v>
      </c>
      <c r="C79" s="27" t="str">
        <f t="shared" si="2"/>
        <v>C85772</v>
      </c>
    </row>
    <row r="80" spans="1:3" ht="30" x14ac:dyDescent="0.25">
      <c r="A80" s="16"/>
      <c r="B80" s="16" t="s">
        <v>65</v>
      </c>
      <c r="C80" s="27" t="str">
        <f t="shared" si="2"/>
        <v>C85772</v>
      </c>
    </row>
    <row r="81" spans="1:3" ht="30" x14ac:dyDescent="0.25">
      <c r="A81" s="16"/>
      <c r="B81" s="16" t="s">
        <v>73</v>
      </c>
      <c r="C81" s="27" t="str">
        <f t="shared" si="2"/>
        <v>C85772</v>
      </c>
    </row>
    <row r="82" spans="1:3" x14ac:dyDescent="0.25">
      <c r="A82" s="57"/>
      <c r="B82" s="13" t="s">
        <v>66</v>
      </c>
      <c r="C82" s="59" t="str">
        <f>HYPERLINK("https://ams.testrail.com/index.php?/cases/view/85773","C85773")</f>
        <v>C85773</v>
      </c>
    </row>
    <row r="83" spans="1:3" x14ac:dyDescent="0.25">
      <c r="A83" s="61"/>
      <c r="B83" s="14" t="s">
        <v>28</v>
      </c>
      <c r="C83" s="62"/>
    </row>
    <row r="84" spans="1:3" x14ac:dyDescent="0.25">
      <c r="A84" s="61"/>
      <c r="B84" s="14" t="s">
        <v>29</v>
      </c>
      <c r="C84" s="62"/>
    </row>
    <row r="85" spans="1:3" x14ac:dyDescent="0.25">
      <c r="A85" s="61"/>
      <c r="B85" s="14" t="s">
        <v>30</v>
      </c>
      <c r="C85" s="62"/>
    </row>
    <row r="86" spans="1:3" x14ac:dyDescent="0.25">
      <c r="A86" s="61"/>
      <c r="B86" s="14" t="s">
        <v>31</v>
      </c>
      <c r="C86" s="62"/>
    </row>
    <row r="87" spans="1:3" x14ac:dyDescent="0.25">
      <c r="A87" s="61"/>
      <c r="B87" s="14" t="s">
        <v>32</v>
      </c>
      <c r="C87" s="62"/>
    </row>
    <row r="88" spans="1:3" x14ac:dyDescent="0.25">
      <c r="A88" s="61"/>
      <c r="B88" s="14" t="s">
        <v>67</v>
      </c>
      <c r="C88" s="62"/>
    </row>
    <row r="89" spans="1:3" x14ac:dyDescent="0.25">
      <c r="A89" s="61"/>
      <c r="B89" s="14" t="s">
        <v>68</v>
      </c>
      <c r="C89" s="62"/>
    </row>
    <row r="90" spans="1:3" x14ac:dyDescent="0.25">
      <c r="A90" s="61"/>
      <c r="B90" s="14" t="s">
        <v>69</v>
      </c>
      <c r="C90" s="62"/>
    </row>
    <row r="91" spans="1:3" x14ac:dyDescent="0.25">
      <c r="A91" s="58"/>
      <c r="B91" s="5" t="s">
        <v>70</v>
      </c>
      <c r="C91" s="60"/>
    </row>
    <row r="92" spans="1:3" x14ac:dyDescent="0.25">
      <c r="A92" s="16"/>
      <c r="B92" s="16" t="s">
        <v>75</v>
      </c>
      <c r="C92" s="27" t="str">
        <f t="shared" ref="C92:C102" si="3">HYPERLINK("https://ams.testrail.com/index.php?/cases/view/85773","C85773")</f>
        <v>C85773</v>
      </c>
    </row>
    <row r="93" spans="1:3" ht="30" x14ac:dyDescent="0.25">
      <c r="A93" s="16"/>
      <c r="B93" s="16" t="s">
        <v>78</v>
      </c>
      <c r="C93" s="27" t="str">
        <f t="shared" si="3"/>
        <v>C85773</v>
      </c>
    </row>
    <row r="94" spans="1:3" ht="30" x14ac:dyDescent="0.25">
      <c r="A94" s="16"/>
      <c r="B94" s="16" t="s">
        <v>79</v>
      </c>
      <c r="C94" s="27" t="str">
        <f t="shared" si="3"/>
        <v>C85773</v>
      </c>
    </row>
    <row r="95" spans="1:3" ht="30" x14ac:dyDescent="0.25">
      <c r="A95" s="16"/>
      <c r="B95" s="16" t="s">
        <v>80</v>
      </c>
      <c r="C95" s="27" t="str">
        <f t="shared" si="3"/>
        <v>C85773</v>
      </c>
    </row>
    <row r="96" spans="1:3" ht="30" x14ac:dyDescent="0.25">
      <c r="A96" s="16"/>
      <c r="B96" s="16" t="s">
        <v>81</v>
      </c>
      <c r="C96" s="27" t="str">
        <f t="shared" si="3"/>
        <v>C85773</v>
      </c>
    </row>
    <row r="97" spans="1:3" ht="30" x14ac:dyDescent="0.25">
      <c r="A97" s="16"/>
      <c r="B97" s="16" t="s">
        <v>82</v>
      </c>
      <c r="C97" s="27" t="str">
        <f t="shared" si="3"/>
        <v>C85773</v>
      </c>
    </row>
    <row r="98" spans="1:3" ht="30" x14ac:dyDescent="0.25">
      <c r="A98" s="16"/>
      <c r="B98" s="16" t="s">
        <v>83</v>
      </c>
      <c r="C98" s="27" t="str">
        <f t="shared" si="3"/>
        <v>C85773</v>
      </c>
    </row>
    <row r="99" spans="1:3" ht="30" x14ac:dyDescent="0.25">
      <c r="A99" s="16"/>
      <c r="B99" s="16" t="s">
        <v>76</v>
      </c>
      <c r="C99" s="27" t="str">
        <f t="shared" si="3"/>
        <v>C85773</v>
      </c>
    </row>
    <row r="100" spans="1:3" ht="30" x14ac:dyDescent="0.25">
      <c r="A100" s="16"/>
      <c r="B100" s="16" t="s">
        <v>84</v>
      </c>
      <c r="C100" s="27" t="str">
        <f t="shared" si="3"/>
        <v>C85773</v>
      </c>
    </row>
    <row r="101" spans="1:3" ht="30" x14ac:dyDescent="0.25">
      <c r="A101" s="16"/>
      <c r="B101" s="16" t="s">
        <v>85</v>
      </c>
      <c r="C101" s="27" t="str">
        <f t="shared" si="3"/>
        <v>C85773</v>
      </c>
    </row>
    <row r="102" spans="1:3" ht="45" x14ac:dyDescent="0.25">
      <c r="A102" s="57"/>
      <c r="B102" s="13" t="s">
        <v>77</v>
      </c>
      <c r="C102" s="59" t="str">
        <f t="shared" si="3"/>
        <v>C85773</v>
      </c>
    </row>
    <row r="103" spans="1:3" x14ac:dyDescent="0.25">
      <c r="A103" s="61"/>
      <c r="B103" s="36" t="str">
        <f>HYPERLINK("[..\DesignTable.xlsx]GroupDesign!B301"," - (maint) drawing if the user is focused on the Document key field")</f>
        <v xml:space="preserve"> - (maint) drawing if the user is focused on the Document key field</v>
      </c>
      <c r="C103" s="62"/>
    </row>
    <row r="104" spans="1:3" x14ac:dyDescent="0.25">
      <c r="A104" s="61"/>
      <c r="B104" s="36" t="str">
        <f>HYPERLINK("[..\DesignTable.xlsx]GroupDesign!B996"," - (maint) site if the user is focused on the Site field")</f>
        <v xml:space="preserve"> - (maint) site if the user is focused on the Site field</v>
      </c>
      <c r="C104" s="62"/>
    </row>
    <row r="105" spans="1:3" x14ac:dyDescent="0.25">
      <c r="A105" s="58"/>
      <c r="B105" s="35" t="str">
        <f>HYPERLINK("[..\DesignTable.xlsx]GroupDesign!B1146"," - (maint) supplier if the user is focused on the Supplier key field")</f>
        <v xml:space="preserve"> - (maint) supplier if the user is focused on the Supplier key field</v>
      </c>
      <c r="C105" s="60"/>
    </row>
    <row r="106" spans="1:3" ht="45" x14ac:dyDescent="0.25">
      <c r="A106" s="38"/>
      <c r="B106" s="13" t="s">
        <v>86</v>
      </c>
      <c r="C106" s="41" t="str">
        <f>HYPERLINK("https://ams.testrail.com/index.php?/cases/view/85773","C85773")</f>
        <v>C85773</v>
      </c>
    </row>
    <row r="107" spans="1:3" x14ac:dyDescent="0.25">
      <c r="A107" s="39"/>
      <c r="B107" s="36" t="str">
        <f>HYPERLINK("[..\DesignTable.xlsx]GroupDesign!B298"," - (browse) drawing if the user is focused on the Document key field")</f>
        <v xml:space="preserve"> - (browse) drawing if the user is focused on the Document key field</v>
      </c>
      <c r="C107" s="42"/>
    </row>
    <row r="108" spans="1:3" x14ac:dyDescent="0.25">
      <c r="A108" s="39"/>
      <c r="B108" s="36" t="str">
        <f>HYPERLINK("[..\DesignTable.xlsx]GroupDesign!B994"," - (browse) site if the user is focused on the Site field")</f>
        <v xml:space="preserve"> - (browse) site if the user is focused on the Site field</v>
      </c>
      <c r="C108" s="42"/>
    </row>
    <row r="109" spans="1:3" x14ac:dyDescent="0.25">
      <c r="A109" s="40"/>
      <c r="B109" s="35" t="str">
        <f>HYPERLINK("[..\DesignTable.xlsx]GroupDesign!B1143"," - (browse) supplier if the user is focused on the Supplier key field")</f>
        <v xml:space="preserve"> - (browse) supplier if the user is focused on the Supplier key field</v>
      </c>
      <c r="C109" s="43"/>
    </row>
    <row r="110" spans="1:3" ht="45" x14ac:dyDescent="0.25">
      <c r="A110" s="38"/>
      <c r="B110" s="13" t="s">
        <v>87</v>
      </c>
      <c r="C110" s="41" t="str">
        <f>HYPERLINK("https://ams.testrail.com/index.php?/cases/view/85773","C85773")</f>
        <v>C85773</v>
      </c>
    </row>
    <row r="111" spans="1:3" x14ac:dyDescent="0.25">
      <c r="A111" s="40"/>
      <c r="B111" s="35" t="str">
        <f>HYPERLINK("[..\DesignTable.xlsx]GroupDesign!B310"," - (apicbf) drawing_tree if the user is focused on the Document key field")</f>
        <v xml:space="preserve"> - (apicbf) drawing_tree if the user is focused on the Document key field</v>
      </c>
      <c r="C111" s="43"/>
    </row>
    <row r="112" spans="1:3" ht="30" x14ac:dyDescent="0.25">
      <c r="A112" s="17"/>
      <c r="B112" s="16" t="s">
        <v>88</v>
      </c>
      <c r="C112" s="30" t="str">
        <f>HYPERLINK("https://ams.testrail.com/index.php?/cases/view/85773","C85773")</f>
        <v>C85773</v>
      </c>
    </row>
    <row r="113" spans="1:3" x14ac:dyDescent="0.25">
      <c r="A113" s="38"/>
      <c r="B113" s="13" t="s">
        <v>89</v>
      </c>
      <c r="C113" s="41" t="str">
        <f>HYPERLINK("https://ams.testrail.com/index.php?/cases/view/85774","C85774")</f>
        <v>C85774</v>
      </c>
    </row>
    <row r="114" spans="1:3" x14ac:dyDescent="0.25">
      <c r="A114" s="39"/>
      <c r="B114" s="14" t="s">
        <v>90</v>
      </c>
      <c r="C114" s="42"/>
    </row>
    <row r="115" spans="1:3" x14ac:dyDescent="0.25">
      <c r="A115" s="39"/>
      <c r="B115" s="14" t="s">
        <v>91</v>
      </c>
      <c r="C115" s="42"/>
    </row>
    <row r="116" spans="1:3" x14ac:dyDescent="0.25">
      <c r="A116" s="39"/>
      <c r="B116" s="14" t="s">
        <v>92</v>
      </c>
      <c r="C116" s="42"/>
    </row>
    <row r="117" spans="1:3" x14ac:dyDescent="0.25">
      <c r="A117" s="39"/>
      <c r="B117" s="14" t="s">
        <v>93</v>
      </c>
      <c r="C117" s="42"/>
    </row>
    <row r="118" spans="1:3" x14ac:dyDescent="0.25">
      <c r="A118" s="39"/>
      <c r="B118" s="14" t="s">
        <v>94</v>
      </c>
      <c r="C118" s="42"/>
    </row>
    <row r="119" spans="1:3" x14ac:dyDescent="0.25">
      <c r="A119" s="39"/>
      <c r="B119" s="14" t="s">
        <v>95</v>
      </c>
      <c r="C119" s="42"/>
    </row>
    <row r="120" spans="1:3" x14ac:dyDescent="0.25">
      <c r="A120" s="39"/>
      <c r="B120" s="14" t="s">
        <v>96</v>
      </c>
      <c r="C120" s="42"/>
    </row>
    <row r="121" spans="1:3" x14ac:dyDescent="0.25">
      <c r="A121" s="39"/>
      <c r="B121" s="14" t="s">
        <v>97</v>
      </c>
      <c r="C121" s="42"/>
    </row>
    <row r="122" spans="1:3" x14ac:dyDescent="0.25">
      <c r="A122" s="39"/>
      <c r="B122" s="14" t="s">
        <v>98</v>
      </c>
      <c r="C122" s="42"/>
    </row>
    <row r="123" spans="1:3" ht="30" x14ac:dyDescent="0.25">
      <c r="A123" s="57"/>
      <c r="B123" s="18" t="s">
        <v>99</v>
      </c>
      <c r="C123" s="59" t="str">
        <f>HYPERLINK("https://ams.testrail.com/index.php?/cases/view/85774","C85774")</f>
        <v>C85774</v>
      </c>
    </row>
    <row r="124" spans="1:3" x14ac:dyDescent="0.25">
      <c r="A124" s="61"/>
      <c r="B124" s="12" t="s">
        <v>90</v>
      </c>
      <c r="C124" s="62"/>
    </row>
    <row r="125" spans="1:3" x14ac:dyDescent="0.25">
      <c r="A125" s="61"/>
      <c r="B125" s="12" t="s">
        <v>91</v>
      </c>
      <c r="C125" s="62"/>
    </row>
    <row r="126" spans="1:3" x14ac:dyDescent="0.25">
      <c r="A126" s="61"/>
      <c r="B126" s="12" t="s">
        <v>92</v>
      </c>
      <c r="C126" s="62"/>
    </row>
    <row r="127" spans="1:3" x14ac:dyDescent="0.25">
      <c r="A127" s="61"/>
      <c r="B127" s="12" t="s">
        <v>93</v>
      </c>
      <c r="C127" s="62"/>
    </row>
    <row r="128" spans="1:3" x14ac:dyDescent="0.25">
      <c r="A128" s="61"/>
      <c r="B128" s="12" t="s">
        <v>94</v>
      </c>
      <c r="C128" s="62"/>
    </row>
    <row r="129" spans="1:3" x14ac:dyDescent="0.25">
      <c r="A129" s="61"/>
      <c r="B129" s="12" t="s">
        <v>95</v>
      </c>
      <c r="C129" s="62"/>
    </row>
    <row r="130" spans="1:3" x14ac:dyDescent="0.25">
      <c r="A130" s="61"/>
      <c r="B130" s="12" t="s">
        <v>96</v>
      </c>
      <c r="C130" s="62"/>
    </row>
    <row r="131" spans="1:3" x14ac:dyDescent="0.25">
      <c r="A131" s="58"/>
      <c r="B131" s="20" t="s">
        <v>98</v>
      </c>
      <c r="C131" s="60"/>
    </row>
    <row r="132" spans="1:3" ht="30" x14ac:dyDescent="0.25">
      <c r="A132" s="22"/>
      <c r="B132" s="16" t="s">
        <v>100</v>
      </c>
      <c r="C132" s="31" t="str">
        <f t="shared" ref="C132:C137" si="4">HYPERLINK("https://ams.testrail.com/index.php?/cases/view/85774","C85774")</f>
        <v>C85774</v>
      </c>
    </row>
    <row r="133" spans="1:3" ht="30" x14ac:dyDescent="0.25">
      <c r="A133" s="22"/>
      <c r="B133" s="16" t="s">
        <v>101</v>
      </c>
      <c r="C133" s="31" t="str">
        <f t="shared" si="4"/>
        <v>C85774</v>
      </c>
    </row>
    <row r="134" spans="1:3" ht="30" x14ac:dyDescent="0.25">
      <c r="A134" s="22"/>
      <c r="B134" s="16" t="s">
        <v>102</v>
      </c>
      <c r="C134" s="31" t="str">
        <f t="shared" si="4"/>
        <v>C85774</v>
      </c>
    </row>
    <row r="135" spans="1:3" ht="45" x14ac:dyDescent="0.25">
      <c r="A135" s="22"/>
      <c r="B135" s="16" t="s">
        <v>103</v>
      </c>
      <c r="C135" s="31" t="str">
        <f t="shared" si="4"/>
        <v>C85774</v>
      </c>
    </row>
    <row r="136" spans="1:3" ht="45" x14ac:dyDescent="0.25">
      <c r="A136" s="22"/>
      <c r="B136" s="16" t="s">
        <v>104</v>
      </c>
      <c r="C136" s="31" t="str">
        <f t="shared" si="4"/>
        <v>C85774</v>
      </c>
    </row>
    <row r="137" spans="1:3" ht="30" x14ac:dyDescent="0.25">
      <c r="A137" s="38"/>
      <c r="B137" s="13" t="s">
        <v>105</v>
      </c>
      <c r="C137" s="41" t="str">
        <f t="shared" si="4"/>
        <v>C85774</v>
      </c>
    </row>
    <row r="138" spans="1:3" x14ac:dyDescent="0.25">
      <c r="A138" s="40"/>
      <c r="B138" s="35" t="str">
        <f>HYPERLINK("[..\DesignTable.xlsx]GroupDesign!B312"," - (browse) drinclin")</f>
        <v xml:space="preserve"> - (browse) drinclin</v>
      </c>
      <c r="C138" s="43"/>
    </row>
    <row r="139" spans="1:3" ht="30" x14ac:dyDescent="0.25">
      <c r="A139" s="38"/>
      <c r="B139" s="13" t="s">
        <v>106</v>
      </c>
      <c r="C139" s="41" t="str">
        <f>HYPERLINK("https://ams.testrail.com/index.php?/cases/view/85774","C85774")</f>
        <v>C85774</v>
      </c>
    </row>
    <row r="140" spans="1:3" x14ac:dyDescent="0.25">
      <c r="A140" s="40"/>
      <c r="B140" s="35" t="str">
        <f>HYPERLINK("[..\DesignTable.xlsx]GroupDesign!B314"," - (browse) ds_history")</f>
        <v xml:space="preserve"> - (browse) ds_history</v>
      </c>
      <c r="C140" s="43"/>
    </row>
    <row r="141" spans="1:3" ht="30" x14ac:dyDescent="0.25">
      <c r="A141" s="38"/>
      <c r="B141" s="13" t="s">
        <v>107</v>
      </c>
      <c r="C141" s="41" t="str">
        <f>HYPERLINK("https://ams.testrail.com/index.php?/cases/view/85774","C85774")</f>
        <v>C85774</v>
      </c>
    </row>
    <row r="142" spans="1:3" x14ac:dyDescent="0.25">
      <c r="A142" s="40"/>
      <c r="B142" s="35" t="str">
        <f>HYPERLINK("[..\DesignTable.xlsx]GroupDesign!B314"," - (browse) ds_history")</f>
        <v xml:space="preserve"> - (browse) ds_history</v>
      </c>
      <c r="C142" s="43"/>
    </row>
    <row r="143" spans="1:3" ht="45" x14ac:dyDescent="0.25">
      <c r="A143" s="17"/>
      <c r="B143" s="16" t="s">
        <v>108</v>
      </c>
      <c r="C143" s="30" t="str">
        <f>HYPERLINK("https://ams.testrail.com/index.php?/cases/view/85774","C85774")</f>
        <v>C85774</v>
      </c>
    </row>
    <row r="144" spans="1:3" x14ac:dyDescent="0.25">
      <c r="A144" s="73"/>
      <c r="B144" s="12" t="s">
        <v>109</v>
      </c>
      <c r="C144" s="64"/>
    </row>
    <row r="145" spans="1:3" x14ac:dyDescent="0.25">
      <c r="A145" s="73"/>
      <c r="B145" s="12" t="s">
        <v>110</v>
      </c>
      <c r="C145" s="64"/>
    </row>
    <row r="146" spans="1:3" x14ac:dyDescent="0.25">
      <c r="A146" s="73"/>
      <c r="B146" s="12" t="s">
        <v>111</v>
      </c>
      <c r="C146" s="64"/>
    </row>
    <row r="147" spans="1:3" x14ac:dyDescent="0.25">
      <c r="A147" s="73"/>
      <c r="B147" s="12" t="s">
        <v>112</v>
      </c>
      <c r="C147" s="64"/>
    </row>
    <row r="148" spans="1:3" x14ac:dyDescent="0.25">
      <c r="A148" s="73"/>
      <c r="B148" s="12" t="s">
        <v>113</v>
      </c>
      <c r="C148" s="64"/>
    </row>
    <row r="149" spans="1:3" ht="30" x14ac:dyDescent="0.25">
      <c r="A149" s="16"/>
      <c r="B149" s="23" t="s">
        <v>114</v>
      </c>
      <c r="C149" s="10"/>
    </row>
    <row r="150" spans="1:3" ht="30" x14ac:dyDescent="0.25">
      <c r="A150" s="16"/>
      <c r="B150" s="23" t="s">
        <v>115</v>
      </c>
      <c r="C150" s="10"/>
    </row>
    <row r="151" spans="1:3" ht="30" x14ac:dyDescent="0.25">
      <c r="A151" s="16"/>
      <c r="B151" s="12" t="s">
        <v>116</v>
      </c>
      <c r="C151" s="10"/>
    </row>
    <row r="152" spans="1:3" ht="30" x14ac:dyDescent="0.25">
      <c r="A152" s="16"/>
      <c r="B152" s="23" t="s">
        <v>117</v>
      </c>
      <c r="C152" s="10"/>
    </row>
    <row r="153" spans="1:3" ht="30" x14ac:dyDescent="0.25">
      <c r="A153" s="16"/>
      <c r="B153" s="23" t="s">
        <v>118</v>
      </c>
      <c r="C153" s="10"/>
    </row>
    <row r="154" spans="1:3" x14ac:dyDescent="0.25">
      <c r="A154" s="16"/>
      <c r="B154" s="12" t="s">
        <v>119</v>
      </c>
      <c r="C154" s="10"/>
    </row>
    <row r="155" spans="1:3" ht="30" x14ac:dyDescent="0.25">
      <c r="A155" s="16"/>
      <c r="B155" s="23" t="s">
        <v>120</v>
      </c>
      <c r="C155" s="10"/>
    </row>
    <row r="156" spans="1:3" ht="30" x14ac:dyDescent="0.25">
      <c r="A156" s="16"/>
      <c r="B156" s="23" t="s">
        <v>121</v>
      </c>
      <c r="C156" s="10"/>
    </row>
    <row r="157" spans="1:3" ht="30.75" thickBot="1" x14ac:dyDescent="0.3">
      <c r="A157" s="16"/>
      <c r="B157" s="12" t="s">
        <v>122</v>
      </c>
      <c r="C157" s="10"/>
    </row>
    <row r="158" spans="1:3" ht="24" thickBot="1" x14ac:dyDescent="0.3">
      <c r="A158" s="54" t="s">
        <v>123</v>
      </c>
      <c r="B158" s="55"/>
      <c r="C158" s="56"/>
    </row>
    <row r="159" spans="1:3" ht="19.5" thickBot="1" x14ac:dyDescent="0.3">
      <c r="A159" s="44" t="s">
        <v>124</v>
      </c>
      <c r="B159" s="45"/>
      <c r="C159" s="46"/>
    </row>
    <row r="160" spans="1:3" ht="30" x14ac:dyDescent="0.25">
      <c r="A160" s="14"/>
      <c r="B160" s="14" t="s">
        <v>127</v>
      </c>
      <c r="C160" s="28" t="str">
        <f>HYPERLINK("https://ams.testrail.com/index.php?/cases/view/85767","C85767")</f>
        <v>C85767</v>
      </c>
    </row>
    <row r="161" spans="1:3" x14ac:dyDescent="0.25">
      <c r="A161" s="16"/>
      <c r="B161" s="16" t="s">
        <v>125</v>
      </c>
      <c r="C161" s="27" t="str">
        <f>HYPERLINK("https://ams.testrail.com/index.php?/cases/view/85767","C85767")</f>
        <v>C85767</v>
      </c>
    </row>
    <row r="162" spans="1:3" x14ac:dyDescent="0.25">
      <c r="A162" s="16"/>
      <c r="B162" s="16" t="s">
        <v>126</v>
      </c>
      <c r="C162" s="27" t="str">
        <f>HYPERLINK("https://ams.testrail.com/index.php?/cases/view/85775","C85775")</f>
        <v>C85775</v>
      </c>
    </row>
    <row r="163" spans="1:3" ht="30" x14ac:dyDescent="0.25">
      <c r="A163" s="16"/>
      <c r="B163" s="16" t="s">
        <v>128</v>
      </c>
      <c r="C163" s="27" t="str">
        <f>HYPERLINK("https://ams.testrail.com/index.php?/cases/view/85775","C85775")</f>
        <v>C85775</v>
      </c>
    </row>
    <row r="164" spans="1:3" x14ac:dyDescent="0.25">
      <c r="A164" s="16"/>
      <c r="B164" s="16" t="s">
        <v>129</v>
      </c>
      <c r="C164" s="27" t="str">
        <f>HYPERLINK("https://ams.testrail.com/index.php?/cases/view/85775","C85775")</f>
        <v>C85775</v>
      </c>
    </row>
    <row r="165" spans="1:3" x14ac:dyDescent="0.25">
      <c r="A165" s="16"/>
      <c r="B165" s="16" t="s">
        <v>130</v>
      </c>
      <c r="C165" s="27" t="str">
        <f>HYPERLINK("https://ams.testrail.com/index.php?/cases/view/85775","C85775")</f>
        <v>C85775</v>
      </c>
    </row>
    <row r="166" spans="1:3" ht="30" x14ac:dyDescent="0.25">
      <c r="A166" s="57"/>
      <c r="B166" s="13" t="s">
        <v>131</v>
      </c>
      <c r="C166" s="59" t="str">
        <f>HYPERLINK("https://ams.testrail.com/index.php?/cases/view/85775","C85775")</f>
        <v>C85775</v>
      </c>
    </row>
    <row r="167" spans="1:3" x14ac:dyDescent="0.25">
      <c r="A167" s="58"/>
      <c r="B167" s="35" t="str">
        <f>HYPERLINK("[..\DesignTable.xlsx]GroupDesign!B663"," - (maint) note")</f>
        <v xml:space="preserve"> - (maint) note</v>
      </c>
      <c r="C167" s="60"/>
    </row>
    <row r="168" spans="1:3" ht="30" x14ac:dyDescent="0.25">
      <c r="A168" s="57"/>
      <c r="B168" s="13" t="s">
        <v>132</v>
      </c>
      <c r="C168" s="59" t="str">
        <f>HYPERLINK("https://ams.testrail.com/index.php?/cases/view/85775","C85775")</f>
        <v>C85775</v>
      </c>
    </row>
    <row r="169" spans="1:3" x14ac:dyDescent="0.25">
      <c r="A169" s="58"/>
      <c r="B169" s="35" t="str">
        <f>HYPERLINK("[..\DesignTable.xlsx]GroupDesign!B306"," - (browse) drawing_combination")</f>
        <v xml:space="preserve"> - (browse) drawing_combination</v>
      </c>
      <c r="C169" s="60"/>
    </row>
    <row r="170" spans="1:3" ht="30" x14ac:dyDescent="0.25">
      <c r="A170" s="57"/>
      <c r="B170" s="13" t="s">
        <v>133</v>
      </c>
      <c r="C170" s="59" t="str">
        <f>HYPERLINK("https://ams.testrail.com/index.php?/cases/view/85775","C85775")</f>
        <v>C85775</v>
      </c>
    </row>
    <row r="171" spans="1:3" x14ac:dyDescent="0.25">
      <c r="A171" s="58"/>
      <c r="B171" s="35" t="str">
        <f>HYPERLINK("[..\DesignTable.xlsx]GroupDesign!B578"," - (browse) location_combination")</f>
        <v xml:space="preserve"> - (browse) location_combination</v>
      </c>
      <c r="C171" s="60"/>
    </row>
    <row r="172" spans="1:3" ht="30" x14ac:dyDescent="0.25">
      <c r="A172" s="57"/>
      <c r="B172" s="13" t="s">
        <v>134</v>
      </c>
      <c r="C172" s="59" t="str">
        <f>HYPERLINK("https://ams.testrail.com/index.php?/cases/view/85775","C85775")</f>
        <v>C85775</v>
      </c>
    </row>
    <row r="173" spans="1:3" x14ac:dyDescent="0.25">
      <c r="A173" s="58"/>
      <c r="B173" s="35" t="str">
        <f>HYPERLINK("[..\DesignTable.xlsx]GroupDesign!B172"," - (browse) contact_combination")</f>
        <v xml:space="preserve"> - (browse) contact_combination</v>
      </c>
      <c r="C173" s="60"/>
    </row>
    <row r="174" spans="1:3" ht="30" x14ac:dyDescent="0.25">
      <c r="A174" s="16"/>
      <c r="B174" s="16" t="s">
        <v>135</v>
      </c>
      <c r="C174" s="27" t="str">
        <f t="shared" ref="C174:C182" si="5">HYPERLINK("https://ams.testrail.com/index.php?/cases/view/85775","C85775")</f>
        <v>C85775</v>
      </c>
    </row>
    <row r="175" spans="1:3" ht="30" x14ac:dyDescent="0.25">
      <c r="A175" s="16"/>
      <c r="B175" s="16" t="s">
        <v>136</v>
      </c>
      <c r="C175" s="27" t="str">
        <f t="shared" si="5"/>
        <v>C85775</v>
      </c>
    </row>
    <row r="176" spans="1:3" ht="30" x14ac:dyDescent="0.25">
      <c r="A176" s="16"/>
      <c r="B176" s="16" t="s">
        <v>137</v>
      </c>
      <c r="C176" s="27" t="str">
        <f t="shared" si="5"/>
        <v>C85775</v>
      </c>
    </row>
    <row r="177" spans="1:3" ht="30" x14ac:dyDescent="0.25">
      <c r="A177" s="16"/>
      <c r="B177" s="16" t="s">
        <v>138</v>
      </c>
      <c r="C177" s="27" t="str">
        <f t="shared" si="5"/>
        <v>C85775</v>
      </c>
    </row>
    <row r="178" spans="1:3" ht="30" x14ac:dyDescent="0.25">
      <c r="A178" s="16"/>
      <c r="B178" s="16" t="s">
        <v>139</v>
      </c>
      <c r="C178" s="27" t="str">
        <f t="shared" si="5"/>
        <v>C85775</v>
      </c>
    </row>
    <row r="179" spans="1:3" ht="30" x14ac:dyDescent="0.25">
      <c r="A179" s="16"/>
      <c r="B179" s="16" t="s">
        <v>140</v>
      </c>
      <c r="C179" s="27" t="str">
        <f t="shared" si="5"/>
        <v>C85775</v>
      </c>
    </row>
    <row r="180" spans="1:3" ht="30" x14ac:dyDescent="0.25">
      <c r="A180" s="16"/>
      <c r="B180" s="16" t="s">
        <v>76</v>
      </c>
      <c r="C180" s="27" t="str">
        <f t="shared" si="5"/>
        <v>C85775</v>
      </c>
    </row>
    <row r="181" spans="1:3" ht="30" x14ac:dyDescent="0.25">
      <c r="A181" s="16"/>
      <c r="B181" s="16" t="s">
        <v>141</v>
      </c>
      <c r="C181" s="27" t="str">
        <f t="shared" si="5"/>
        <v>C85775</v>
      </c>
    </row>
    <row r="182" spans="1:3" ht="30.75" thickBot="1" x14ac:dyDescent="0.3">
      <c r="A182" s="16"/>
      <c r="B182" s="16" t="s">
        <v>142</v>
      </c>
      <c r="C182" s="27" t="str">
        <f t="shared" si="5"/>
        <v>C85775</v>
      </c>
    </row>
    <row r="183" spans="1:3" ht="24" thickBot="1" x14ac:dyDescent="0.3">
      <c r="A183" s="54" t="s">
        <v>143</v>
      </c>
      <c r="B183" s="55"/>
      <c r="C183" s="56"/>
    </row>
    <row r="184" spans="1:3" ht="19.5" thickBot="1" x14ac:dyDescent="0.3">
      <c r="A184" s="44" t="s">
        <v>38</v>
      </c>
      <c r="B184" s="45"/>
      <c r="C184" s="46"/>
    </row>
    <row r="185" spans="1:3" x14ac:dyDescent="0.25">
      <c r="A185" s="61"/>
      <c r="B185" s="14" t="s">
        <v>144</v>
      </c>
      <c r="C185" s="74" t="str">
        <f>HYPERLINK("https://ams.testrail.com/index.php?/cases/view/85767","C85767")</f>
        <v>C85767</v>
      </c>
    </row>
    <row r="186" spans="1:3" x14ac:dyDescent="0.25">
      <c r="A186" s="61"/>
      <c r="B186" s="14" t="s">
        <v>145</v>
      </c>
      <c r="C186" s="62"/>
    </row>
    <row r="187" spans="1:3" x14ac:dyDescent="0.25">
      <c r="A187" s="61"/>
      <c r="B187" s="14" t="s">
        <v>146</v>
      </c>
      <c r="C187" s="62"/>
    </row>
    <row r="188" spans="1:3" x14ac:dyDescent="0.25">
      <c r="A188" s="61"/>
      <c r="B188" s="14" t="s">
        <v>147</v>
      </c>
      <c r="C188" s="62"/>
    </row>
    <row r="189" spans="1:3" x14ac:dyDescent="0.25">
      <c r="A189" s="61"/>
      <c r="B189" s="14" t="s">
        <v>93</v>
      </c>
      <c r="C189" s="62"/>
    </row>
    <row r="190" spans="1:3" x14ac:dyDescent="0.25">
      <c r="A190" s="58"/>
      <c r="B190" s="5" t="s">
        <v>95</v>
      </c>
      <c r="C190" s="60"/>
    </row>
    <row r="191" spans="1:3" x14ac:dyDescent="0.25">
      <c r="A191" s="57"/>
      <c r="B191" s="13" t="s">
        <v>161</v>
      </c>
      <c r="C191" s="59" t="str">
        <f>HYPERLINK("https://ams.testrail.com/index.php?/cases/view/85767","C85767")</f>
        <v>C85767</v>
      </c>
    </row>
    <row r="192" spans="1:3" x14ac:dyDescent="0.25">
      <c r="A192" s="61"/>
      <c r="B192" s="14" t="s">
        <v>162</v>
      </c>
      <c r="C192" s="62"/>
    </row>
    <row r="193" spans="1:3" x14ac:dyDescent="0.25">
      <c r="A193" s="58"/>
      <c r="B193" s="5" t="s">
        <v>163</v>
      </c>
      <c r="C193" s="60"/>
    </row>
    <row r="194" spans="1:3" x14ac:dyDescent="0.25">
      <c r="A194" s="38"/>
      <c r="B194" s="18" t="s">
        <v>166</v>
      </c>
      <c r="C194" s="41" t="str">
        <f>HYPERLINK("https://ams.testrail.com/index.php?/cases/view/85767","C85767")</f>
        <v>C85767</v>
      </c>
    </row>
    <row r="195" spans="1:3" x14ac:dyDescent="0.25">
      <c r="A195" s="39"/>
      <c r="B195" s="12" t="s">
        <v>148</v>
      </c>
      <c r="C195" s="42"/>
    </row>
    <row r="196" spans="1:3" x14ac:dyDescent="0.25">
      <c r="A196" s="39"/>
      <c r="B196" s="12" t="s">
        <v>149</v>
      </c>
      <c r="C196" s="42"/>
    </row>
    <row r="197" spans="1:3" x14ac:dyDescent="0.25">
      <c r="A197" s="39"/>
      <c r="B197" s="12" t="s">
        <v>150</v>
      </c>
      <c r="C197" s="42"/>
    </row>
    <row r="198" spans="1:3" x14ac:dyDescent="0.25">
      <c r="A198" s="39"/>
      <c r="B198" s="12" t="s">
        <v>151</v>
      </c>
      <c r="C198" s="42"/>
    </row>
    <row r="199" spans="1:3" x14ac:dyDescent="0.25">
      <c r="A199" s="39"/>
      <c r="B199" s="12" t="s">
        <v>152</v>
      </c>
      <c r="C199" s="42"/>
    </row>
    <row r="200" spans="1:3" x14ac:dyDescent="0.25">
      <c r="A200" s="39"/>
      <c r="B200" s="12" t="s">
        <v>153</v>
      </c>
      <c r="C200" s="42"/>
    </row>
    <row r="201" spans="1:3" x14ac:dyDescent="0.25">
      <c r="A201" s="39"/>
      <c r="B201" s="12" t="s">
        <v>154</v>
      </c>
      <c r="C201" s="42"/>
    </row>
    <row r="202" spans="1:3" x14ac:dyDescent="0.25">
      <c r="A202" s="39"/>
      <c r="B202" s="12" t="s">
        <v>155</v>
      </c>
      <c r="C202" s="42"/>
    </row>
    <row r="203" spans="1:3" x14ac:dyDescent="0.25">
      <c r="A203" s="39"/>
      <c r="B203" s="12" t="s">
        <v>156</v>
      </c>
      <c r="C203" s="42"/>
    </row>
    <row r="204" spans="1:3" x14ac:dyDescent="0.25">
      <c r="A204" s="39"/>
      <c r="B204" s="12" t="s">
        <v>157</v>
      </c>
      <c r="C204" s="42"/>
    </row>
    <row r="205" spans="1:3" x14ac:dyDescent="0.25">
      <c r="A205" s="39"/>
      <c r="B205" s="12" t="s">
        <v>158</v>
      </c>
      <c r="C205" s="42"/>
    </row>
    <row r="206" spans="1:3" x14ac:dyDescent="0.25">
      <c r="A206" s="39"/>
      <c r="B206" s="12" t="s">
        <v>237</v>
      </c>
      <c r="C206" s="42"/>
    </row>
    <row r="207" spans="1:3" x14ac:dyDescent="0.25">
      <c r="A207" s="39"/>
      <c r="B207" s="12" t="s">
        <v>159</v>
      </c>
      <c r="C207" s="42"/>
    </row>
    <row r="208" spans="1:3" x14ac:dyDescent="0.25">
      <c r="A208" s="39"/>
      <c r="B208" s="12" t="s">
        <v>160</v>
      </c>
      <c r="C208" s="42"/>
    </row>
    <row r="209" spans="1:3" x14ac:dyDescent="0.25">
      <c r="A209" s="39"/>
      <c r="B209" s="12" t="s">
        <v>164</v>
      </c>
      <c r="C209" s="42"/>
    </row>
    <row r="210" spans="1:3" x14ac:dyDescent="0.25">
      <c r="A210" s="39"/>
      <c r="B210" s="12" t="s">
        <v>165</v>
      </c>
      <c r="C210" s="42"/>
    </row>
    <row r="211" spans="1:3" x14ac:dyDescent="0.25">
      <c r="A211" s="39"/>
      <c r="B211" s="12" t="s">
        <v>167</v>
      </c>
      <c r="C211" s="42"/>
    </row>
    <row r="212" spans="1:3" x14ac:dyDescent="0.25">
      <c r="A212" s="40"/>
      <c r="B212" s="12" t="s">
        <v>168</v>
      </c>
      <c r="C212" s="43"/>
    </row>
    <row r="213" spans="1:3" ht="30" x14ac:dyDescent="0.25">
      <c r="A213" s="21"/>
      <c r="B213" s="16" t="s">
        <v>188</v>
      </c>
      <c r="C213" s="29" t="str">
        <f>HYPERLINK("https://ams.testrail.com/index.php?/cases/view/85767","C85767")</f>
        <v>C85767</v>
      </c>
    </row>
    <row r="214" spans="1:3" x14ac:dyDescent="0.25">
      <c r="A214" s="38"/>
      <c r="B214" s="13" t="s">
        <v>169</v>
      </c>
      <c r="C214" s="41" t="str">
        <f>HYPERLINK("https://ams.testrail.com/index.php?/cases/view/85767","C85767")</f>
        <v>C85767</v>
      </c>
    </row>
    <row r="215" spans="1:3" x14ac:dyDescent="0.25">
      <c r="A215" s="39"/>
      <c r="B215" s="14" t="s">
        <v>170</v>
      </c>
      <c r="C215" s="42"/>
    </row>
    <row r="216" spans="1:3" x14ac:dyDescent="0.25">
      <c r="A216" s="39"/>
      <c r="B216" s="14" t="s">
        <v>171</v>
      </c>
      <c r="C216" s="42"/>
    </row>
    <row r="217" spans="1:3" x14ac:dyDescent="0.25">
      <c r="A217" s="39"/>
      <c r="B217" s="14" t="s">
        <v>172</v>
      </c>
      <c r="C217" s="42"/>
    </row>
    <row r="218" spans="1:3" x14ac:dyDescent="0.25">
      <c r="A218" s="40"/>
      <c r="B218" s="5" t="s">
        <v>173</v>
      </c>
      <c r="C218" s="43"/>
    </row>
    <row r="219" spans="1:3" ht="30" x14ac:dyDescent="0.25">
      <c r="A219" s="17"/>
      <c r="B219" s="16" t="s">
        <v>174</v>
      </c>
      <c r="C219" s="30" t="str">
        <f>HYPERLINK("https://ams.testrail.com/index.php?/cases/view/85767","C85767")</f>
        <v>C85767</v>
      </c>
    </row>
    <row r="220" spans="1:3" ht="15.75" thickBot="1" x14ac:dyDescent="0.3">
      <c r="A220" s="22"/>
      <c r="B220" s="16" t="s">
        <v>175</v>
      </c>
      <c r="C220" s="31" t="str">
        <f>HYPERLINK("https://ams.testrail.com/index.php?/cases/view/85767","C85767")</f>
        <v>C85767</v>
      </c>
    </row>
    <row r="221" spans="1:3" ht="19.5" thickBot="1" x14ac:dyDescent="0.3">
      <c r="A221" s="44" t="s">
        <v>124</v>
      </c>
      <c r="B221" s="45"/>
      <c r="C221" s="46"/>
    </row>
    <row r="222" spans="1:3" ht="30" x14ac:dyDescent="0.25">
      <c r="A222" s="19"/>
      <c r="B222" s="5" t="s">
        <v>176</v>
      </c>
      <c r="C222" s="33" t="str">
        <f>HYPERLINK("https://ams.testrail.com/index.php?/cases/view/85776","C85776")</f>
        <v>C85776</v>
      </c>
    </row>
    <row r="223" spans="1:3" ht="30" x14ac:dyDescent="0.25">
      <c r="A223" s="22"/>
      <c r="B223" s="16" t="s">
        <v>177</v>
      </c>
      <c r="C223" s="31" t="str">
        <f>HYPERLINK("https://ams.testrail.com/index.php?/cases/view/85776","C85776")</f>
        <v>C85776</v>
      </c>
    </row>
    <row r="224" spans="1:3" ht="30" x14ac:dyDescent="0.25">
      <c r="A224" s="38"/>
      <c r="B224" s="18" t="s">
        <v>178</v>
      </c>
      <c r="C224" s="41" t="str">
        <f>HYPERLINK("https://ams.testrail.com/index.php?/cases/view/85776","C85776")</f>
        <v>C85776</v>
      </c>
    </row>
    <row r="225" spans="1:3" x14ac:dyDescent="0.25">
      <c r="A225" s="39"/>
      <c r="B225" s="37" t="str">
        <f>HYPERLINK("[..\DesignTable.xlsx]GroupDesign!B298"," - (browse) drawing")</f>
        <v xml:space="preserve"> - (browse) drawing</v>
      </c>
      <c r="C225" s="42"/>
    </row>
    <row r="226" spans="1:3" ht="60" x14ac:dyDescent="0.25">
      <c r="A226" s="40"/>
      <c r="B226" s="20" t="s">
        <v>185</v>
      </c>
      <c r="C226" s="43"/>
    </row>
    <row r="227" spans="1:3" ht="30" x14ac:dyDescent="0.25">
      <c r="A227" s="38"/>
      <c r="B227" s="18" t="s">
        <v>179</v>
      </c>
      <c r="C227" s="41" t="str">
        <f>HYPERLINK("https://ams.testrail.com/index.php?/cases/view/85776","C85776")</f>
        <v>C85776</v>
      </c>
    </row>
    <row r="228" spans="1:3" x14ac:dyDescent="0.25">
      <c r="A228" s="39"/>
      <c r="B228" s="37" t="str">
        <f>HYPERLINK("[..\DesignTable.xlsx]GroupDesign!B310"," - (apicbf) drawing_tree")</f>
        <v xml:space="preserve"> - (apicbf) drawing_tree</v>
      </c>
      <c r="C228" s="42"/>
    </row>
    <row r="229" spans="1:3" ht="60" x14ac:dyDescent="0.25">
      <c r="A229" s="40"/>
      <c r="B229" s="20" t="s">
        <v>184</v>
      </c>
      <c r="C229" s="43"/>
    </row>
    <row r="230" spans="1:3" ht="60" x14ac:dyDescent="0.25">
      <c r="A230" s="22"/>
      <c r="B230" s="7" t="s">
        <v>180</v>
      </c>
      <c r="C230" s="31" t="str">
        <f>HYPERLINK("https://ams.testrail.com/index.php?/cases/view/85776","C85776")</f>
        <v>C85776</v>
      </c>
    </row>
    <row r="231" spans="1:3" ht="30" x14ac:dyDescent="0.25">
      <c r="A231" s="22"/>
      <c r="B231" s="16" t="s">
        <v>181</v>
      </c>
      <c r="C231" s="31" t="str">
        <f>HYPERLINK("https://ams.testrail.com/index.php?/cases/view/85776","C85776")</f>
        <v>C85776</v>
      </c>
    </row>
    <row r="232" spans="1:3" ht="30" x14ac:dyDescent="0.25">
      <c r="A232" s="38"/>
      <c r="B232" s="13" t="s">
        <v>182</v>
      </c>
      <c r="C232" s="41" t="str">
        <f>HYPERLINK("https://ams.testrail.com/index.php?/cases/view/85776","C85776")</f>
        <v>C85776</v>
      </c>
    </row>
    <row r="233" spans="1:3" x14ac:dyDescent="0.25">
      <c r="A233" s="39"/>
      <c r="B233" s="36" t="str">
        <f>HYPERLINK("[..\DesignTable.xlsx]GroupDesign!B1143"," - (browse) supplier")</f>
        <v xml:space="preserve"> - (browse) supplier</v>
      </c>
      <c r="C233" s="42"/>
    </row>
    <row r="234" spans="1:3" ht="60" x14ac:dyDescent="0.25">
      <c r="A234" s="40"/>
      <c r="B234" s="25" t="s">
        <v>183</v>
      </c>
      <c r="C234" s="43"/>
    </row>
    <row r="235" spans="1:3" ht="30" x14ac:dyDescent="0.25">
      <c r="A235" s="38"/>
      <c r="B235" s="13" t="s">
        <v>186</v>
      </c>
      <c r="C235" s="41" t="str">
        <f>HYPERLINK("https://ams.testrail.com/index.php?/cases/view/85776","C85776")</f>
        <v>C85776</v>
      </c>
    </row>
    <row r="236" spans="1:3" x14ac:dyDescent="0.25">
      <c r="A236" s="39"/>
      <c r="B236" s="36" t="str">
        <f>HYPERLINK("[..\DesignTable.xlsx]GroupDesign!B994"," - (browse) site")</f>
        <v xml:space="preserve"> - (browse) site</v>
      </c>
      <c r="C236" s="42"/>
    </row>
    <row r="237" spans="1:3" ht="45" x14ac:dyDescent="0.25">
      <c r="A237" s="40"/>
      <c r="B237" s="25" t="s">
        <v>187</v>
      </c>
      <c r="C237" s="43"/>
    </row>
    <row r="238" spans="1:3" x14ac:dyDescent="0.25">
      <c r="A238" s="48"/>
      <c r="B238" s="13" t="s">
        <v>189</v>
      </c>
      <c r="C238" s="51" t="str">
        <f>HYPERLINK("https://ams.testrail.com/index.php?/cases/view/85776","C85776")</f>
        <v>C85776</v>
      </c>
    </row>
    <row r="239" spans="1:3" x14ac:dyDescent="0.25">
      <c r="A239" s="49"/>
      <c r="B239" s="14" t="s">
        <v>151</v>
      </c>
      <c r="C239" s="52"/>
    </row>
    <row r="240" spans="1:3" x14ac:dyDescent="0.25">
      <c r="A240" s="49"/>
      <c r="B240" s="14" t="s">
        <v>190</v>
      </c>
      <c r="C240" s="52"/>
    </row>
    <row r="241" spans="1:3" x14ac:dyDescent="0.25">
      <c r="A241" s="49"/>
      <c r="B241" s="14" t="s">
        <v>191</v>
      </c>
      <c r="C241" s="52"/>
    </row>
    <row r="242" spans="1:3" x14ac:dyDescent="0.25">
      <c r="A242" s="49"/>
      <c r="B242" s="14" t="s">
        <v>154</v>
      </c>
      <c r="C242" s="52"/>
    </row>
    <row r="243" spans="1:3" x14ac:dyDescent="0.25">
      <c r="A243" s="49"/>
      <c r="B243" s="14" t="s">
        <v>155</v>
      </c>
      <c r="C243" s="52"/>
    </row>
    <row r="244" spans="1:3" x14ac:dyDescent="0.25">
      <c r="A244" s="49"/>
      <c r="B244" s="14" t="s">
        <v>158</v>
      </c>
      <c r="C244" s="52"/>
    </row>
    <row r="245" spans="1:3" x14ac:dyDescent="0.25">
      <c r="A245" s="49"/>
      <c r="B245" s="14" t="s">
        <v>237</v>
      </c>
      <c r="C245" s="52"/>
    </row>
    <row r="246" spans="1:3" x14ac:dyDescent="0.25">
      <c r="A246" s="49"/>
      <c r="B246" s="14" t="s">
        <v>160</v>
      </c>
      <c r="C246" s="52"/>
    </row>
    <row r="247" spans="1:3" x14ac:dyDescent="0.25">
      <c r="A247" s="49"/>
      <c r="B247" s="14" t="s">
        <v>164</v>
      </c>
      <c r="C247" s="52"/>
    </row>
    <row r="248" spans="1:3" x14ac:dyDescent="0.25">
      <c r="A248" s="50"/>
      <c r="B248" s="5" t="s">
        <v>165</v>
      </c>
      <c r="C248" s="53"/>
    </row>
    <row r="249" spans="1:3" ht="30" x14ac:dyDescent="0.25">
      <c r="A249" s="24"/>
      <c r="B249" s="5" t="s">
        <v>195</v>
      </c>
      <c r="C249" s="34" t="str">
        <f t="shared" ref="C249:C254" si="6">HYPERLINK("https://ams.testrail.com/index.php?/cases/view/85776","C85776")</f>
        <v>C85776</v>
      </c>
    </row>
    <row r="250" spans="1:3" ht="30" x14ac:dyDescent="0.25">
      <c r="A250" s="24"/>
      <c r="B250" s="5" t="s">
        <v>193</v>
      </c>
      <c r="C250" s="34" t="str">
        <f t="shared" si="6"/>
        <v>C85776</v>
      </c>
    </row>
    <row r="251" spans="1:3" ht="30" x14ac:dyDescent="0.25">
      <c r="A251" s="24"/>
      <c r="B251" s="5" t="s">
        <v>194</v>
      </c>
      <c r="C251" s="34" t="str">
        <f t="shared" si="6"/>
        <v>C85776</v>
      </c>
    </row>
    <row r="252" spans="1:3" ht="30" x14ac:dyDescent="0.25">
      <c r="A252" s="22"/>
      <c r="B252" s="16" t="s">
        <v>192</v>
      </c>
      <c r="C252" s="31" t="str">
        <f t="shared" si="6"/>
        <v>C85776</v>
      </c>
    </row>
    <row r="253" spans="1:3" ht="30" x14ac:dyDescent="0.25">
      <c r="A253" s="22"/>
      <c r="B253" s="16" t="s">
        <v>239</v>
      </c>
      <c r="C253" s="31" t="str">
        <f t="shared" si="6"/>
        <v>C85776</v>
      </c>
    </row>
    <row r="254" spans="1:3" x14ac:dyDescent="0.25">
      <c r="A254" s="48"/>
      <c r="B254" s="13" t="s">
        <v>196</v>
      </c>
      <c r="C254" s="51" t="str">
        <f t="shared" si="6"/>
        <v>C85776</v>
      </c>
    </row>
    <row r="255" spans="1:3" x14ac:dyDescent="0.25">
      <c r="A255" s="49"/>
      <c r="B255" s="14" t="s">
        <v>197</v>
      </c>
      <c r="C255" s="52"/>
    </row>
    <row r="256" spans="1:3" x14ac:dyDescent="0.25">
      <c r="A256" s="49"/>
      <c r="B256" s="14" t="s">
        <v>198</v>
      </c>
      <c r="C256" s="52"/>
    </row>
    <row r="257" spans="1:3" x14ac:dyDescent="0.25">
      <c r="A257" s="49"/>
      <c r="B257" s="14" t="s">
        <v>199</v>
      </c>
      <c r="C257" s="52"/>
    </row>
    <row r="258" spans="1:3" x14ac:dyDescent="0.25">
      <c r="A258" s="49"/>
      <c r="B258" s="14" t="s">
        <v>200</v>
      </c>
      <c r="C258" s="52"/>
    </row>
    <row r="259" spans="1:3" x14ac:dyDescent="0.25">
      <c r="A259" s="49"/>
      <c r="B259" s="14" t="s">
        <v>201</v>
      </c>
      <c r="C259" s="52"/>
    </row>
    <row r="260" spans="1:3" x14ac:dyDescent="0.25">
      <c r="A260" s="49"/>
      <c r="B260" s="14" t="s">
        <v>202</v>
      </c>
      <c r="C260" s="52"/>
    </row>
    <row r="261" spans="1:3" x14ac:dyDescent="0.25">
      <c r="A261" s="49"/>
      <c r="B261" s="14" t="s">
        <v>203</v>
      </c>
      <c r="C261" s="52"/>
    </row>
    <row r="262" spans="1:3" x14ac:dyDescent="0.25">
      <c r="A262" s="49"/>
      <c r="B262" s="14" t="s">
        <v>204</v>
      </c>
      <c r="C262" s="52"/>
    </row>
    <row r="263" spans="1:3" x14ac:dyDescent="0.25">
      <c r="A263" s="49"/>
      <c r="B263" s="14" t="s">
        <v>205</v>
      </c>
      <c r="C263" s="52"/>
    </row>
    <row r="264" spans="1:3" x14ac:dyDescent="0.25">
      <c r="A264" s="49"/>
      <c r="B264" s="14" t="s">
        <v>206</v>
      </c>
      <c r="C264" s="52"/>
    </row>
    <row r="265" spans="1:3" x14ac:dyDescent="0.25">
      <c r="A265" s="49"/>
      <c r="B265" s="14" t="s">
        <v>207</v>
      </c>
      <c r="C265" s="52"/>
    </row>
    <row r="266" spans="1:3" x14ac:dyDescent="0.25">
      <c r="A266" s="50"/>
      <c r="B266" s="5" t="s">
        <v>208</v>
      </c>
      <c r="C266" s="53"/>
    </row>
    <row r="267" spans="1:3" x14ac:dyDescent="0.25">
      <c r="A267" s="48"/>
      <c r="B267" s="13" t="s">
        <v>209</v>
      </c>
      <c r="C267" s="51" t="str">
        <f>HYPERLINK("https://ams.testrail.com/index.php?/cases/view/85776","C85776")</f>
        <v>C85776</v>
      </c>
    </row>
    <row r="268" spans="1:3" x14ac:dyDescent="0.25">
      <c r="A268" s="49"/>
      <c r="B268" s="14" t="s">
        <v>171</v>
      </c>
      <c r="C268" s="52"/>
    </row>
    <row r="269" spans="1:3" x14ac:dyDescent="0.25">
      <c r="A269" s="49"/>
      <c r="B269" s="14" t="s">
        <v>172</v>
      </c>
      <c r="C269" s="52"/>
    </row>
    <row r="270" spans="1:3" x14ac:dyDescent="0.25">
      <c r="A270" s="50"/>
      <c r="B270" s="5" t="s">
        <v>173</v>
      </c>
      <c r="C270" s="53"/>
    </row>
    <row r="271" spans="1:3" ht="30" x14ac:dyDescent="0.25">
      <c r="A271" s="24"/>
      <c r="B271" s="5" t="s">
        <v>213</v>
      </c>
      <c r="C271" s="34" t="str">
        <f>HYPERLINK("https://ams.testrail.com/index.php?/cases/view/85776","C85776")</f>
        <v>C85776</v>
      </c>
    </row>
    <row r="272" spans="1:3" ht="30" x14ac:dyDescent="0.25">
      <c r="A272" s="24"/>
      <c r="B272" s="5" t="s">
        <v>212</v>
      </c>
      <c r="C272" s="34" t="str">
        <f>HYPERLINK("https://ams.testrail.com/index.php?/cases/view/85776","C85776")</f>
        <v>C85776</v>
      </c>
    </row>
    <row r="273" spans="1:3" ht="30" x14ac:dyDescent="0.25">
      <c r="A273" s="24"/>
      <c r="B273" s="5" t="s">
        <v>214</v>
      </c>
      <c r="C273" s="34" t="str">
        <f>HYPERLINK("https://ams.testrail.com/index.php?/cases/view/85776","C85776")</f>
        <v>C85776</v>
      </c>
    </row>
    <row r="274" spans="1:3" ht="45" x14ac:dyDescent="0.25">
      <c r="A274" s="17"/>
      <c r="B274" s="16" t="s">
        <v>210</v>
      </c>
      <c r="C274" s="30" t="str">
        <f>HYPERLINK("https://ams.testrail.com/index.php?/cases/view/85776","C85776")</f>
        <v>C85776</v>
      </c>
    </row>
    <row r="275" spans="1:3" ht="45.75" thickBot="1" x14ac:dyDescent="0.3">
      <c r="A275" s="22"/>
      <c r="B275" s="16" t="s">
        <v>211</v>
      </c>
      <c r="C275" s="31" t="str">
        <f>HYPERLINK("https://ams.testrail.com/index.php?/cases/view/85776","C85776")</f>
        <v>C85776</v>
      </c>
    </row>
    <row r="276" spans="1:3" ht="24" thickBot="1" x14ac:dyDescent="0.3">
      <c r="A276" s="54" t="s">
        <v>215</v>
      </c>
      <c r="B276" s="55"/>
      <c r="C276" s="56"/>
    </row>
    <row r="277" spans="1:3" ht="19.5" thickBot="1" x14ac:dyDescent="0.3">
      <c r="A277" s="44" t="s">
        <v>38</v>
      </c>
      <c r="B277" s="45"/>
      <c r="C277" s="46"/>
    </row>
    <row r="278" spans="1:3" x14ac:dyDescent="0.25">
      <c r="A278" s="39"/>
      <c r="B278" s="12" t="s">
        <v>218</v>
      </c>
      <c r="C278" s="47" t="str">
        <f>HYPERLINK("https://ams.testrail.com/index.php?/cases/view/85767","C85767")</f>
        <v>C85767</v>
      </c>
    </row>
    <row r="279" spans="1:3" x14ac:dyDescent="0.25">
      <c r="A279" s="39"/>
      <c r="B279" s="12" t="s">
        <v>150</v>
      </c>
      <c r="C279" s="42"/>
    </row>
    <row r="280" spans="1:3" x14ac:dyDescent="0.25">
      <c r="A280" s="39"/>
      <c r="B280" s="12" t="s">
        <v>219</v>
      </c>
      <c r="C280" s="42"/>
    </row>
    <row r="281" spans="1:3" x14ac:dyDescent="0.25">
      <c r="A281" s="39"/>
      <c r="B281" s="12" t="s">
        <v>220</v>
      </c>
      <c r="C281" s="42"/>
    </row>
    <row r="282" spans="1:3" x14ac:dyDescent="0.25">
      <c r="A282" s="39"/>
      <c r="B282" s="12" t="s">
        <v>221</v>
      </c>
      <c r="C282" s="42"/>
    </row>
    <row r="283" spans="1:3" x14ac:dyDescent="0.25">
      <c r="A283" s="39"/>
      <c r="B283" s="12" t="s">
        <v>222</v>
      </c>
      <c r="C283" s="42"/>
    </row>
    <row r="284" spans="1:3" x14ac:dyDescent="0.25">
      <c r="A284" s="39"/>
      <c r="B284" s="12" t="s">
        <v>223</v>
      </c>
      <c r="C284" s="42"/>
    </row>
    <row r="285" spans="1:3" x14ac:dyDescent="0.25">
      <c r="A285" s="39"/>
      <c r="B285" s="12" t="s">
        <v>224</v>
      </c>
      <c r="C285" s="42"/>
    </row>
    <row r="286" spans="1:3" x14ac:dyDescent="0.25">
      <c r="A286" s="39"/>
      <c r="B286" s="12" t="s">
        <v>225</v>
      </c>
      <c r="C286" s="42"/>
    </row>
    <row r="287" spans="1:3" x14ac:dyDescent="0.25">
      <c r="A287" s="39"/>
      <c r="B287" s="12" t="s">
        <v>226</v>
      </c>
      <c r="C287" s="42"/>
    </row>
    <row r="288" spans="1:3" x14ac:dyDescent="0.25">
      <c r="A288" s="39"/>
      <c r="B288" s="12" t="s">
        <v>227</v>
      </c>
      <c r="C288" s="42"/>
    </row>
    <row r="289" spans="1:3" x14ac:dyDescent="0.25">
      <c r="A289" s="39"/>
      <c r="B289" s="12" t="s">
        <v>216</v>
      </c>
      <c r="C289" s="42"/>
    </row>
    <row r="290" spans="1:3" x14ac:dyDescent="0.25">
      <c r="A290" s="39"/>
      <c r="B290" s="12" t="s">
        <v>228</v>
      </c>
      <c r="C290" s="42"/>
    </row>
    <row r="291" spans="1:3" x14ac:dyDescent="0.25">
      <c r="A291" s="40"/>
      <c r="B291" s="12" t="s">
        <v>217</v>
      </c>
      <c r="C291" s="43"/>
    </row>
    <row r="292" spans="1:3" x14ac:dyDescent="0.25">
      <c r="A292" s="22"/>
      <c r="B292" s="16" t="s">
        <v>229</v>
      </c>
      <c r="C292" s="31" t="str">
        <f>HYPERLINK("https://ams.testrail.com/index.php?/cases/view/85767","C85767")</f>
        <v>C85767</v>
      </c>
    </row>
    <row r="293" spans="1:3" ht="15.75" thickBot="1" x14ac:dyDescent="0.3">
      <c r="A293" s="22"/>
      <c r="B293" s="16" t="s">
        <v>230</v>
      </c>
      <c r="C293" s="31" t="str">
        <f>HYPERLINK("https://ams.testrail.com/index.php?/cases/view/85767","C85767")</f>
        <v>C85767</v>
      </c>
    </row>
    <row r="294" spans="1:3" ht="19.5" thickBot="1" x14ac:dyDescent="0.3">
      <c r="A294" s="44" t="s">
        <v>124</v>
      </c>
      <c r="B294" s="45"/>
      <c r="C294" s="46"/>
    </row>
    <row r="295" spans="1:3" x14ac:dyDescent="0.25">
      <c r="A295" s="39"/>
      <c r="B295" s="14" t="s">
        <v>231</v>
      </c>
      <c r="C295" s="47" t="str">
        <f>HYPERLINK("https://ams.testrail.com/index.php?/cases/view/85777","C85777")</f>
        <v>C85777</v>
      </c>
    </row>
    <row r="296" spans="1:3" x14ac:dyDescent="0.25">
      <c r="A296" s="39"/>
      <c r="B296" s="14" t="s">
        <v>150</v>
      </c>
      <c r="C296" s="42"/>
    </row>
    <row r="297" spans="1:3" x14ac:dyDescent="0.25">
      <c r="A297" s="39"/>
      <c r="B297" s="14" t="s">
        <v>219</v>
      </c>
      <c r="C297" s="42"/>
    </row>
    <row r="298" spans="1:3" x14ac:dyDescent="0.25">
      <c r="A298" s="39"/>
      <c r="B298" s="14" t="s">
        <v>220</v>
      </c>
      <c r="C298" s="42"/>
    </row>
    <row r="299" spans="1:3" x14ac:dyDescent="0.25">
      <c r="A299" s="39"/>
      <c r="B299" s="14" t="s">
        <v>222</v>
      </c>
      <c r="C299" s="42"/>
    </row>
    <row r="300" spans="1:3" x14ac:dyDescent="0.25">
      <c r="A300" s="39"/>
      <c r="B300" s="14" t="s">
        <v>223</v>
      </c>
      <c r="C300" s="42"/>
    </row>
    <row r="301" spans="1:3" x14ac:dyDescent="0.25">
      <c r="A301" s="39"/>
      <c r="B301" s="14" t="s">
        <v>224</v>
      </c>
      <c r="C301" s="42"/>
    </row>
    <row r="302" spans="1:3" x14ac:dyDescent="0.25">
      <c r="A302" s="39"/>
      <c r="B302" s="14" t="s">
        <v>225</v>
      </c>
      <c r="C302" s="42"/>
    </row>
    <row r="303" spans="1:3" x14ac:dyDescent="0.25">
      <c r="A303" s="39"/>
      <c r="B303" s="14" t="s">
        <v>226</v>
      </c>
      <c r="C303" s="42"/>
    </row>
    <row r="304" spans="1:3" x14ac:dyDescent="0.25">
      <c r="A304" s="39"/>
      <c r="B304" s="14" t="s">
        <v>227</v>
      </c>
      <c r="C304" s="42"/>
    </row>
    <row r="305" spans="1:3" x14ac:dyDescent="0.25">
      <c r="A305" s="39"/>
      <c r="B305" s="14" t="s">
        <v>216</v>
      </c>
      <c r="C305" s="42"/>
    </row>
    <row r="306" spans="1:3" x14ac:dyDescent="0.25">
      <c r="A306" s="40"/>
      <c r="B306" s="5" t="s">
        <v>217</v>
      </c>
      <c r="C306" s="43"/>
    </row>
    <row r="307" spans="1:3" ht="30" x14ac:dyDescent="0.25">
      <c r="A307" s="22"/>
      <c r="B307" s="16" t="s">
        <v>232</v>
      </c>
      <c r="C307" s="31" t="str">
        <f t="shared" ref="C307:C312" si="7">HYPERLINK("https://ams.testrail.com/index.php?/cases/view/85777","C85777")</f>
        <v>C85777</v>
      </c>
    </row>
    <row r="308" spans="1:3" ht="30" x14ac:dyDescent="0.25">
      <c r="A308" s="22"/>
      <c r="B308" s="16" t="s">
        <v>233</v>
      </c>
      <c r="C308" s="31" t="str">
        <f t="shared" si="7"/>
        <v>C85777</v>
      </c>
    </row>
    <row r="309" spans="1:3" ht="45" x14ac:dyDescent="0.25">
      <c r="A309" s="22"/>
      <c r="B309" s="16" t="s">
        <v>235</v>
      </c>
      <c r="C309" s="31" t="str">
        <f t="shared" si="7"/>
        <v>C85777</v>
      </c>
    </row>
    <row r="310" spans="1:3" ht="45" x14ac:dyDescent="0.25">
      <c r="A310" s="22"/>
      <c r="B310" s="16" t="s">
        <v>234</v>
      </c>
      <c r="C310" s="31" t="str">
        <f t="shared" si="7"/>
        <v>C85777</v>
      </c>
    </row>
    <row r="311" spans="1:3" ht="30" x14ac:dyDescent="0.25">
      <c r="A311" s="22"/>
      <c r="B311" s="16" t="s">
        <v>236</v>
      </c>
      <c r="C311" s="31" t="str">
        <f t="shared" si="7"/>
        <v>C85777</v>
      </c>
    </row>
    <row r="312" spans="1:3" ht="30" x14ac:dyDescent="0.25">
      <c r="A312" s="38"/>
      <c r="B312" s="18" t="s">
        <v>178</v>
      </c>
      <c r="C312" s="41" t="str">
        <f t="shared" si="7"/>
        <v>C85777</v>
      </c>
    </row>
    <row r="313" spans="1:3" x14ac:dyDescent="0.25">
      <c r="A313" s="39"/>
      <c r="B313" s="37" t="str">
        <f>HYPERLINK("[..\DesignTable.xlsx]GroupDesign!B298"," - (browse) drawing")</f>
        <v xml:space="preserve"> - (browse) drawing</v>
      </c>
      <c r="C313" s="42"/>
    </row>
    <row r="314" spans="1:3" ht="60" x14ac:dyDescent="0.25">
      <c r="A314" s="40"/>
      <c r="B314" s="20" t="s">
        <v>185</v>
      </c>
      <c r="C314" s="43"/>
    </row>
    <row r="315" spans="1:3" ht="30" x14ac:dyDescent="0.25">
      <c r="A315" s="38"/>
      <c r="B315" s="18" t="s">
        <v>179</v>
      </c>
      <c r="C315" s="41" t="str">
        <f>HYPERLINK("https://ams.testrail.com/index.php?/cases/view/85777","C85777")</f>
        <v>C85777</v>
      </c>
    </row>
    <row r="316" spans="1:3" x14ac:dyDescent="0.25">
      <c r="A316" s="39"/>
      <c r="B316" s="37" t="str">
        <f>HYPERLINK("[..\DesignTable.xlsx]GroupDesign!B310"," - (apicbf) drawing_tree")</f>
        <v xml:space="preserve"> - (apicbf) drawing_tree</v>
      </c>
      <c r="C316" s="42"/>
    </row>
    <row r="317" spans="1:3" ht="60" x14ac:dyDescent="0.25">
      <c r="A317" s="40"/>
      <c r="B317" s="20" t="s">
        <v>184</v>
      </c>
      <c r="C317" s="43"/>
    </row>
  </sheetData>
  <mergeCells count="88">
    <mergeCell ref="A232:A234"/>
    <mergeCell ref="C232:C234"/>
    <mergeCell ref="A235:A237"/>
    <mergeCell ref="C235:C237"/>
    <mergeCell ref="A238:A248"/>
    <mergeCell ref="C238:C248"/>
    <mergeCell ref="A221:C221"/>
    <mergeCell ref="A224:A226"/>
    <mergeCell ref="C224:C226"/>
    <mergeCell ref="A227:A229"/>
    <mergeCell ref="C227:C229"/>
    <mergeCell ref="A191:A193"/>
    <mergeCell ref="C191:C193"/>
    <mergeCell ref="A194:A212"/>
    <mergeCell ref="C194:C212"/>
    <mergeCell ref="A214:A218"/>
    <mergeCell ref="C214:C218"/>
    <mergeCell ref="A184:C184"/>
    <mergeCell ref="A185:A190"/>
    <mergeCell ref="C185:C190"/>
    <mergeCell ref="A170:A171"/>
    <mergeCell ref="C170:C171"/>
    <mergeCell ref="A172:A173"/>
    <mergeCell ref="C172:C173"/>
    <mergeCell ref="A183:C183"/>
    <mergeCell ref="A158:C158"/>
    <mergeCell ref="A159:C159"/>
    <mergeCell ref="A166:A167"/>
    <mergeCell ref="C166:C167"/>
    <mergeCell ref="A168:A169"/>
    <mergeCell ref="C168:C169"/>
    <mergeCell ref="A139:A140"/>
    <mergeCell ref="C139:C140"/>
    <mergeCell ref="A141:A142"/>
    <mergeCell ref="C141:C142"/>
    <mergeCell ref="A144:A148"/>
    <mergeCell ref="C144:C148"/>
    <mergeCell ref="A113:A122"/>
    <mergeCell ref="C113:C122"/>
    <mergeCell ref="C123:C131"/>
    <mergeCell ref="A123:A131"/>
    <mergeCell ref="A137:A138"/>
    <mergeCell ref="C137:C138"/>
    <mergeCell ref="A102:A105"/>
    <mergeCell ref="C102:C105"/>
    <mergeCell ref="A106:A109"/>
    <mergeCell ref="C106:C109"/>
    <mergeCell ref="A110:A111"/>
    <mergeCell ref="C110:C111"/>
    <mergeCell ref="A70:A75"/>
    <mergeCell ref="C70:C75"/>
    <mergeCell ref="A82:A91"/>
    <mergeCell ref="C82:C91"/>
    <mergeCell ref="A4:C4"/>
    <mergeCell ref="A12:C12"/>
    <mergeCell ref="A15:A20"/>
    <mergeCell ref="C15:C20"/>
    <mergeCell ref="A21:A34"/>
    <mergeCell ref="C21:C34"/>
    <mergeCell ref="A35:A37"/>
    <mergeCell ref="C35:C37"/>
    <mergeCell ref="A38:C38"/>
    <mergeCell ref="A39:C39"/>
    <mergeCell ref="A40:A51"/>
    <mergeCell ref="C40:C51"/>
    <mergeCell ref="A63:A64"/>
    <mergeCell ref="C63:C64"/>
    <mergeCell ref="A57:A58"/>
    <mergeCell ref="C57:C58"/>
    <mergeCell ref="A59:A60"/>
    <mergeCell ref="C59:C60"/>
    <mergeCell ref="A61:A62"/>
    <mergeCell ref="C61:C62"/>
    <mergeCell ref="A277:C277"/>
    <mergeCell ref="A278:A291"/>
    <mergeCell ref="C278:C291"/>
    <mergeCell ref="A254:A266"/>
    <mergeCell ref="C254:C266"/>
    <mergeCell ref="A267:A270"/>
    <mergeCell ref="C267:C270"/>
    <mergeCell ref="A276:C276"/>
    <mergeCell ref="A315:A317"/>
    <mergeCell ref="C315:C317"/>
    <mergeCell ref="A294:C294"/>
    <mergeCell ref="A295:A306"/>
    <mergeCell ref="C295:C306"/>
    <mergeCell ref="A312:A314"/>
    <mergeCell ref="C312:C3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A9D99-0375-4EB3-BFF8-6FFB1E0E17AA}">
  <dimension ref="A1"/>
  <sheetViews>
    <sheetView workbookViewId="0">
      <selection activeCell="F26" sqref="F2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DocumentsDrawningsMaint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2019-03-14T11:56:15Z</dcterms:modified>
</cp:coreProperties>
</file>