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505E2C66-132F-4075-9AF7-2EE7DA01194B}" xr6:coauthVersionLast="41" xr6:coauthVersionMax="41" xr10:uidLastSave="{00000000-0000-0000-0000-000000000000}"/>
  <bookViews>
    <workbookView xWindow="11985" yWindow="1065" windowWidth="16485" windowHeight="14895" xr2:uid="{00000000-000D-0000-FFFF-FFFF00000000}"/>
  </bookViews>
  <sheets>
    <sheet name="TDMTypeMai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3" i="1" l="1"/>
  <c r="B211" i="1"/>
  <c r="B209" i="1"/>
  <c r="B193" i="1"/>
  <c r="B191" i="1"/>
  <c r="B189" i="1"/>
  <c r="B187" i="1"/>
  <c r="B100" i="1"/>
  <c r="B138" i="1"/>
  <c r="B136" i="1"/>
  <c r="B134" i="1"/>
  <c r="B132" i="1"/>
  <c r="B118" i="1"/>
  <c r="B116" i="1"/>
  <c r="B114" i="1"/>
  <c r="B105" i="1"/>
  <c r="B103" i="1"/>
  <c r="B102" i="1"/>
  <c r="B99" i="1"/>
  <c r="B61" i="1"/>
  <c r="B59" i="1"/>
  <c r="B57" i="1"/>
  <c r="B55" i="1"/>
  <c r="C212" i="1" l="1"/>
  <c r="C210" i="1"/>
  <c r="C208" i="1"/>
  <c r="C207" i="1"/>
  <c r="C206" i="1"/>
  <c r="C205" i="1"/>
  <c r="C176" i="1"/>
  <c r="C204" i="1"/>
  <c r="C203" i="1"/>
  <c r="C170" i="1"/>
  <c r="C202" i="1"/>
  <c r="C201" i="1"/>
  <c r="C200" i="1"/>
  <c r="C199" i="1"/>
  <c r="C198" i="1"/>
  <c r="C197" i="1"/>
  <c r="C196" i="1"/>
  <c r="C195" i="1"/>
  <c r="C194" i="1"/>
  <c r="C192" i="1"/>
  <c r="C190" i="1"/>
  <c r="C188" i="1"/>
  <c r="C186" i="1"/>
  <c r="C185" i="1"/>
  <c r="C184" i="1"/>
  <c r="C183" i="1"/>
  <c r="C181" i="1"/>
  <c r="C180" i="1"/>
  <c r="C178" i="1"/>
  <c r="C147" i="1"/>
  <c r="C146" i="1"/>
  <c r="C145" i="1"/>
  <c r="C144" i="1"/>
  <c r="C143" i="1"/>
  <c r="C142" i="1"/>
  <c r="C141" i="1"/>
  <c r="C140" i="1"/>
  <c r="C139" i="1"/>
  <c r="C137" i="1"/>
  <c r="C135" i="1"/>
  <c r="C133" i="1"/>
  <c r="C131" i="1"/>
  <c r="C130" i="1"/>
  <c r="C129" i="1"/>
  <c r="C128" i="1"/>
  <c r="C127" i="1"/>
  <c r="C126" i="1"/>
  <c r="C125" i="1"/>
  <c r="C117" i="1"/>
  <c r="C115" i="1"/>
  <c r="C113" i="1"/>
  <c r="C112" i="1"/>
  <c r="C111" i="1"/>
  <c r="C107" i="1"/>
  <c r="C106" i="1"/>
  <c r="C104" i="1"/>
  <c r="C101" i="1" l="1"/>
  <c r="C98" i="1"/>
  <c r="C97" i="1"/>
  <c r="C96" i="1"/>
  <c r="C95" i="1"/>
  <c r="C94" i="1"/>
  <c r="C93" i="1"/>
  <c r="C92" i="1"/>
  <c r="C91" i="1"/>
  <c r="C90" i="1"/>
  <c r="C89" i="1"/>
  <c r="C88" i="1"/>
  <c r="C79" i="1"/>
  <c r="C78" i="1"/>
  <c r="C77" i="1"/>
  <c r="C76" i="1"/>
  <c r="C75" i="1"/>
  <c r="C74" i="1"/>
  <c r="C73" i="1"/>
  <c r="C67" i="1"/>
  <c r="C66" i="1"/>
  <c r="C65" i="1"/>
  <c r="C64" i="1"/>
  <c r="C63" i="1"/>
  <c r="C62" i="1"/>
  <c r="C60" i="1"/>
  <c r="C58" i="1"/>
  <c r="C56" i="1"/>
  <c r="C54" i="1"/>
  <c r="C53" i="1"/>
  <c r="C52" i="1"/>
  <c r="C51" i="1"/>
  <c r="C50" i="1"/>
  <c r="C49" i="1"/>
  <c r="C37" i="1"/>
  <c r="C13" i="1"/>
  <c r="C177" i="1"/>
  <c r="C164" i="1"/>
  <c r="C156" i="1"/>
  <c r="C154" i="1"/>
  <c r="C150" i="1"/>
  <c r="C21" i="1"/>
  <c r="C15" i="1"/>
  <c r="C14" i="1"/>
  <c r="C11" i="1"/>
  <c r="C10" i="1"/>
  <c r="C9" i="1"/>
  <c r="C8" i="1"/>
  <c r="C7" i="1"/>
  <c r="C6" i="1"/>
  <c r="C5" i="1"/>
</calcChain>
</file>

<file path=xl/sharedStrings.xml><?xml version="1.0" encoding="utf-8"?>
<sst xmlns="http://schemas.openxmlformats.org/spreadsheetml/2006/main" count="190" uniqueCount="171">
  <si>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</si>
  <si>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</si>
  <si>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</si>
  <si>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</si>
  <si>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</si>
  <si>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</si>
  <si>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</si>
  <si>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</si>
  <si>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</si>
  <si>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</si>
  <si>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General design</t>
  </si>
  <si>
    <t>There should be present the version of API PRO in the right top corner of the program.</t>
  </si>
  <si>
    <t>The name "Technical data type" should be displayed in the left top corner of the program window.</t>
  </si>
  <si>
    <t>The program should start when the user clicks on the "Technical data" icon in the "Plant documentation" sub-tab of the "Basic" tab. The default master design should be selected in the system properties for this program.</t>
  </si>
  <si>
    <t>The program should have the next tabs on the tollbar:</t>
  </si>
  <si>
    <t xml:space="preserve"> - Save</t>
  </si>
  <si>
    <t xml:space="preserve"> - Undo</t>
  </si>
  <si>
    <t xml:space="preserve"> - Notes</t>
  </si>
  <si>
    <t xml:space="preserve"> - Documents</t>
  </si>
  <si>
    <t xml:space="preserve"> - Address</t>
  </si>
  <si>
    <t xml:space="preserve"> - Contact</t>
  </si>
  <si>
    <t xml:space="preserve"> - Window list</t>
  </si>
  <si>
    <t xml:space="preserve"> - Save design</t>
  </si>
  <si>
    <t xml:space="preserve"> - Enable design</t>
  </si>
  <si>
    <t xml:space="preserve"> - Reset design</t>
  </si>
  <si>
    <t xml:space="preserve"> - Exit</t>
  </si>
  <si>
    <t>The program should have the next buttons on the toolbar:</t>
  </si>
  <si>
    <t xml:space="preserve"> - New</t>
  </si>
  <si>
    <t xml:space="preserve"> - Contacts</t>
  </si>
  <si>
    <t xml:space="preserve"> - First</t>
  </si>
  <si>
    <t xml:space="preserve"> - Previous</t>
  </si>
  <si>
    <t xml:space="preserve"> - Refresh</t>
  </si>
  <si>
    <t xml:space="preserve"> - Next</t>
  </si>
  <si>
    <t xml:space="preserve"> - Last</t>
  </si>
  <si>
    <t>Toolbar</t>
  </si>
  <si>
    <t>Design</t>
  </si>
  <si>
    <t xml:space="preserve"> - File</t>
  </si>
  <si>
    <t xml:space="preserve"> - Edit</t>
  </si>
  <si>
    <t xml:space="preserve"> - Navigate</t>
  </si>
  <si>
    <t xml:space="preserve"> - Options</t>
  </si>
  <si>
    <t xml:space="preserve"> - Help</t>
  </si>
  <si>
    <t>The "File" tab should have the next items:</t>
  </si>
  <si>
    <t>The "Save", "Undo",  "Notes", "Documents", "Address" and "Contact" items should be disabled if no work suppliers are selected.</t>
  </si>
  <si>
    <t>The  "Notes", "Documents", "Address", "Contact" and "Exit" items should be disabled if the program is in the edit mode.</t>
  </si>
  <si>
    <t>The "Save" and "Undo"items should be disabled if any work supplier is selected.</t>
  </si>
  <si>
    <t>If the user clicks on the "Save" item all changes should be saved.</t>
  </si>
  <si>
    <t>If the user clicks on the "Undo" item all changes should be reverted.</t>
  </si>
  <si>
    <t>There should be the three buttons at the bottom of the program window:</t>
  </si>
  <si>
    <t xml:space="preserve"> - Sublevels</t>
  </si>
  <si>
    <t xml:space="preserve"> - Included in</t>
  </si>
  <si>
    <t xml:space="preserve"> - Value list</t>
  </si>
  <si>
    <t>If the user click on the "Note" item the next program should open for the selected work supplier:</t>
  </si>
  <si>
    <t>If the user click on the "Documents" item the next program should open for the selected work supplier:</t>
  </si>
  <si>
    <t>If the user click on the "Address" item the next program should open for the selected work supplier:</t>
  </si>
  <si>
    <t>If the user click on the "Contacts" item the next program should open for the selected work supplier:</t>
  </si>
  <si>
    <t>If the user click on the "Save design" all design changes should be saved.</t>
  </si>
  <si>
    <t>If the user click on the "Enable design" the program should switch to "Edit design" mode.</t>
  </si>
  <si>
    <t>If the user clicks on the "Reset" design the program design should be reseted to the default.</t>
  </si>
  <si>
    <t>If the user clicks on the "Exit" item the program window should close.</t>
  </si>
  <si>
    <t>If the user clicks on the "Window list" item then the "Window list" window should open.</t>
  </si>
  <si>
    <t>The "Edit" tab should have the next items:</t>
  </si>
  <si>
    <t xml:space="preserve"> - Copy</t>
  </si>
  <si>
    <t xml:space="preserve"> - Delete</t>
  </si>
  <si>
    <t xml:space="preserve"> - Clear</t>
  </si>
  <si>
    <t xml:space="preserve"> - Change key</t>
  </si>
  <si>
    <t>The "Copy", "Delete",  "Clear" and "Change key" items should be disabled if no record is selected.</t>
  </si>
  <si>
    <t>If the user clicks on the "New" item the program window should switch to "New" mode.</t>
  </si>
  <si>
    <t>If the user clicks on the "Copy" item the program window should switch to "Edit" mode. The values from the selected work supplier should remains in the program window.</t>
  </si>
  <si>
    <t>If the user clicks on the "Delete" item the selected work supplier should be deleted. All fields should be cleared in the program window. The user shouldn't be able to select the deleted work supplier.</t>
  </si>
  <si>
    <t>If the user clicks on the "Clear" item all fields should be cleared in the program window.</t>
  </si>
  <si>
    <t>The "Navigate" tab should have the next items:</t>
  </si>
  <si>
    <t xml:space="preserve"> - View detailed information</t>
  </si>
  <si>
    <t xml:space="preserve"> - Point and Shoot</t>
  </si>
  <si>
    <t xml:space="preserve"> - Tree</t>
  </si>
  <si>
    <t>If the user clicks on the "Refresh" button the program window should be refreshed.</t>
  </si>
  <si>
    <t>The "Refresh" item should be disabled if no technical data is selected.</t>
  </si>
  <si>
    <t>If the user clicks on the "First" item and no technical data is selected then the technical data with the least key should be opened in the program window.</t>
  </si>
  <si>
    <t>If the user clicks on the "Previous" item and no technical data is selected then the technical data with the least key should be opened in the program window.</t>
  </si>
  <si>
    <t>If the user clicks on the "Next" item and no technical data is selected then the technical data with the least key should be opened in the program window.</t>
  </si>
  <si>
    <t>If the user clicks on the "Last" item and no technical data is selected then the technical data with the greatest key should be opened in the program window.</t>
  </si>
  <si>
    <t>If the user clicks on the "First" item and any technical data is selected then the technical data with the least key should be opened in the program window.</t>
  </si>
  <si>
    <t>If the user clicks on the "Previous" item and any technical data is selected then the technical data with the previous key should be opened in the program window.</t>
  </si>
  <si>
    <t>If the user clicks on the "Next" item and any technical data is selected then the technical data with the next key should be opened in the program window.</t>
  </si>
  <si>
    <t>If the user clicks on the "Last" item and any technical data is selected then the technical data with the greatest key should be opened in the program window.</t>
  </si>
  <si>
    <t>If the user clicks on the "View detailed information" the program that should be opened depends on the field to which the user is focused. The next programs should open for the correspond values in fields:</t>
  </si>
  <si>
    <t>If the user clicks on the "Point and shoot" the program that should be opened depends on the field to which the user is focused. The next programs should open for the correspond values in fields:</t>
  </si>
  <si>
    <t>If the user clicks on the "Tree" the program that should be opened depends on the field to which the user is focused. The next programs should open for the correspond values in fields:</t>
  </si>
  <si>
    <t>The "Options" tab should have the next items:</t>
  </si>
  <si>
    <t>The "Options" tab should be disabled if no record is selected.</t>
  </si>
  <si>
    <t>The "Value list" item should be disabled for "Header" ans "Struct. Level" types.</t>
  </si>
  <si>
    <t>The "Sublevels" item should be disabled for all types except "Header" ans "Struct. Level" types.</t>
  </si>
  <si>
    <t>If the user clicks on the "Sublevels" item the next program should be opened for the selected technical data:</t>
  </si>
  <si>
    <t>There should be the checkbox in the program window:</t>
  </si>
  <si>
    <t xml:space="preserve"> - Value list in use</t>
  </si>
  <si>
    <t>If the user clicks on the "Included in" item the next program should be opened for the selected technical data:</t>
  </si>
  <si>
    <t>If the user clicks on the "Value list" item the next program should be opened for the selected technical data:</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</si>
  <si>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</si>
  <si>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</si>
  <si>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</si>
  <si>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</si>
  <si>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Toolbar (Buttons)</t>
  </si>
  <si>
    <t>Functionality</t>
  </si>
  <si>
    <t>The "Save" and "Undo" buttons should be disabled by default.</t>
  </si>
  <si>
    <t>If the user clicks on the "Exit" button the program window should close.</t>
  </si>
  <si>
    <t>If the user clicks on the "New" button the program window should switch to "New" mode. The "Save" and" Undo" button should become enable.</t>
  </si>
  <si>
    <t>If the user clicks on the "Save" button all changes should be saved.</t>
  </si>
  <si>
    <t>If the user clicks on the "Undo" button all changes should be reverted.</t>
  </si>
  <si>
    <t>If the user clicks on the "Notes" button the next program should be opened for the selected work supplier:</t>
  </si>
  <si>
    <t>If the user clicks on the "Documents" button the next program should be opened for the selected work supplier:</t>
  </si>
  <si>
    <t>If the user clicks on the "Address" button the next program should be opened for the selected work supplier:</t>
  </si>
  <si>
    <t>If the user clicks on the "Contacts" button the next program should be opened for the selected work supplier:</t>
  </si>
  <si>
    <t>The "Notes", "Documents", "Address", "Contacts" and "Refresh" buttons should be disabled if no technical data selected.</t>
  </si>
  <si>
    <t>If the user clicks on the "First" button and no technical data is selected then the technical data with the least key should be opened in the program window.</t>
  </si>
  <si>
    <t>If the user clicks on the "Previous" button and no technical data is selected then the technical data with the least key should be opened in the program window.</t>
  </si>
  <si>
    <t>If the user clicks on the "Next" button and no technical data is selected then the technical data with the least key should be opened in the program window.</t>
  </si>
  <si>
    <t>If the user clicks on the "Last" button and no technical data is selected then the technical data with the greatest key should be opened in the program window.</t>
  </si>
  <si>
    <t>If the user clicks on the "First" button and any technical data is selected then thetechnical data with the least key should be opened in the program window.</t>
  </si>
  <si>
    <t>If the user clicks on the "Previous" button and any technical data is selected then the technical data with the previous key should be opened in the program window.</t>
  </si>
  <si>
    <t>If the user clicks on the "Next" button and any technical data is selected then the technical data with the next key should be opened in the program window.</t>
  </si>
  <si>
    <t>If the user clicks on the "Last" button and any technical data is selected then the technical data with the greatest key should be opened in the program window.</t>
  </si>
  <si>
    <t>Main tab</t>
  </si>
  <si>
    <t>There should be seven fields in the "Main" tab:</t>
  </si>
  <si>
    <t xml:space="preserve"> - Tech. data key</t>
  </si>
  <si>
    <t xml:space="preserve"> - Site</t>
  </si>
  <si>
    <t xml:space="preserve"> - Type</t>
  </si>
  <si>
    <t xml:space="preserve"> - Def. value text ( for the "Header" type)</t>
  </si>
  <si>
    <t xml:space="preserve"> - Unit</t>
  </si>
  <si>
    <t xml:space="preserve"> - Numeric format</t>
  </si>
  <si>
    <t xml:space="preserve"> - Bar code</t>
  </si>
  <si>
    <t>The "Def. value text" field should change to another type (dependent from the value of the "type" field):</t>
  </si>
  <si>
    <t xml:space="preserve"> - "Def. value text" with the text type for the "Header" value</t>
  </si>
  <si>
    <t xml:space="preserve"> - "Def. value num" with numeric type for the "Numeric" value</t>
  </si>
  <si>
    <t xml:space="preserve"> - "Def. value text" with the text type for the "Text" value</t>
  </si>
  <si>
    <t xml:space="preserve"> - "Def. value date" with the text type for the "Date" value</t>
  </si>
  <si>
    <t xml:space="preserve"> - "Def. value text" with the text type for the "Struct. level" value</t>
  </si>
  <si>
    <t xml:space="preserve">The additional "Def. is today" check-box should appear for the "Date" value. </t>
  </si>
  <si>
    <t>There should be three "Point&amp;Shoot" buttons near the next fields: Tech. data key, Site and Unit.</t>
  </si>
  <si>
    <t>There should be "Tree" button near the "Tech. data key" field.</t>
  </si>
  <si>
    <t>The "Point and Shoot" and "Tree" buttons near the "Tech. data key" field should be enable in any case.</t>
  </si>
  <si>
    <t>The "Point and Shoot" button near the "site" field  should be disabled if no technical data is selected.</t>
  </si>
  <si>
    <t>The "Point and Shoot" button near the "Unit" field should be able only for "Numeric" value in the "type" field.</t>
  </si>
  <si>
    <t xml:space="preserve">The "Unit" and "Numeric format" fields should be enable only for "Numeric" value in the "Type" field. </t>
  </si>
  <si>
    <t>The "Bar code" field should be read only.</t>
  </si>
  <si>
    <t>The "Value list in use" check-box should be read only.</t>
  </si>
  <si>
    <t>If the user clicks on the "Point and Shoot" button near the "Tech. data key" field then the next program should open:</t>
  </si>
  <si>
    <t>If the user clicks on the "Point and Shoot" button near the "Site" field then the next program should open:</t>
  </si>
  <si>
    <t>If the user clicks on the "Point and Shoot" button near the "Unit" field then the next program should open:</t>
  </si>
  <si>
    <t>If the user clicks on the "Tree" button near the "Tech. data key" field the next program should open:</t>
  </si>
  <si>
    <t>If the user enters the key of technical data that already exists and presses the "Tab" key on the keyboard, then this  key should be displayed in the "tech. data key" field. Other fields should be filled by the correspond values, those are connected to the selected technical data.</t>
  </si>
  <si>
    <t>If the user enters the key of technical data that doesn't exist and presses the "Tab" key on the keyboard then nothing should happen.</t>
  </si>
  <si>
    <t>The "Value list in use" check-box should be marked if any records present in the (browse) tdm_valid_values program for the selected technical data.</t>
  </si>
  <si>
    <t>The "Value list in use" check-box should be unmarked if no records present in the (browse) tdm_valid_values program for the selected technical data.</t>
  </si>
  <si>
    <t>The user should be able to mark and unmark "Def. is today" check-box.</t>
  </si>
  <si>
    <t>If the user marks the "Def. is today" check-box then the Def. value date" field should become read-only.</t>
  </si>
  <si>
    <t>The "Value list" button should be disabled for "Header" ans "Struct. Level" types.</t>
  </si>
  <si>
    <t>The "Sublevels" button should be disabled for all types except "Header" ans "Struct. Level" types.</t>
  </si>
  <si>
    <t>If the user clicks on the "Sublevels" button the next program should be opened for the selected technical data:</t>
  </si>
  <si>
    <t>If the user clicks on the "Included in" button the next program should be opened for the selected technical data:</t>
  </si>
  <si>
    <t>If the user clicks on the "Value list" button the next program should be opened for the selected technical data:</t>
  </si>
  <si>
    <t>The user should be able to enter any character into the "Tech. data key" field.</t>
  </si>
  <si>
    <t>The "Type" field should be the drop-down list with the next items:</t>
  </si>
  <si>
    <t xml:space="preserve"> - Header</t>
  </si>
  <si>
    <t xml:space="preserve"> - Numeric</t>
  </si>
  <si>
    <t xml:space="preserve"> - Text</t>
  </si>
  <si>
    <t xml:space="preserve"> - Date</t>
  </si>
  <si>
    <t xml:space="preserve"> - Struct. Level</t>
  </si>
  <si>
    <t>The user should be able to enter any character into the "Def. value text" field. The max length of the entered string should be 80 characters.</t>
  </si>
  <si>
    <t>The user should be able to enter any character into the "Unit" field.</t>
  </si>
  <si>
    <t>The user should be able to enter only digits into the "Def. value date" field in a format YYYY/MM/DD.</t>
  </si>
  <si>
    <t>If the user clicks on the "Change key" item the program window should switch to "Edit" mode, but the user should be able to edit only "Tech. data key" and "Plant key" fields.</t>
  </si>
  <si>
    <t xml:space="preserve">The user should be able to enter only digits into the "Def. value num" field. The entered value should be in a range from -999,999,999,999.99 to 999,999,999,999.99.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</si>
</sst>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4"/>
      <color theme="1"/>
      <name val="Calibri"/>
      <family val="2"/>
      <scheme val="minor"/>
    </font>
    <font>
      <u/>
      <sz val="11"/>
      <color theme="10"/>
      <name val="Calibri"/>
      <family val="2"/>
      <scheme val="minor"/>
    </font>
  </fonts>
  <fills count="2">
    <fill>
      <patternFill patternType="none"/>
    </fill>
    <fill>
      <patternFill patternType="gray125"/>
    </fill>
  </fills>
  <borders count="2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horizont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8" xfId="0" applyBorder="1"/>
    <xf numFmtId="0" fontId="0" fillId="0" borderId="0" xfId="0" applyAlignment="1">
      <alignment wrapText="1"/>
    </xf>
    <xf numFmtId="0" fontId="0" fillId="0" borderId="16" xfId="0" applyBorder="1" applyAlignment="1">
      <alignment horizontal="center"/>
    </xf>
    <xf numFmtId="0" fontId="0" fillId="0" borderId="8" xfId="0" applyBorder="1" applyAlignment="1">
      <alignment horizontal="center"/>
    </xf>
    <xf numFmtId="0" fontId="0" fillId="0" borderId="15" xfId="0" applyBorder="1" applyAlignment="1">
      <alignment wrapText="1"/>
    </xf>
    <xf numFmtId="0" fontId="0" fillId="0" borderId="18" xfId="0" applyBorder="1" applyAlignment="1">
      <alignment wrapText="1"/>
    </xf>
    <xf numFmtId="0" fontId="0" fillId="0" borderId="19" xfId="0" applyBorder="1" applyAlignment="1">
      <alignment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6" fillId="0" borderId="9" xfId="1" applyBorder="1" applyAlignment="1">
      <alignment horizontal="center" vertical="center" wrapText="1"/>
    </xf>
    <xf numFmtId="0" fontId="0" fillId="0" borderId="0" xfId="0" applyAlignment="1">
      <alignment horizontal="center" vertical="center"/>
    </xf>
    <xf numFmtId="0" fontId="6" fillId="0" borderId="8" xfId="1" applyBorder="1" applyAlignment="1">
      <alignment horizontal="center" vertical="center"/>
    </xf>
    <xf numFmtId="0" fontId="6" fillId="0" borderId="10" xfId="1" applyBorder="1" applyAlignment="1">
      <alignment horizontal="center" vertical="center" wrapText="1"/>
    </xf>
    <xf numFmtId="0" fontId="6" fillId="0" borderId="17" xfId="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6" fillId="0" borderId="11" xfId="1" applyBorder="1" applyAlignment="1">
      <alignment horizontal="center" vertical="center"/>
    </xf>
    <xf numFmtId="0" fontId="0" fillId="0" borderId="17"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6" fillId="0" borderId="9" xfId="1"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4" xfId="0" applyBorder="1" applyAlignment="1">
      <alignment horizontal="center"/>
    </xf>
    <xf numFmtId="0" fontId="0" fillId="0" borderId="12" xfId="0" applyBorder="1" applyAlignment="1">
      <alignment horizontal="center" vertical="center"/>
    </xf>
    <xf numFmtId="0" fontId="0" fillId="0" borderId="9" xfId="0" applyBorder="1" applyAlignment="1">
      <alignment horizontal="center" wrapText="1"/>
    </xf>
    <xf numFmtId="0" fontId="0" fillId="0" borderId="7" xfId="0" applyBorder="1" applyAlignment="1">
      <alignment horizontal="center" wrapText="1"/>
    </xf>
    <xf numFmtId="0" fontId="6" fillId="0" borderId="9" xfId="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6" fillId="0" borderId="10" xfId="1" applyBorder="1" applyAlignment="1">
      <alignment horizontal="center" vertical="center"/>
    </xf>
    <xf numFmtId="0" fontId="6" fillId="0" borderId="7" xfId="1" applyBorder="1" applyAlignment="1">
      <alignment wrapText="1"/>
    </xf>
    <xf numFmtId="0" fontId="6" fillId="0" borderId="10"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13"/>
  <sheetViews>
    <sheetView tabSelected="1" topLeftCell="A205" workbookViewId="0">
      <selection activeCell="B213" sqref="B213"/>
    </sheetView>
  </sheetViews>
  <sheetFormatPr defaultRowHeight="15" x14ac:dyDescent="0.25"/>
  <cols>
    <col min="1" max="1" width="9" customWidth="1"/>
    <col min="2" max="2" width="79.5703125" style="18" customWidth="1"/>
    <col min="3" max="3" width="20.42578125" style="27" customWidth="1"/>
  </cols>
  <sheetData>
    <row r="2" spans="1:3" ht="15.75" thickBot="1" x14ac:dyDescent="0.3"/>
    <row r="3" spans="1:3" ht="32.25" thickBot="1" x14ac:dyDescent="0.3">
      <c r="A3" s="1" t="s">
        <v>0</v>
      </c>
      <c r="B3" s="2" t="s">
        <v>1</v>
      </c>
      <c r="C3" s="3" t="s">
        <v>2</v>
      </c>
    </row>
    <row r="4" spans="1:3" ht="24" thickBot="1" x14ac:dyDescent="0.3">
      <c r="A4" s="44" t="s">
        <v>3</v>
      </c>
      <c r="B4" s="45"/>
      <c r="C4" s="46"/>
    </row>
    <row r="5" spans="1:3" ht="45" x14ac:dyDescent="0.25">
      <c r="A5" s="4"/>
      <c r="B5" s="5" t="s">
        <v>13</v>
      </c>
      <c r="C5" s="24" t="str">
        <f t="shared" ref="C5:C11" si="0">HYPERLINK("https://ams.testrail.com/index.php?/cases/view/85845","C85845")</f>
        <v>C85845</v>
      </c>
    </row>
    <row r="6" spans="1:3" ht="26.25" x14ac:dyDescent="0.25">
      <c r="A6" s="6"/>
      <c r="B6" s="7" t="s">
        <v>4</v>
      </c>
      <c r="C6" s="25" t="str">
        <f t="shared" si="0"/>
        <v>C85845</v>
      </c>
    </row>
    <row r="7" spans="1:3" ht="30" x14ac:dyDescent="0.25">
      <c r="A7" s="6"/>
      <c r="B7" s="7" t="s">
        <v>5</v>
      </c>
      <c r="C7" s="25" t="str">
        <f t="shared" si="0"/>
        <v>C85845</v>
      </c>
    </row>
    <row r="8" spans="1:3" ht="30" x14ac:dyDescent="0.25">
      <c r="A8" s="6"/>
      <c r="B8" s="7" t="s">
        <v>6</v>
      </c>
      <c r="C8" s="25" t="str">
        <f t="shared" si="0"/>
        <v>C85845</v>
      </c>
    </row>
    <row r="9" spans="1:3" ht="30" x14ac:dyDescent="0.25">
      <c r="A9" s="6"/>
      <c r="B9" s="7" t="s">
        <v>7</v>
      </c>
      <c r="C9" s="25" t="str">
        <f t="shared" si="0"/>
        <v>C85845</v>
      </c>
    </row>
    <row r="10" spans="1:3" ht="26.25" x14ac:dyDescent="0.25">
      <c r="A10" s="6"/>
      <c r="B10" s="7" t="s">
        <v>8</v>
      </c>
      <c r="C10" s="25" t="str">
        <f t="shared" si="0"/>
        <v>C85845</v>
      </c>
    </row>
    <row r="11" spans="1:3" ht="27" thickBot="1" x14ac:dyDescent="0.3">
      <c r="A11" s="8"/>
      <c r="B11" s="7" t="s">
        <v>9</v>
      </c>
      <c r="C11" s="26" t="str">
        <f t="shared" si="0"/>
        <v>C85845</v>
      </c>
    </row>
    <row r="12" spans="1:3" ht="24" thickBot="1" x14ac:dyDescent="0.3">
      <c r="A12" s="44" t="s">
        <v>10</v>
      </c>
      <c r="B12" s="45"/>
      <c r="C12" s="46"/>
    </row>
    <row r="13" spans="1:3" ht="30" x14ac:dyDescent="0.25">
      <c r="A13" s="9"/>
      <c r="B13" s="10" t="s">
        <v>12</v>
      </c>
      <c r="C13" s="24" t="str">
        <f>HYPERLINK("https://ams.testrail.com/index.php?/cases/view/85845","C85845")</f>
        <v>C85845</v>
      </c>
    </row>
    <row r="14" spans="1:3" x14ac:dyDescent="0.25">
      <c r="A14" s="11"/>
      <c r="B14" s="12" t="s">
        <v>11</v>
      </c>
      <c r="C14" s="25" t="str">
        <f>HYPERLINK("https://ams.testrail.com/index.php?/cases/view/85845","C85845")</f>
        <v>C85845</v>
      </c>
    </row>
    <row r="15" spans="1:3" x14ac:dyDescent="0.25">
      <c r="A15" s="35"/>
      <c r="B15" s="15" t="s">
        <v>14</v>
      </c>
      <c r="C15" s="38" t="str">
        <f>HYPERLINK("https://ams.testrail.com/index.php?/cases/view/85845","C85845")</f>
        <v>C85845</v>
      </c>
    </row>
    <row r="16" spans="1:3" x14ac:dyDescent="0.25">
      <c r="A16" s="36"/>
      <c r="B16" s="16" t="s">
        <v>36</v>
      </c>
      <c r="C16" s="39"/>
    </row>
    <row r="17" spans="1:3" x14ac:dyDescent="0.25">
      <c r="A17" s="36"/>
      <c r="B17" s="16" t="s">
        <v>37</v>
      </c>
      <c r="C17" s="39"/>
    </row>
    <row r="18" spans="1:3" x14ac:dyDescent="0.25">
      <c r="A18" s="36"/>
      <c r="B18" s="16" t="s">
        <v>38</v>
      </c>
      <c r="C18" s="39"/>
    </row>
    <row r="19" spans="1:3" x14ac:dyDescent="0.25">
      <c r="A19" s="36"/>
      <c r="B19" s="16" t="s">
        <v>39</v>
      </c>
      <c r="C19" s="39"/>
    </row>
    <row r="20" spans="1:3" x14ac:dyDescent="0.25">
      <c r="A20" s="37"/>
      <c r="B20" s="16" t="s">
        <v>40</v>
      </c>
      <c r="C20" s="40"/>
    </row>
    <row r="21" spans="1:3" x14ac:dyDescent="0.25">
      <c r="A21" s="35"/>
      <c r="B21" s="15" t="s">
        <v>26</v>
      </c>
      <c r="C21" s="38" t="str">
        <f>HYPERLINK("https://ams.testrail.com/index.php?/cases/view/85845","C85845")</f>
        <v>C85845</v>
      </c>
    </row>
    <row r="22" spans="1:3" x14ac:dyDescent="0.25">
      <c r="A22" s="36"/>
      <c r="B22" s="16" t="s">
        <v>25</v>
      </c>
      <c r="C22" s="39"/>
    </row>
    <row r="23" spans="1:3" x14ac:dyDescent="0.25">
      <c r="A23" s="36"/>
      <c r="B23" s="16" t="s">
        <v>15</v>
      </c>
      <c r="C23" s="39"/>
    </row>
    <row r="24" spans="1:3" x14ac:dyDescent="0.25">
      <c r="A24" s="36"/>
      <c r="B24" s="16" t="s">
        <v>16</v>
      </c>
      <c r="C24" s="39"/>
    </row>
    <row r="25" spans="1:3" x14ac:dyDescent="0.25">
      <c r="A25" s="36"/>
      <c r="B25" s="16" t="s">
        <v>27</v>
      </c>
      <c r="C25" s="39"/>
    </row>
    <row r="26" spans="1:3" x14ac:dyDescent="0.25">
      <c r="A26" s="36"/>
      <c r="B26" s="16" t="s">
        <v>17</v>
      </c>
      <c r="C26" s="39"/>
    </row>
    <row r="27" spans="1:3" x14ac:dyDescent="0.25">
      <c r="A27" s="36"/>
      <c r="B27" s="16" t="s">
        <v>18</v>
      </c>
      <c r="C27" s="39"/>
    </row>
    <row r="28" spans="1:3" x14ac:dyDescent="0.25">
      <c r="A28" s="36"/>
      <c r="B28" s="16" t="s">
        <v>19</v>
      </c>
      <c r="C28" s="39"/>
    </row>
    <row r="29" spans="1:3" x14ac:dyDescent="0.25">
      <c r="A29" s="36"/>
      <c r="B29" s="16" t="s">
        <v>28</v>
      </c>
      <c r="C29" s="39"/>
    </row>
    <row r="30" spans="1:3" x14ac:dyDescent="0.25">
      <c r="A30" s="36"/>
      <c r="B30" s="16" t="s">
        <v>29</v>
      </c>
      <c r="C30" s="39"/>
    </row>
    <row r="31" spans="1:3" x14ac:dyDescent="0.25">
      <c r="A31" s="36"/>
      <c r="B31" s="16" t="s">
        <v>30</v>
      </c>
      <c r="C31" s="39"/>
    </row>
    <row r="32" spans="1:3" x14ac:dyDescent="0.25">
      <c r="A32" s="36"/>
      <c r="B32" s="16" t="s">
        <v>31</v>
      </c>
      <c r="C32" s="39"/>
    </row>
    <row r="33" spans="1:3" x14ac:dyDescent="0.25">
      <c r="A33" s="36"/>
      <c r="B33" s="16" t="s">
        <v>32</v>
      </c>
      <c r="C33" s="39"/>
    </row>
    <row r="34" spans="1:3" ht="15.75" thickBot="1" x14ac:dyDescent="0.3">
      <c r="A34" s="37"/>
      <c r="B34" s="5" t="s">
        <v>33</v>
      </c>
      <c r="C34" s="40"/>
    </row>
    <row r="35" spans="1:3" ht="24" thickBot="1" x14ac:dyDescent="0.3">
      <c r="A35" s="44" t="s">
        <v>34</v>
      </c>
      <c r="B35" s="45"/>
      <c r="C35" s="46"/>
    </row>
    <row r="36" spans="1:3" ht="19.5" thickBot="1" x14ac:dyDescent="0.3">
      <c r="A36" s="41" t="s">
        <v>35</v>
      </c>
      <c r="B36" s="42"/>
      <c r="C36" s="43"/>
    </row>
    <row r="37" spans="1:3" x14ac:dyDescent="0.25">
      <c r="A37" s="36"/>
      <c r="B37" s="16" t="s">
        <v>41</v>
      </c>
      <c r="C37" s="55" t="str">
        <f>HYPERLINK("https://ams.testrail.com/index.php?/cases/view/85846","C85846")</f>
        <v>C85846</v>
      </c>
    </row>
    <row r="38" spans="1:3" x14ac:dyDescent="0.25">
      <c r="A38" s="36"/>
      <c r="B38" s="16" t="s">
        <v>15</v>
      </c>
      <c r="C38" s="39"/>
    </row>
    <row r="39" spans="1:3" x14ac:dyDescent="0.25">
      <c r="A39" s="36"/>
      <c r="B39" s="16" t="s">
        <v>16</v>
      </c>
      <c r="C39" s="39"/>
    </row>
    <row r="40" spans="1:3" x14ac:dyDescent="0.25">
      <c r="A40" s="36"/>
      <c r="B40" s="16" t="s">
        <v>17</v>
      </c>
      <c r="C40" s="39"/>
    </row>
    <row r="41" spans="1:3" x14ac:dyDescent="0.25">
      <c r="A41" s="36"/>
      <c r="B41" s="16" t="s">
        <v>18</v>
      </c>
      <c r="C41" s="39"/>
    </row>
    <row r="42" spans="1:3" x14ac:dyDescent="0.25">
      <c r="A42" s="36"/>
      <c r="B42" s="16" t="s">
        <v>19</v>
      </c>
      <c r="C42" s="39"/>
    </row>
    <row r="43" spans="1:3" x14ac:dyDescent="0.25">
      <c r="A43" s="36"/>
      <c r="B43" s="16" t="s">
        <v>20</v>
      </c>
      <c r="C43" s="39"/>
    </row>
    <row r="44" spans="1:3" x14ac:dyDescent="0.25">
      <c r="A44" s="36"/>
      <c r="B44" s="16" t="s">
        <v>21</v>
      </c>
      <c r="C44" s="39"/>
    </row>
    <row r="45" spans="1:3" x14ac:dyDescent="0.25">
      <c r="A45" s="36"/>
      <c r="B45" s="16" t="s">
        <v>22</v>
      </c>
      <c r="C45" s="39"/>
    </row>
    <row r="46" spans="1:3" x14ac:dyDescent="0.25">
      <c r="A46" s="36"/>
      <c r="B46" s="16" t="s">
        <v>23</v>
      </c>
      <c r="C46" s="39"/>
    </row>
    <row r="47" spans="1:3" x14ac:dyDescent="0.25">
      <c r="A47" s="36"/>
      <c r="B47" s="16" t="s">
        <v>24</v>
      </c>
      <c r="C47" s="39"/>
    </row>
    <row r="48" spans="1:3" x14ac:dyDescent="0.25">
      <c r="A48" s="37"/>
      <c r="B48" s="5" t="s">
        <v>25</v>
      </c>
      <c r="C48" s="40"/>
    </row>
    <row r="49" spans="1:3" ht="30" x14ac:dyDescent="0.25">
      <c r="A49" s="13"/>
      <c r="B49" s="14" t="s">
        <v>42</v>
      </c>
      <c r="C49" s="25" t="str">
        <f t="shared" ref="C49:C54" si="1">HYPERLINK("https://ams.testrail.com/index.php?/cases/view/85846","C85846")</f>
        <v>C85846</v>
      </c>
    </row>
    <row r="50" spans="1:3" ht="30" x14ac:dyDescent="0.25">
      <c r="A50" s="13"/>
      <c r="B50" s="14" t="s">
        <v>43</v>
      </c>
      <c r="C50" s="25" t="str">
        <f t="shared" si="1"/>
        <v>C85846</v>
      </c>
    </row>
    <row r="51" spans="1:3" x14ac:dyDescent="0.25">
      <c r="A51" s="13"/>
      <c r="B51" s="14" t="s">
        <v>44</v>
      </c>
      <c r="C51" s="25" t="str">
        <f t="shared" si="1"/>
        <v>C85846</v>
      </c>
    </row>
    <row r="52" spans="1:3" x14ac:dyDescent="0.25">
      <c r="A52" s="13"/>
      <c r="B52" s="14" t="s">
        <v>45</v>
      </c>
      <c r="C52" s="25" t="str">
        <f t="shared" si="1"/>
        <v>C85846</v>
      </c>
    </row>
    <row r="53" spans="1:3" x14ac:dyDescent="0.25">
      <c r="A53" s="13"/>
      <c r="B53" s="14" t="s">
        <v>46</v>
      </c>
      <c r="C53" s="25" t="str">
        <f t="shared" si="1"/>
        <v>C85846</v>
      </c>
    </row>
    <row r="54" spans="1:3" ht="30" x14ac:dyDescent="0.25">
      <c r="A54" s="49"/>
      <c r="B54" s="15" t="s">
        <v>51</v>
      </c>
      <c r="C54" s="51" t="str">
        <f t="shared" si="1"/>
        <v>C85846</v>
      </c>
    </row>
    <row r="55" spans="1:3" x14ac:dyDescent="0.25">
      <c r="A55" s="50"/>
      <c r="B55" s="56" t="str">
        <f>HYPERLINK("[..\DesignTable.xlsx]GroupDesign!B663"," - (maint) note")</f>
        <v xml:space="preserve"> - (maint) note</v>
      </c>
      <c r="C55" s="52"/>
    </row>
    <row r="56" spans="1:3" ht="30" x14ac:dyDescent="0.25">
      <c r="A56" s="49"/>
      <c r="B56" s="15" t="s">
        <v>52</v>
      </c>
      <c r="C56" s="51" t="str">
        <f>HYPERLINK("https://ams.testrail.com/index.php?/cases/view/85846","C85846")</f>
        <v>C85846</v>
      </c>
    </row>
    <row r="57" spans="1:3" x14ac:dyDescent="0.25">
      <c r="A57" s="50"/>
      <c r="B57" s="56" t="str">
        <f>HYPERLINK("[..\DesignTable.xlsx]GroupDesign!B306"," - (browse) drawing_combination")</f>
        <v xml:space="preserve"> - (browse) drawing_combination</v>
      </c>
      <c r="C57" s="52"/>
    </row>
    <row r="58" spans="1:3" ht="30" x14ac:dyDescent="0.25">
      <c r="A58" s="49"/>
      <c r="B58" s="15" t="s">
        <v>53</v>
      </c>
      <c r="C58" s="51" t="str">
        <f>HYPERLINK("https://ams.testrail.com/index.php?/cases/view/85846","C85846")</f>
        <v>C85846</v>
      </c>
    </row>
    <row r="59" spans="1:3" x14ac:dyDescent="0.25">
      <c r="A59" s="50"/>
      <c r="B59" s="56" t="str">
        <f>HYPERLINK("[..\DesignTable.xlsx]GroupDesign!B578"," - (browse) location_combination")</f>
        <v xml:space="preserve"> - (browse) location_combination</v>
      </c>
      <c r="C59" s="52"/>
    </row>
    <row r="60" spans="1:3" ht="30" x14ac:dyDescent="0.25">
      <c r="A60" s="49"/>
      <c r="B60" s="15" t="s">
        <v>54</v>
      </c>
      <c r="C60" s="51" t="str">
        <f>HYPERLINK("https://ams.testrail.com/index.php?/cases/view/85846","C85846")</f>
        <v>C85846</v>
      </c>
    </row>
    <row r="61" spans="1:3" x14ac:dyDescent="0.25">
      <c r="A61" s="50"/>
      <c r="B61" s="56" t="str">
        <f>HYPERLINK("[..\DesignTable.xlsx]GroupDesign!B172"," - (browse) contact_combination")</f>
        <v xml:space="preserve"> - (browse) contact_combination</v>
      </c>
      <c r="C61" s="52"/>
    </row>
    <row r="62" spans="1:3" ht="30" x14ac:dyDescent="0.25">
      <c r="A62" s="17"/>
      <c r="B62" s="14" t="s">
        <v>59</v>
      </c>
      <c r="C62" s="28" t="str">
        <f>HYPERLINK("https://ams.testrail.com/index.php?/cases/view/85846","C85846")</f>
        <v>C85846</v>
      </c>
    </row>
    <row r="63" spans="1:3" x14ac:dyDescent="0.25">
      <c r="A63" s="14"/>
      <c r="B63" s="14" t="s">
        <v>55</v>
      </c>
      <c r="C63" s="25" t="str">
        <f>HYPERLINK("https://ams.testrail.com/index.php?/cases/view/85846","C85846")</f>
        <v>C85846</v>
      </c>
    </row>
    <row r="64" spans="1:3" ht="30" x14ac:dyDescent="0.25">
      <c r="A64" s="14"/>
      <c r="B64" s="14" t="s">
        <v>56</v>
      </c>
      <c r="C64" s="25" t="str">
        <f>HYPERLINK("https://ams.testrail.com/index.php?/cases/view/85846","C85846")</f>
        <v>C85846</v>
      </c>
    </row>
    <row r="65" spans="1:3" ht="30" x14ac:dyDescent="0.25">
      <c r="A65" s="14"/>
      <c r="B65" s="14" t="s">
        <v>57</v>
      </c>
      <c r="C65" s="25" t="str">
        <f>HYPERLINK("https://ams.testrail.com/index.php?/cases/view/85846","C85846")</f>
        <v>C85846</v>
      </c>
    </row>
    <row r="66" spans="1:3" x14ac:dyDescent="0.25">
      <c r="A66" s="14"/>
      <c r="B66" s="14" t="s">
        <v>58</v>
      </c>
      <c r="C66" s="25" t="str">
        <f>HYPERLINK("https://ams.testrail.com/index.php?/cases/view/85846","C85846")</f>
        <v>C85846</v>
      </c>
    </row>
    <row r="67" spans="1:3" x14ac:dyDescent="0.25">
      <c r="A67" s="49"/>
      <c r="B67" s="15" t="s">
        <v>60</v>
      </c>
      <c r="C67" s="51" t="str">
        <f>HYPERLINK("https://ams.testrail.com/index.php?/cases/view/85847","C85847")</f>
        <v>C85847</v>
      </c>
    </row>
    <row r="68" spans="1:3" x14ac:dyDescent="0.25">
      <c r="A68" s="53"/>
      <c r="B68" s="16" t="s">
        <v>27</v>
      </c>
      <c r="C68" s="54"/>
    </row>
    <row r="69" spans="1:3" x14ac:dyDescent="0.25">
      <c r="A69" s="53"/>
      <c r="B69" s="16" t="s">
        <v>61</v>
      </c>
      <c r="C69" s="54"/>
    </row>
    <row r="70" spans="1:3" x14ac:dyDescent="0.25">
      <c r="A70" s="53"/>
      <c r="B70" s="16" t="s">
        <v>62</v>
      </c>
      <c r="C70" s="54"/>
    </row>
    <row r="71" spans="1:3" x14ac:dyDescent="0.25">
      <c r="A71" s="53"/>
      <c r="B71" s="16" t="s">
        <v>63</v>
      </c>
      <c r="C71" s="54"/>
    </row>
    <row r="72" spans="1:3" x14ac:dyDescent="0.25">
      <c r="A72" s="50"/>
      <c r="B72" s="5" t="s">
        <v>64</v>
      </c>
      <c r="C72" s="52"/>
    </row>
    <row r="73" spans="1:3" ht="30" x14ac:dyDescent="0.25">
      <c r="A73" s="14"/>
      <c r="B73" s="14" t="s">
        <v>65</v>
      </c>
      <c r="C73" s="25" t="str">
        <f t="shared" ref="C73:C78" si="2">HYPERLINK("https://ams.testrail.com/index.php?/cases/view/85847","C85847")</f>
        <v>C85847</v>
      </c>
    </row>
    <row r="74" spans="1:3" ht="30" x14ac:dyDescent="0.25">
      <c r="A74" s="14"/>
      <c r="B74" s="14" t="s">
        <v>66</v>
      </c>
      <c r="C74" s="25" t="str">
        <f t="shared" si="2"/>
        <v>C85847</v>
      </c>
    </row>
    <row r="75" spans="1:3" ht="45" x14ac:dyDescent="0.25">
      <c r="A75" s="14"/>
      <c r="B75" s="14" t="s">
        <v>67</v>
      </c>
      <c r="C75" s="25" t="str">
        <f t="shared" si="2"/>
        <v>C85847</v>
      </c>
    </row>
    <row r="76" spans="1:3" ht="45" x14ac:dyDescent="0.25">
      <c r="A76" s="14"/>
      <c r="B76" s="14" t="s">
        <v>68</v>
      </c>
      <c r="C76" s="25" t="str">
        <f t="shared" si="2"/>
        <v>C85847</v>
      </c>
    </row>
    <row r="77" spans="1:3" ht="30" x14ac:dyDescent="0.25">
      <c r="A77" s="14"/>
      <c r="B77" s="14" t="s">
        <v>69</v>
      </c>
      <c r="C77" s="25" t="str">
        <f t="shared" si="2"/>
        <v>C85847</v>
      </c>
    </row>
    <row r="78" spans="1:3" ht="45" x14ac:dyDescent="0.25">
      <c r="A78" s="14"/>
      <c r="B78" s="14" t="s">
        <v>169</v>
      </c>
      <c r="C78" s="25" t="str">
        <f t="shared" si="2"/>
        <v>C85847</v>
      </c>
    </row>
    <row r="79" spans="1:3" x14ac:dyDescent="0.25">
      <c r="A79" s="49"/>
      <c r="B79" s="15" t="s">
        <v>70</v>
      </c>
      <c r="C79" s="51" t="str">
        <f>HYPERLINK("https://ams.testrail.com/index.php?/cases/view/85848","C85848")</f>
        <v>C85848</v>
      </c>
    </row>
    <row r="80" spans="1:3" x14ac:dyDescent="0.25">
      <c r="A80" s="53"/>
      <c r="B80" s="16" t="s">
        <v>29</v>
      </c>
      <c r="C80" s="54"/>
    </row>
    <row r="81" spans="1:3" x14ac:dyDescent="0.25">
      <c r="A81" s="53"/>
      <c r="B81" s="16" t="s">
        <v>30</v>
      </c>
      <c r="C81" s="54"/>
    </row>
    <row r="82" spans="1:3" x14ac:dyDescent="0.25">
      <c r="A82" s="53"/>
      <c r="B82" s="16" t="s">
        <v>31</v>
      </c>
      <c r="C82" s="54"/>
    </row>
    <row r="83" spans="1:3" x14ac:dyDescent="0.25">
      <c r="A83" s="53"/>
      <c r="B83" s="16" t="s">
        <v>32</v>
      </c>
      <c r="C83" s="54"/>
    </row>
    <row r="84" spans="1:3" x14ac:dyDescent="0.25">
      <c r="A84" s="53"/>
      <c r="B84" s="16" t="s">
        <v>33</v>
      </c>
      <c r="C84" s="54"/>
    </row>
    <row r="85" spans="1:3" x14ac:dyDescent="0.25">
      <c r="A85" s="53"/>
      <c r="B85" s="16" t="s">
        <v>71</v>
      </c>
      <c r="C85" s="54"/>
    </row>
    <row r="86" spans="1:3" x14ac:dyDescent="0.25">
      <c r="A86" s="53"/>
      <c r="B86" s="16" t="s">
        <v>72</v>
      </c>
      <c r="C86" s="54"/>
    </row>
    <row r="87" spans="1:3" x14ac:dyDescent="0.25">
      <c r="A87" s="50"/>
      <c r="B87" s="5" t="s">
        <v>73</v>
      </c>
      <c r="C87" s="52"/>
    </row>
    <row r="88" spans="1:3" x14ac:dyDescent="0.25">
      <c r="A88" s="14"/>
      <c r="B88" s="14" t="s">
        <v>75</v>
      </c>
      <c r="C88" s="25" t="str">
        <f t="shared" ref="C88:C98" si="3">HYPERLINK("https://ams.testrail.com/index.php?/cases/view/85848","C85848")</f>
        <v>C85848</v>
      </c>
    </row>
    <row r="89" spans="1:3" ht="30" x14ac:dyDescent="0.25">
      <c r="A89" s="14"/>
      <c r="B89" s="14" t="s">
        <v>76</v>
      </c>
      <c r="C89" s="25" t="str">
        <f t="shared" si="3"/>
        <v>C85848</v>
      </c>
    </row>
    <row r="90" spans="1:3" ht="30" x14ac:dyDescent="0.25">
      <c r="A90" s="14"/>
      <c r="B90" s="14" t="s">
        <v>77</v>
      </c>
      <c r="C90" s="25" t="str">
        <f t="shared" si="3"/>
        <v>C85848</v>
      </c>
    </row>
    <row r="91" spans="1:3" ht="30" x14ac:dyDescent="0.25">
      <c r="A91" s="14"/>
      <c r="B91" s="14" t="s">
        <v>78</v>
      </c>
      <c r="C91" s="25" t="str">
        <f t="shared" si="3"/>
        <v>C85848</v>
      </c>
    </row>
    <row r="92" spans="1:3" ht="30" x14ac:dyDescent="0.25">
      <c r="A92" s="14"/>
      <c r="B92" s="14" t="s">
        <v>79</v>
      </c>
      <c r="C92" s="25" t="str">
        <f t="shared" si="3"/>
        <v>C85848</v>
      </c>
    </row>
    <row r="93" spans="1:3" ht="30" x14ac:dyDescent="0.25">
      <c r="A93" s="14"/>
      <c r="B93" s="14" t="s">
        <v>80</v>
      </c>
      <c r="C93" s="25" t="str">
        <f t="shared" si="3"/>
        <v>C85848</v>
      </c>
    </row>
    <row r="94" spans="1:3" ht="30" x14ac:dyDescent="0.25">
      <c r="A94" s="14"/>
      <c r="B94" s="14" t="s">
        <v>81</v>
      </c>
      <c r="C94" s="25" t="str">
        <f t="shared" si="3"/>
        <v>C85848</v>
      </c>
    </row>
    <row r="95" spans="1:3" x14ac:dyDescent="0.25">
      <c r="A95" s="14"/>
      <c r="B95" s="14" t="s">
        <v>74</v>
      </c>
      <c r="C95" s="25" t="str">
        <f t="shared" si="3"/>
        <v>C85848</v>
      </c>
    </row>
    <row r="96" spans="1:3" ht="30" x14ac:dyDescent="0.25">
      <c r="A96" s="14"/>
      <c r="B96" s="14" t="s">
        <v>82</v>
      </c>
      <c r="C96" s="25" t="str">
        <f t="shared" si="3"/>
        <v>C85848</v>
      </c>
    </row>
    <row r="97" spans="1:3" ht="30" x14ac:dyDescent="0.25">
      <c r="A97" s="14"/>
      <c r="B97" s="14" t="s">
        <v>83</v>
      </c>
      <c r="C97" s="25" t="str">
        <f t="shared" si="3"/>
        <v>C85848</v>
      </c>
    </row>
    <row r="98" spans="1:3" ht="45" x14ac:dyDescent="0.25">
      <c r="A98" s="35"/>
      <c r="B98" s="15" t="s">
        <v>84</v>
      </c>
      <c r="C98" s="38" t="str">
        <f t="shared" si="3"/>
        <v>C85848</v>
      </c>
    </row>
    <row r="99" spans="1:3" x14ac:dyDescent="0.25">
      <c r="A99" s="36"/>
      <c r="B99" s="57" t="str">
        <f>HYPERLINK("[..\DesignTable.xlsx]GroupDesign!B996"," - (maint) site if the user is focused on the Site field")</f>
        <v xml:space="preserve"> - (maint) site if the user is focused on the Site field</v>
      </c>
      <c r="C99" s="39"/>
    </row>
    <row r="100" spans="1:3" x14ac:dyDescent="0.25">
      <c r="A100" s="37"/>
      <c r="B100" s="56" t="str">
        <f>HYPERLINK("[..\DesignTable.xlsx]GroupDesign!B1209"," - (maint) tdm_type if the user is focused on the Tech. data key field")</f>
        <v xml:space="preserve"> - (maint) tdm_type if the user is focused on the Tech. data key field</v>
      </c>
      <c r="C100" s="40"/>
    </row>
    <row r="101" spans="1:3" ht="45" x14ac:dyDescent="0.25">
      <c r="A101" s="35"/>
      <c r="B101" s="15" t="s">
        <v>85</v>
      </c>
      <c r="C101" s="38" t="str">
        <f>HYPERLINK("https://ams.testrail.com/index.php?/cases/view/85848","C85848")</f>
        <v>C85848</v>
      </c>
    </row>
    <row r="102" spans="1:3" x14ac:dyDescent="0.25">
      <c r="A102" s="36"/>
      <c r="B102" s="57" t="str">
        <f>HYPERLINK("[..\DesignTable.xlsx]GroupDesign!B994"," - (browse) site if the user is focused on the Site field")</f>
        <v xml:space="preserve"> - (browse) site if the user is focused on the Site field</v>
      </c>
      <c r="C102" s="39"/>
    </row>
    <row r="103" spans="1:3" x14ac:dyDescent="0.25">
      <c r="A103" s="37"/>
      <c r="B103" s="56" t="str">
        <f>HYPERLINK("[..\DesignTable.xlsx]GroupDesign!B1207"," - (browse) tdm_type if the user is focused on the Tech. data key field")</f>
        <v xml:space="preserve"> - (browse) tdm_type if the user is focused on the Tech. data key field</v>
      </c>
      <c r="C103" s="40"/>
    </row>
    <row r="104" spans="1:3" ht="45" x14ac:dyDescent="0.25">
      <c r="A104" s="35"/>
      <c r="B104" s="15" t="s">
        <v>86</v>
      </c>
      <c r="C104" s="38" t="str">
        <f>HYPERLINK("https://ams.testrail.com/index.php?/cases/view/85848","C85848")</f>
        <v>C85848</v>
      </c>
    </row>
    <row r="105" spans="1:3" x14ac:dyDescent="0.25">
      <c r="A105" s="37"/>
      <c r="B105" s="56" t="str">
        <f>HYPERLINK("[..\DesignTable.xlsx]GroupDesign!B1210"," - (apicbf) tdm_type_tree if the user is focused on the Tech. data key field")</f>
        <v xml:space="preserve"> - (apicbf) tdm_type_tree if the user is focused on the Tech. data key field</v>
      </c>
      <c r="C105" s="40"/>
    </row>
    <row r="106" spans="1:3" x14ac:dyDescent="0.25">
      <c r="A106" s="20"/>
      <c r="B106" s="14" t="s">
        <v>88</v>
      </c>
      <c r="C106" s="28" t="str">
        <f>HYPERLINK("https://ams.testrail.com/index.php?/cases/view/85849","C85849")</f>
        <v>C85849</v>
      </c>
    </row>
    <row r="107" spans="1:3" x14ac:dyDescent="0.25">
      <c r="A107" s="35"/>
      <c r="B107" s="15" t="s">
        <v>87</v>
      </c>
      <c r="C107" s="38" t="str">
        <f>HYPERLINK("https://ams.testrail.com/index.php?/cases/view/85849","C85849")</f>
        <v>C85849</v>
      </c>
    </row>
    <row r="108" spans="1:3" x14ac:dyDescent="0.25">
      <c r="A108" s="36"/>
      <c r="B108" s="16" t="s">
        <v>48</v>
      </c>
      <c r="C108" s="39"/>
    </row>
    <row r="109" spans="1:3" x14ac:dyDescent="0.25">
      <c r="A109" s="36"/>
      <c r="B109" s="16" t="s">
        <v>49</v>
      </c>
      <c r="C109" s="39"/>
    </row>
    <row r="110" spans="1:3" x14ac:dyDescent="0.25">
      <c r="A110" s="37"/>
      <c r="B110" s="5" t="s">
        <v>50</v>
      </c>
      <c r="C110" s="40"/>
    </row>
    <row r="111" spans="1:3" x14ac:dyDescent="0.25">
      <c r="A111" s="17"/>
      <c r="B111" s="14" t="s">
        <v>89</v>
      </c>
      <c r="C111" s="28" t="str">
        <f>HYPERLINK("https://ams.testrail.com/index.php?/cases/view/85849","C85849")</f>
        <v>C85849</v>
      </c>
    </row>
    <row r="112" spans="1:3" ht="30" x14ac:dyDescent="0.25">
      <c r="A112" s="17"/>
      <c r="B112" s="14" t="s">
        <v>90</v>
      </c>
      <c r="C112" s="28" t="str">
        <f>HYPERLINK("https://ams.testrail.com/index.php?/cases/view/85849","C85849")</f>
        <v>C85849</v>
      </c>
    </row>
    <row r="113" spans="1:3" ht="30" x14ac:dyDescent="0.25">
      <c r="A113" s="31"/>
      <c r="B113" s="15" t="s">
        <v>91</v>
      </c>
      <c r="C113" s="33" t="str">
        <f>HYPERLINK("https://ams.testrail.com/index.php?/cases/view/85849","C85849")</f>
        <v>C85849</v>
      </c>
    </row>
    <row r="114" spans="1:3" x14ac:dyDescent="0.25">
      <c r="A114" s="32"/>
      <c r="B114" s="56" t="str">
        <f>HYPERLINK("[..\DesignTable.xlsx]GroupDesign!B1200"," - (browse) tdm_combination")</f>
        <v xml:space="preserve"> - (browse) tdm_combination</v>
      </c>
      <c r="C114" s="34"/>
    </row>
    <row r="115" spans="1:3" ht="30" x14ac:dyDescent="0.25">
      <c r="A115" s="31"/>
      <c r="B115" s="15" t="s">
        <v>94</v>
      </c>
      <c r="C115" s="33" t="str">
        <f>HYPERLINK("https://ams.testrail.com/index.php?/cases/view/85849","C85849")</f>
        <v>C85849</v>
      </c>
    </row>
    <row r="116" spans="1:3" x14ac:dyDescent="0.25">
      <c r="A116" s="32"/>
      <c r="B116" s="56" t="str">
        <f>HYPERLINK("[..\DesignTable.xlsx]GroupDesign!B1198"," - (browse) tdinclin")</f>
        <v xml:space="preserve"> - (browse) tdinclin</v>
      </c>
      <c r="C116" s="34"/>
    </row>
    <row r="117" spans="1:3" ht="30" x14ac:dyDescent="0.25">
      <c r="A117" s="31"/>
      <c r="B117" s="15" t="s">
        <v>95</v>
      </c>
      <c r="C117" s="33" t="str">
        <f>HYPERLINK("https://ams.testrail.com/index.php?/cases/view/85849","C85849")</f>
        <v>C85849</v>
      </c>
    </row>
    <row r="118" spans="1:3" x14ac:dyDescent="0.25">
      <c r="A118" s="32"/>
      <c r="B118" s="56" t="str">
        <f>HYPERLINK("[..\DesignTable.xlsx]GroupDesign!B1211"," - (browse) tdm_valid_values")</f>
        <v xml:space="preserve"> - (browse) tdm_valid_values</v>
      </c>
      <c r="C118" s="34"/>
    </row>
    <row r="119" spans="1:3" x14ac:dyDescent="0.25">
      <c r="A119" s="14"/>
      <c r="B119" s="23" t="s">
        <v>96</v>
      </c>
      <c r="C119" s="11"/>
    </row>
    <row r="120" spans="1:3" ht="30" x14ac:dyDescent="0.25">
      <c r="A120" s="14"/>
      <c r="B120" s="23" t="s">
        <v>97</v>
      </c>
      <c r="C120" s="11"/>
    </row>
    <row r="121" spans="1:3" ht="30" x14ac:dyDescent="0.25">
      <c r="A121" s="14"/>
      <c r="B121" s="18" t="s">
        <v>98</v>
      </c>
      <c r="C121" s="11"/>
    </row>
    <row r="122" spans="1:3" ht="15.75" thickBot="1" x14ac:dyDescent="0.3">
      <c r="A122" s="14"/>
      <c r="B122" s="23" t="s">
        <v>99</v>
      </c>
      <c r="C122" s="11"/>
    </row>
    <row r="123" spans="1:3" ht="24" thickBot="1" x14ac:dyDescent="0.3">
      <c r="A123" s="44" t="s">
        <v>100</v>
      </c>
      <c r="B123" s="45"/>
      <c r="C123" s="46"/>
    </row>
    <row r="124" spans="1:3" ht="19.5" thickBot="1" x14ac:dyDescent="0.3">
      <c r="A124" s="41" t="s">
        <v>101</v>
      </c>
      <c r="B124" s="42"/>
      <c r="C124" s="43"/>
    </row>
    <row r="125" spans="1:3" ht="30" x14ac:dyDescent="0.25">
      <c r="A125" s="16"/>
      <c r="B125" s="16" t="s">
        <v>111</v>
      </c>
      <c r="C125" s="29" t="str">
        <f t="shared" ref="C125:C131" si="4">HYPERLINK("https://ams.testrail.com/index.php?/cases/view/85850","C85850")</f>
        <v>C85850</v>
      </c>
    </row>
    <row r="126" spans="1:3" x14ac:dyDescent="0.25">
      <c r="A126" s="14"/>
      <c r="B126" s="14" t="s">
        <v>102</v>
      </c>
      <c r="C126" s="25" t="str">
        <f t="shared" si="4"/>
        <v>C85850</v>
      </c>
    </row>
    <row r="127" spans="1:3" x14ac:dyDescent="0.25">
      <c r="A127" s="14"/>
      <c r="B127" s="14" t="s">
        <v>103</v>
      </c>
      <c r="C127" s="25" t="str">
        <f t="shared" si="4"/>
        <v>C85850</v>
      </c>
    </row>
    <row r="128" spans="1:3" ht="30" x14ac:dyDescent="0.25">
      <c r="A128" s="14"/>
      <c r="B128" s="14" t="s">
        <v>104</v>
      </c>
      <c r="C128" s="25" t="str">
        <f t="shared" si="4"/>
        <v>C85850</v>
      </c>
    </row>
    <row r="129" spans="1:3" x14ac:dyDescent="0.25">
      <c r="A129" s="14"/>
      <c r="B129" s="14" t="s">
        <v>105</v>
      </c>
      <c r="C129" s="25" t="str">
        <f t="shared" si="4"/>
        <v>C85850</v>
      </c>
    </row>
    <row r="130" spans="1:3" x14ac:dyDescent="0.25">
      <c r="A130" s="14"/>
      <c r="B130" s="14" t="s">
        <v>106</v>
      </c>
      <c r="C130" s="25" t="str">
        <f t="shared" si="4"/>
        <v>C85850</v>
      </c>
    </row>
    <row r="131" spans="1:3" ht="30" x14ac:dyDescent="0.25">
      <c r="A131" s="49"/>
      <c r="B131" s="15" t="s">
        <v>107</v>
      </c>
      <c r="C131" s="51" t="str">
        <f t="shared" si="4"/>
        <v>C85850</v>
      </c>
    </row>
    <row r="132" spans="1:3" x14ac:dyDescent="0.25">
      <c r="A132" s="50"/>
      <c r="B132" s="56" t="str">
        <f>HYPERLINK("[..\DesignTable.xlsx]GroupDesign!B663"," - (maint) note")</f>
        <v xml:space="preserve"> - (maint) note</v>
      </c>
      <c r="C132" s="52"/>
    </row>
    <row r="133" spans="1:3" ht="30" x14ac:dyDescent="0.25">
      <c r="A133" s="49"/>
      <c r="B133" s="15" t="s">
        <v>108</v>
      </c>
      <c r="C133" s="51" t="str">
        <f>HYPERLINK("https://ams.testrail.com/index.php?/cases/view/85850","C85850")</f>
        <v>C85850</v>
      </c>
    </row>
    <row r="134" spans="1:3" x14ac:dyDescent="0.25">
      <c r="A134" s="50"/>
      <c r="B134" s="56" t="str">
        <f>HYPERLINK("[..\DesignTable.xlsx]GroupDesign!B306"," - (browse) drawing_combination")</f>
        <v xml:space="preserve"> - (browse) drawing_combination</v>
      </c>
      <c r="C134" s="52"/>
    </row>
    <row r="135" spans="1:3" ht="30" x14ac:dyDescent="0.25">
      <c r="A135" s="49"/>
      <c r="B135" s="15" t="s">
        <v>109</v>
      </c>
      <c r="C135" s="51" t="str">
        <f>HYPERLINK("https://ams.testrail.com/index.php?/cases/view/85850","C85850")</f>
        <v>C85850</v>
      </c>
    </row>
    <row r="136" spans="1:3" x14ac:dyDescent="0.25">
      <c r="A136" s="50"/>
      <c r="B136" s="56" t="str">
        <f>HYPERLINK("[..\DesignTable.xlsx]GroupDesign!B578"," - (browse) location_combination")</f>
        <v xml:space="preserve"> - (browse) location_combination</v>
      </c>
      <c r="C136" s="52"/>
    </row>
    <row r="137" spans="1:3" ht="30" x14ac:dyDescent="0.25">
      <c r="A137" s="49"/>
      <c r="B137" s="15" t="s">
        <v>110</v>
      </c>
      <c r="C137" s="51" t="str">
        <f>HYPERLINK("https://ams.testrail.com/index.php?/cases/view/85850","C85850")</f>
        <v>C85850</v>
      </c>
    </row>
    <row r="138" spans="1:3" x14ac:dyDescent="0.25">
      <c r="A138" s="50"/>
      <c r="B138" s="56" t="str">
        <f>HYPERLINK("[..\DesignTable.xlsx]GroupDesign!B172"," - (browse) contact_combination")</f>
        <v xml:space="preserve"> - (browse) contact_combination</v>
      </c>
      <c r="C138" s="52"/>
    </row>
    <row r="139" spans="1:3" ht="30" x14ac:dyDescent="0.25">
      <c r="A139" s="14"/>
      <c r="B139" s="14" t="s">
        <v>112</v>
      </c>
      <c r="C139" s="25" t="str">
        <f t="shared" ref="C139:C147" si="5">HYPERLINK("https://ams.testrail.com/index.php?/cases/view/85850","C85850")</f>
        <v>C85850</v>
      </c>
    </row>
    <row r="140" spans="1:3" ht="30" x14ac:dyDescent="0.25">
      <c r="A140" s="14"/>
      <c r="B140" s="14" t="s">
        <v>113</v>
      </c>
      <c r="C140" s="25" t="str">
        <f t="shared" si="5"/>
        <v>C85850</v>
      </c>
    </row>
    <row r="141" spans="1:3" ht="30" x14ac:dyDescent="0.25">
      <c r="A141" s="14"/>
      <c r="B141" s="14" t="s">
        <v>114</v>
      </c>
      <c r="C141" s="25" t="str">
        <f t="shared" si="5"/>
        <v>C85850</v>
      </c>
    </row>
    <row r="142" spans="1:3" ht="30" x14ac:dyDescent="0.25">
      <c r="A142" s="14"/>
      <c r="B142" s="14" t="s">
        <v>115</v>
      </c>
      <c r="C142" s="25" t="str">
        <f t="shared" si="5"/>
        <v>C85850</v>
      </c>
    </row>
    <row r="143" spans="1:3" ht="30" x14ac:dyDescent="0.25">
      <c r="A143" s="14"/>
      <c r="B143" s="14" t="s">
        <v>116</v>
      </c>
      <c r="C143" s="25" t="str">
        <f t="shared" si="5"/>
        <v>C85850</v>
      </c>
    </row>
    <row r="144" spans="1:3" ht="30" x14ac:dyDescent="0.25">
      <c r="A144" s="14"/>
      <c r="B144" s="14" t="s">
        <v>117</v>
      </c>
      <c r="C144" s="25" t="str">
        <f t="shared" si="5"/>
        <v>C85850</v>
      </c>
    </row>
    <row r="145" spans="1:3" x14ac:dyDescent="0.25">
      <c r="A145" s="14"/>
      <c r="B145" s="14" t="s">
        <v>74</v>
      </c>
      <c r="C145" s="25" t="str">
        <f t="shared" si="5"/>
        <v>C85850</v>
      </c>
    </row>
    <row r="146" spans="1:3" ht="30" x14ac:dyDescent="0.25">
      <c r="A146" s="14"/>
      <c r="B146" s="14" t="s">
        <v>118</v>
      </c>
      <c r="C146" s="25" t="str">
        <f t="shared" si="5"/>
        <v>C85850</v>
      </c>
    </row>
    <row r="147" spans="1:3" ht="30.75" thickBot="1" x14ac:dyDescent="0.3">
      <c r="A147" s="14"/>
      <c r="B147" s="14" t="s">
        <v>119</v>
      </c>
      <c r="C147" s="25" t="str">
        <f t="shared" si="5"/>
        <v>C85850</v>
      </c>
    </row>
    <row r="148" spans="1:3" ht="24" thickBot="1" x14ac:dyDescent="0.3">
      <c r="A148" s="44" t="s">
        <v>120</v>
      </c>
      <c r="B148" s="45"/>
      <c r="C148" s="46"/>
    </row>
    <row r="149" spans="1:3" ht="19.5" thickBot="1" x14ac:dyDescent="0.3">
      <c r="A149" s="41" t="s">
        <v>35</v>
      </c>
      <c r="B149" s="42"/>
      <c r="C149" s="43"/>
    </row>
    <row r="150" spans="1:3" x14ac:dyDescent="0.25">
      <c r="A150" s="35"/>
      <c r="B150" s="15" t="s">
        <v>47</v>
      </c>
      <c r="C150" s="38" t="str">
        <f>HYPERLINK("https://ams.testrail.com/index.php?/cases/view/85845","C85845")</f>
        <v>C85845</v>
      </c>
    </row>
    <row r="151" spans="1:3" x14ac:dyDescent="0.25">
      <c r="A151" s="36"/>
      <c r="B151" s="16" t="s">
        <v>48</v>
      </c>
      <c r="C151" s="39"/>
    </row>
    <row r="152" spans="1:3" x14ac:dyDescent="0.25">
      <c r="A152" s="36"/>
      <c r="B152" s="16" t="s">
        <v>49</v>
      </c>
      <c r="C152" s="39"/>
    </row>
    <row r="153" spans="1:3" x14ac:dyDescent="0.25">
      <c r="A153" s="36"/>
      <c r="B153" s="16" t="s">
        <v>50</v>
      </c>
      <c r="C153" s="39"/>
    </row>
    <row r="154" spans="1:3" x14ac:dyDescent="0.25">
      <c r="A154" s="35"/>
      <c r="B154" s="21" t="s">
        <v>92</v>
      </c>
      <c r="C154" s="38" t="str">
        <f>HYPERLINK("https://ams.testrail.com/index.php?/cases/view/85845","C85845")</f>
        <v>C85845</v>
      </c>
    </row>
    <row r="155" spans="1:3" x14ac:dyDescent="0.25">
      <c r="A155" s="37"/>
      <c r="B155" s="22" t="s">
        <v>93</v>
      </c>
      <c r="C155" s="40"/>
    </row>
    <row r="156" spans="1:3" x14ac:dyDescent="0.25">
      <c r="A156" s="31"/>
      <c r="B156" s="15" t="s">
        <v>121</v>
      </c>
      <c r="C156" s="33" t="str">
        <f>HYPERLINK("https://ams.testrail.com/index.php?/cases/view/85845","C85845")</f>
        <v>C85845</v>
      </c>
    </row>
    <row r="157" spans="1:3" x14ac:dyDescent="0.25">
      <c r="A157" s="47"/>
      <c r="B157" s="16" t="s">
        <v>122</v>
      </c>
      <c r="C157" s="48"/>
    </row>
    <row r="158" spans="1:3" x14ac:dyDescent="0.25">
      <c r="A158" s="47"/>
      <c r="B158" s="16" t="s">
        <v>123</v>
      </c>
      <c r="C158" s="48"/>
    </row>
    <row r="159" spans="1:3" x14ac:dyDescent="0.25">
      <c r="A159" s="47"/>
      <c r="B159" s="16" t="s">
        <v>124</v>
      </c>
      <c r="C159" s="48"/>
    </row>
    <row r="160" spans="1:3" x14ac:dyDescent="0.25">
      <c r="A160" s="47"/>
      <c r="B160" s="16" t="s">
        <v>125</v>
      </c>
      <c r="C160" s="48"/>
    </row>
    <row r="161" spans="1:3" x14ac:dyDescent="0.25">
      <c r="A161" s="47"/>
      <c r="B161" s="16" t="s">
        <v>126</v>
      </c>
      <c r="C161" s="48"/>
    </row>
    <row r="162" spans="1:3" x14ac:dyDescent="0.25">
      <c r="A162" s="47"/>
      <c r="B162" s="16" t="s">
        <v>127</v>
      </c>
      <c r="C162" s="48"/>
    </row>
    <row r="163" spans="1:3" x14ac:dyDescent="0.25">
      <c r="A163" s="32"/>
      <c r="B163" s="5" t="s">
        <v>128</v>
      </c>
      <c r="C163" s="34"/>
    </row>
    <row r="164" spans="1:3" x14ac:dyDescent="0.25">
      <c r="A164" s="35"/>
      <c r="B164" s="16" t="s">
        <v>160</v>
      </c>
      <c r="C164" s="38" t="str">
        <f>HYPERLINK("https://ams.testrail.com/index.php?/cases/view/85845","C85845")</f>
        <v>C85845</v>
      </c>
    </row>
    <row r="165" spans="1:3" x14ac:dyDescent="0.25">
      <c r="A165" s="36"/>
      <c r="B165" s="16" t="s">
        <v>161</v>
      </c>
      <c r="C165" s="39"/>
    </row>
    <row r="166" spans="1:3" x14ac:dyDescent="0.25">
      <c r="A166" s="36"/>
      <c r="B166" s="16" t="s">
        <v>162</v>
      </c>
      <c r="C166" s="39"/>
    </row>
    <row r="167" spans="1:3" x14ac:dyDescent="0.25">
      <c r="A167" s="36"/>
      <c r="B167" s="16" t="s">
        <v>163</v>
      </c>
      <c r="C167" s="39"/>
    </row>
    <row r="168" spans="1:3" x14ac:dyDescent="0.25">
      <c r="A168" s="36"/>
      <c r="B168" s="16" t="s">
        <v>164</v>
      </c>
      <c r="C168" s="39"/>
    </row>
    <row r="169" spans="1:3" x14ac:dyDescent="0.25">
      <c r="A169" s="37"/>
      <c r="B169" s="16" t="s">
        <v>165</v>
      </c>
      <c r="C169" s="40"/>
    </row>
    <row r="170" spans="1:3" ht="30" x14ac:dyDescent="0.25">
      <c r="A170" s="35"/>
      <c r="B170" s="15" t="s">
        <v>129</v>
      </c>
      <c r="C170" s="38" t="str">
        <f>HYPERLINK("https://ams.testrail.com/index.php?/cases/view/85851","C85851")</f>
        <v>C85851</v>
      </c>
    </row>
    <row r="171" spans="1:3" x14ac:dyDescent="0.25">
      <c r="A171" s="36"/>
      <c r="B171" s="16" t="s">
        <v>130</v>
      </c>
      <c r="C171" s="39"/>
    </row>
    <row r="172" spans="1:3" x14ac:dyDescent="0.25">
      <c r="A172" s="36"/>
      <c r="B172" s="16" t="s">
        <v>131</v>
      </c>
      <c r="C172" s="39"/>
    </row>
    <row r="173" spans="1:3" x14ac:dyDescent="0.25">
      <c r="A173" s="36"/>
      <c r="B173" s="16" t="s">
        <v>132</v>
      </c>
      <c r="C173" s="39"/>
    </row>
    <row r="174" spans="1:3" x14ac:dyDescent="0.25">
      <c r="A174" s="36"/>
      <c r="B174" s="16" t="s">
        <v>133</v>
      </c>
      <c r="C174" s="39"/>
    </row>
    <row r="175" spans="1:3" x14ac:dyDescent="0.25">
      <c r="A175" s="37"/>
      <c r="B175" s="5" t="s">
        <v>134</v>
      </c>
      <c r="C175" s="40"/>
    </row>
    <row r="176" spans="1:3" x14ac:dyDescent="0.25">
      <c r="A176" s="17"/>
      <c r="B176" s="14" t="s">
        <v>135</v>
      </c>
      <c r="C176" s="28" t="str">
        <f>HYPERLINK("https://ams.testrail.com/index.php?/cases/view/85852","C85852")</f>
        <v>C85852</v>
      </c>
    </row>
    <row r="177" spans="1:3" ht="30" x14ac:dyDescent="0.25">
      <c r="A177" s="17"/>
      <c r="B177" s="14" t="s">
        <v>136</v>
      </c>
      <c r="C177" s="28" t="str">
        <f>HYPERLINK("https://ams.testrail.com/index.php?/cases/view/85845","C85845")</f>
        <v>C85845</v>
      </c>
    </row>
    <row r="178" spans="1:3" ht="15.75" thickBot="1" x14ac:dyDescent="0.3">
      <c r="A178" s="17"/>
      <c r="B178" s="14" t="s">
        <v>137</v>
      </c>
      <c r="C178" s="28" t="str">
        <f>HYPERLINK("https://ams.testrail.com/index.php?/cases/view/85845","C85845")</f>
        <v>C85845</v>
      </c>
    </row>
    <row r="179" spans="1:3" ht="19.5" thickBot="1" x14ac:dyDescent="0.3">
      <c r="A179" s="41" t="s">
        <v>101</v>
      </c>
      <c r="B179" s="42"/>
      <c r="C179" s="43"/>
    </row>
    <row r="180" spans="1:3" ht="30" x14ac:dyDescent="0.25">
      <c r="A180" s="14"/>
      <c r="B180" s="14" t="s">
        <v>141</v>
      </c>
      <c r="C180" s="25" t="str">
        <f>HYPERLINK("https://ams.testrail.com/index.php?/cases/view/85851","C85851")</f>
        <v>C85851</v>
      </c>
    </row>
    <row r="181" spans="1:3" x14ac:dyDescent="0.25">
      <c r="A181" s="14"/>
      <c r="B181" s="14" t="s">
        <v>142</v>
      </c>
      <c r="C181" s="25" t="str">
        <f>HYPERLINK("https://ams.testrail.com/index.php?/cases/view/85851","C85851")</f>
        <v>C85851</v>
      </c>
    </row>
    <row r="182" spans="1:3" x14ac:dyDescent="0.25">
      <c r="A182" s="14"/>
      <c r="B182" s="14" t="s">
        <v>143</v>
      </c>
      <c r="C182" s="25"/>
    </row>
    <row r="183" spans="1:3" ht="30" x14ac:dyDescent="0.25">
      <c r="A183" s="17"/>
      <c r="B183" s="14" t="s">
        <v>138</v>
      </c>
      <c r="C183" s="28" t="str">
        <f>HYPERLINK("https://ams.testrail.com/index.php?/cases/view/85851","C85851")</f>
        <v>C85851</v>
      </c>
    </row>
    <row r="184" spans="1:3" ht="30" x14ac:dyDescent="0.25">
      <c r="A184" s="17"/>
      <c r="B184" s="14" t="s">
        <v>139</v>
      </c>
      <c r="C184" s="28" t="str">
        <f>HYPERLINK("https://ams.testrail.com/index.php?/cases/view/85851","C85851")</f>
        <v>C85851</v>
      </c>
    </row>
    <row r="185" spans="1:3" ht="30" x14ac:dyDescent="0.25">
      <c r="A185" s="17"/>
      <c r="B185" s="14" t="s">
        <v>140</v>
      </c>
      <c r="C185" s="28" t="str">
        <f>HYPERLINK("https://ams.testrail.com/index.php?/cases/view/85851","C85851")</f>
        <v>C85851</v>
      </c>
    </row>
    <row r="186" spans="1:3" ht="30" x14ac:dyDescent="0.25">
      <c r="A186" s="31"/>
      <c r="B186" s="15" t="s">
        <v>144</v>
      </c>
      <c r="C186" s="33" t="str">
        <f>HYPERLINK("https://ams.testrail.com/index.php?/cases/view/85851","C85851")</f>
        <v>C85851</v>
      </c>
    </row>
    <row r="187" spans="1:3" x14ac:dyDescent="0.25">
      <c r="A187" s="32"/>
      <c r="B187" s="56" t="str">
        <f>HYPERLINK("[..\DesignTable.xlsx]GroupDesign!B1207"," - (browse) tdm_type")</f>
        <v xml:space="preserve"> - (browse) tdm_type</v>
      </c>
      <c r="C187" s="34"/>
    </row>
    <row r="188" spans="1:3" ht="30" x14ac:dyDescent="0.25">
      <c r="A188" s="31"/>
      <c r="B188" s="15" t="s">
        <v>145</v>
      </c>
      <c r="C188" s="33" t="str">
        <f>HYPERLINK("https://ams.testrail.com/index.php?/cases/view/85851","C85851")</f>
        <v>C85851</v>
      </c>
    </row>
    <row r="189" spans="1:3" x14ac:dyDescent="0.25">
      <c r="A189" s="32"/>
      <c r="B189" s="56" t="str">
        <f>HYPERLINK("[..\DesignTable.xlsx]GroupDesign!B994"," - (browse) site")</f>
        <v xml:space="preserve"> - (browse) site</v>
      </c>
      <c r="C189" s="34"/>
    </row>
    <row r="190" spans="1:3" ht="30" x14ac:dyDescent="0.25">
      <c r="A190" s="31"/>
      <c r="B190" s="15" t="s">
        <v>146</v>
      </c>
      <c r="C190" s="33" t="str">
        <f>HYPERLINK("https://ams.testrail.com/index.php?/cases/view/85851","C85851")</f>
        <v>C85851</v>
      </c>
    </row>
    <row r="191" spans="1:3" x14ac:dyDescent="0.25">
      <c r="A191" s="32"/>
      <c r="B191" s="56" t="str">
        <f>HYPERLINK("[..\DesignTable.xlsx]GroupDesign!B1328"," - (browse) unit")</f>
        <v xml:space="preserve"> - (browse) unit</v>
      </c>
      <c r="C191" s="34"/>
    </row>
    <row r="192" spans="1:3" ht="30" x14ac:dyDescent="0.25">
      <c r="A192" s="31"/>
      <c r="B192" s="15" t="s">
        <v>147</v>
      </c>
      <c r="C192" s="33" t="str">
        <f>HYPERLINK("https://ams.testrail.com/index.php?/cases/view/85851","C85851")</f>
        <v>C85851</v>
      </c>
    </row>
    <row r="193" spans="1:3" x14ac:dyDescent="0.25">
      <c r="A193" s="32"/>
      <c r="B193" s="56" t="str">
        <f>HYPERLINK("[..\DesignTable.xlsx]GroupDesign!B1210"," - (apicbf) tdm_type_tree")</f>
        <v xml:space="preserve"> - (apicbf) tdm_type_tree</v>
      </c>
      <c r="C193" s="34"/>
    </row>
    <row r="194" spans="1:3" x14ac:dyDescent="0.25">
      <c r="A194" s="19"/>
      <c r="B194" s="5" t="s">
        <v>159</v>
      </c>
      <c r="C194" s="30" t="str">
        <f t="shared" ref="C194:C203" si="6">HYPERLINK("https://ams.testrail.com/index.php?/cases/view/85851","C85851")</f>
        <v>C85851</v>
      </c>
    </row>
    <row r="195" spans="1:3" ht="60" x14ac:dyDescent="0.25">
      <c r="A195" s="17"/>
      <c r="B195" s="7" t="s">
        <v>148</v>
      </c>
      <c r="C195" s="28" t="str">
        <f t="shared" si="6"/>
        <v>C85851</v>
      </c>
    </row>
    <row r="196" spans="1:3" ht="30" x14ac:dyDescent="0.25">
      <c r="A196" s="17"/>
      <c r="B196" s="14" t="s">
        <v>149</v>
      </c>
      <c r="C196" s="28" t="str">
        <f t="shared" si="6"/>
        <v>C85851</v>
      </c>
    </row>
    <row r="197" spans="1:3" x14ac:dyDescent="0.25">
      <c r="A197" s="17"/>
      <c r="B197" s="5" t="s">
        <v>159</v>
      </c>
      <c r="C197" s="28" t="str">
        <f t="shared" si="6"/>
        <v>C85851</v>
      </c>
    </row>
    <row r="198" spans="1:3" ht="30" x14ac:dyDescent="0.25">
      <c r="A198" s="17"/>
      <c r="B198" s="5" t="s">
        <v>166</v>
      </c>
      <c r="C198" s="28" t="str">
        <f t="shared" si="6"/>
        <v>C85851</v>
      </c>
    </row>
    <row r="199" spans="1:3" ht="30" x14ac:dyDescent="0.25">
      <c r="A199" s="17"/>
      <c r="B199" s="14" t="s">
        <v>170</v>
      </c>
      <c r="C199" s="28" t="str">
        <f t="shared" si="6"/>
        <v>C85851</v>
      </c>
    </row>
    <row r="200" spans="1:3" ht="30" x14ac:dyDescent="0.25">
      <c r="A200" s="17"/>
      <c r="B200" s="14" t="s">
        <v>168</v>
      </c>
      <c r="C200" s="28" t="str">
        <f t="shared" si="6"/>
        <v>C85851</v>
      </c>
    </row>
    <row r="201" spans="1:3" x14ac:dyDescent="0.25">
      <c r="A201" s="17"/>
      <c r="B201" s="14" t="s">
        <v>167</v>
      </c>
      <c r="C201" s="28" t="str">
        <f t="shared" si="6"/>
        <v>C85851</v>
      </c>
    </row>
    <row r="202" spans="1:3" ht="30" x14ac:dyDescent="0.25">
      <c r="A202" s="17"/>
      <c r="B202" s="14" t="s">
        <v>150</v>
      </c>
      <c r="C202" s="28" t="str">
        <f t="shared" si="6"/>
        <v>C85851</v>
      </c>
    </row>
    <row r="203" spans="1:3" ht="30" x14ac:dyDescent="0.25">
      <c r="A203" s="17"/>
      <c r="B203" s="14" t="s">
        <v>151</v>
      </c>
      <c r="C203" s="28" t="str">
        <f t="shared" si="6"/>
        <v>C85851</v>
      </c>
    </row>
    <row r="204" spans="1:3" x14ac:dyDescent="0.25">
      <c r="A204" s="17"/>
      <c r="B204" s="14" t="s">
        <v>152</v>
      </c>
      <c r="C204" s="28" t="str">
        <f>HYPERLINK("https://ams.testrail.com/index.php?/cases/view/85852","C85852")</f>
        <v>C85852</v>
      </c>
    </row>
    <row r="205" spans="1:3" ht="30" x14ac:dyDescent="0.25">
      <c r="A205" s="17"/>
      <c r="B205" s="14" t="s">
        <v>153</v>
      </c>
      <c r="C205" s="28" t="str">
        <f>HYPERLINK("https://ams.testrail.com/index.php?/cases/view/85852","C85852")</f>
        <v>C85852</v>
      </c>
    </row>
    <row r="206" spans="1:3" x14ac:dyDescent="0.25">
      <c r="A206" s="17"/>
      <c r="B206" s="14" t="s">
        <v>154</v>
      </c>
      <c r="C206" s="28" t="str">
        <f>HYPERLINK("https://ams.testrail.com/index.php?/cases/view/85853","C85853")</f>
        <v>C85853</v>
      </c>
    </row>
    <row r="207" spans="1:3" ht="30" x14ac:dyDescent="0.25">
      <c r="A207" s="17"/>
      <c r="B207" s="14" t="s">
        <v>155</v>
      </c>
      <c r="C207" s="28" t="str">
        <f>HYPERLINK("https://ams.testrail.com/index.php?/cases/view/85853","C85853")</f>
        <v>C85853</v>
      </c>
    </row>
    <row r="208" spans="1:3" ht="30" x14ac:dyDescent="0.25">
      <c r="A208" s="31"/>
      <c r="B208" s="15" t="s">
        <v>156</v>
      </c>
      <c r="C208" s="33" t="str">
        <f>HYPERLINK("https://ams.testrail.com/index.php?/cases/view/85853","C85853")</f>
        <v>C85853</v>
      </c>
    </row>
    <row r="209" spans="1:3" x14ac:dyDescent="0.25">
      <c r="A209" s="32"/>
      <c r="B209" s="56" t="str">
        <f>HYPERLINK("[..\DesignTable.xlsx]GroupDesign!B1200"," - (browse) tdm_combination")</f>
        <v xml:space="preserve"> - (browse) tdm_combination</v>
      </c>
      <c r="C209" s="34"/>
    </row>
    <row r="210" spans="1:3" ht="30" x14ac:dyDescent="0.25">
      <c r="A210" s="31"/>
      <c r="B210" s="15" t="s">
        <v>157</v>
      </c>
      <c r="C210" s="33" t="str">
        <f>HYPERLINK("https://ams.testrail.com/index.php?/cases/view/85853","C85853")</f>
        <v>C85853</v>
      </c>
    </row>
    <row r="211" spans="1:3" x14ac:dyDescent="0.25">
      <c r="A211" s="32"/>
      <c r="B211" s="56" t="str">
        <f>HYPERLINK("[..\DesignTable.xlsx]GroupDesign!B1198"," - (browse) tdinclin")</f>
        <v xml:space="preserve"> - (browse) tdinclin</v>
      </c>
      <c r="C211" s="34"/>
    </row>
    <row r="212" spans="1:3" ht="30" x14ac:dyDescent="0.25">
      <c r="A212" s="31"/>
      <c r="B212" s="15" t="s">
        <v>158</v>
      </c>
      <c r="C212" s="33" t="str">
        <f>HYPERLINK("https://ams.testrail.com/index.php?/cases/view/85853","C85853")</f>
        <v>C85853</v>
      </c>
    </row>
    <row r="213" spans="1:3" x14ac:dyDescent="0.25">
      <c r="A213" s="32"/>
      <c r="B213" s="56" t="str">
        <f>HYPERLINK("[..\DesignTable.xlsx]GroupDesign!B1211"," - (browse) tdm_valid_values")</f>
        <v xml:space="preserve"> - (browse) tdm_valid_values</v>
      </c>
      <c r="C213" s="34"/>
    </row>
  </sheetData>
  <mergeCells count="73">
    <mergeCell ref="C98:C100"/>
    <mergeCell ref="A98:A100"/>
    <mergeCell ref="C101:C103"/>
    <mergeCell ref="A101:A103"/>
    <mergeCell ref="A56:A57"/>
    <mergeCell ref="C56:C57"/>
    <mergeCell ref="A58:A59"/>
    <mergeCell ref="C58:C59"/>
    <mergeCell ref="A79:A87"/>
    <mergeCell ref="C79:C87"/>
    <mergeCell ref="A4:C4"/>
    <mergeCell ref="A12:C12"/>
    <mergeCell ref="A21:A34"/>
    <mergeCell ref="C21:C34"/>
    <mergeCell ref="A67:A72"/>
    <mergeCell ref="C67:C72"/>
    <mergeCell ref="A35:C35"/>
    <mergeCell ref="A36:C36"/>
    <mergeCell ref="A15:A20"/>
    <mergeCell ref="C15:C20"/>
    <mergeCell ref="A37:A48"/>
    <mergeCell ref="C37:C48"/>
    <mergeCell ref="A60:A61"/>
    <mergeCell ref="C60:C61"/>
    <mergeCell ref="A54:A55"/>
    <mergeCell ref="C54:C55"/>
    <mergeCell ref="A104:A105"/>
    <mergeCell ref="C104:C105"/>
    <mergeCell ref="A107:A110"/>
    <mergeCell ref="C107:C110"/>
    <mergeCell ref="A150:A153"/>
    <mergeCell ref="C150:C153"/>
    <mergeCell ref="A113:A114"/>
    <mergeCell ref="C113:C114"/>
    <mergeCell ref="A115:A116"/>
    <mergeCell ref="C115:C116"/>
    <mergeCell ref="A117:A118"/>
    <mergeCell ref="C117:C118"/>
    <mergeCell ref="A123:C123"/>
    <mergeCell ref="A124:C124"/>
    <mergeCell ref="A131:A132"/>
    <mergeCell ref="C131:C132"/>
    <mergeCell ref="A133:A134"/>
    <mergeCell ref="C133:C134"/>
    <mergeCell ref="A135:A136"/>
    <mergeCell ref="C135:C136"/>
    <mergeCell ref="A137:A138"/>
    <mergeCell ref="C137:C138"/>
    <mergeCell ref="A148:C148"/>
    <mergeCell ref="C188:C189"/>
    <mergeCell ref="A149:C149"/>
    <mergeCell ref="A156:A163"/>
    <mergeCell ref="C156:C163"/>
    <mergeCell ref="A170:A175"/>
    <mergeCell ref="C170:C175"/>
    <mergeCell ref="A154:A155"/>
    <mergeCell ref="C154:C155"/>
    <mergeCell ref="A210:A211"/>
    <mergeCell ref="C210:C211"/>
    <mergeCell ref="A212:A213"/>
    <mergeCell ref="C212:C213"/>
    <mergeCell ref="A164:A169"/>
    <mergeCell ref="C164:C169"/>
    <mergeCell ref="A190:A191"/>
    <mergeCell ref="C190:C191"/>
    <mergeCell ref="A192:A193"/>
    <mergeCell ref="C192:C193"/>
    <mergeCell ref="A208:A209"/>
    <mergeCell ref="C208:C209"/>
    <mergeCell ref="A179:C179"/>
    <mergeCell ref="A186:A187"/>
    <mergeCell ref="C186:C187"/>
    <mergeCell ref="A188:A18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TDMTypeMaint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2019-03-14T12:58:20Z</dcterms:modified>
</cp:coreProperties>
</file>