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filterPrivacy="1"/>
  <xr:revisionPtr revIDLastSave="0" documentId="13_ncr:1_{19B132A4-0D71-4D26-9B12-162001E99012}" xr6:coauthVersionLast="40" xr6:coauthVersionMax="40" xr10:uidLastSave="{00000000-0000-0000-0000-000000000000}"/>
  <bookViews>
    <workbookView xWindow="0" yWindow="0" windowWidth="22260" windowHeight="12645" xr2:uid="{00000000-000D-0000-FFFF-FFFF00000000}"/>
  </bookViews>
  <sheets>
    <sheet name="TreeMasterDesign" sheetId="1" r:id="rId1"/>
    <sheet name="SearchForWindow" sheetId="2" r:id="rId2"/>
    <sheet name="IconLegend" sheetId="3" r:id="rId3"/>
    <sheet name="InformationWindow"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29" i="1" l="1"/>
  <c r="C326" i="1"/>
  <c r="C323" i="1"/>
  <c r="C311" i="1"/>
  <c r="C308" i="1"/>
  <c r="C305" i="1"/>
  <c r="C302" i="1"/>
  <c r="C299" i="1"/>
  <c r="C296" i="1"/>
  <c r="C293" i="1"/>
  <c r="C290" i="1"/>
  <c r="C288" i="1"/>
  <c r="C285" i="1" l="1"/>
  <c r="C283" i="1"/>
  <c r="C280" i="1"/>
  <c r="C98" i="1"/>
  <c r="C213" i="1"/>
  <c r="C211" i="1"/>
  <c r="C99" i="1"/>
  <c r="C8" i="3"/>
  <c r="C7" i="3"/>
  <c r="C6" i="3"/>
  <c r="C5" i="3"/>
  <c r="C4" i="3"/>
  <c r="C82" i="1"/>
  <c r="C81" i="1"/>
  <c r="C80" i="1"/>
  <c r="C79" i="1"/>
  <c r="C102" i="1"/>
  <c r="C30" i="1"/>
  <c r="C199" i="1"/>
  <c r="C197" i="1"/>
  <c r="C101" i="1"/>
  <c r="C195" i="1"/>
  <c r="C153" i="1"/>
  <c r="C191" i="1" l="1"/>
  <c r="C189" i="1"/>
  <c r="C209" i="1"/>
  <c r="C262" i="1"/>
  <c r="C259" i="1"/>
  <c r="C256" i="1"/>
  <c r="C253" i="1"/>
  <c r="C244" i="1"/>
  <c r="C241" i="1"/>
  <c r="C238" i="1"/>
  <c r="C179" i="1"/>
  <c r="C177" i="1"/>
  <c r="C203" i="1"/>
  <c r="C201" i="1"/>
  <c r="C232" i="1"/>
  <c r="C229" i="1"/>
  <c r="C227" i="1"/>
  <c r="C225" i="1"/>
  <c r="C222" i="1"/>
  <c r="C187" i="1"/>
  <c r="C185" i="1"/>
  <c r="C207" i="1"/>
  <c r="C265" i="1"/>
  <c r="C277" i="1"/>
  <c r="C274" i="1"/>
  <c r="C175" i="1"/>
  <c r="C173" i="1"/>
  <c r="C181" i="1"/>
  <c r="C105" i="1" l="1"/>
  <c r="C104" i="1"/>
  <c r="C103" i="1"/>
  <c r="C85" i="1"/>
  <c r="C84" i="1"/>
  <c r="C83" i="1"/>
  <c r="C271" i="1"/>
  <c r="C268" i="1"/>
  <c r="C193" i="1"/>
  <c r="C250" i="1"/>
  <c r="C219" i="1"/>
  <c r="C216" i="1"/>
  <c r="C205" i="1"/>
  <c r="C65" i="1" l="1"/>
  <c r="C64" i="1"/>
  <c r="C63" i="1"/>
  <c r="C62" i="1"/>
  <c r="C61" i="1"/>
  <c r="C60" i="1"/>
  <c r="C53" i="1"/>
  <c r="C52" i="1"/>
  <c r="C100" i="1"/>
  <c r="C78" i="1"/>
  <c r="C66" i="1"/>
  <c r="C320" i="1"/>
  <c r="C247" i="1"/>
  <c r="C314" i="1"/>
  <c r="C317" i="1"/>
  <c r="C131" i="1"/>
  <c r="C235" i="1" l="1"/>
  <c r="C183" i="1"/>
  <c r="C107" i="1"/>
  <c r="C29" i="1"/>
  <c r="B200" i="1" l="1"/>
  <c r="C33" i="1"/>
  <c r="C49" i="1"/>
  <c r="C50" i="1"/>
  <c r="C32" i="1"/>
  <c r="C31" i="1"/>
  <c r="C20" i="1"/>
  <c r="C16" i="1"/>
  <c r="C15" i="1"/>
  <c r="C14" i="1"/>
  <c r="C11" i="1"/>
  <c r="C10" i="1"/>
  <c r="C9" i="1"/>
  <c r="C8" i="1"/>
  <c r="C7" i="1"/>
  <c r="C6" i="1"/>
  <c r="C5" i="1"/>
  <c r="B336" i="1" l="1"/>
  <c r="B333" i="1"/>
  <c r="B330" i="1"/>
  <c r="B327" i="1"/>
  <c r="B324" i="1"/>
  <c r="B321" i="1"/>
  <c r="B318" i="1"/>
  <c r="B315" i="1"/>
  <c r="B312" i="1"/>
  <c r="B309" i="1"/>
  <c r="B306" i="1"/>
  <c r="B303" i="1"/>
  <c r="B300" i="1"/>
  <c r="B297" i="1"/>
  <c r="B294" i="1"/>
  <c r="B291" i="1"/>
  <c r="B289" i="1"/>
  <c r="B284" i="1"/>
  <c r="B281" i="1"/>
  <c r="B286" i="1"/>
  <c r="B278" i="1"/>
  <c r="B275" i="1"/>
  <c r="B269" i="1"/>
  <c r="B272" i="1"/>
  <c r="B266" i="1"/>
  <c r="B263" i="1"/>
  <c r="B260" i="1"/>
  <c r="B257" i="1"/>
  <c r="B254" i="1"/>
  <c r="B251" i="1"/>
  <c r="B248" i="1"/>
  <c r="B245" i="1"/>
  <c r="B242" i="1"/>
  <c r="B239" i="1"/>
  <c r="B236" i="1"/>
  <c r="B233" i="1"/>
  <c r="B230" i="1"/>
  <c r="B228" i="1"/>
  <c r="B214" i="1"/>
  <c r="B226" i="1"/>
  <c r="B220" i="1"/>
  <c r="B223" i="1"/>
  <c r="B217" i="1"/>
  <c r="B212" i="1"/>
  <c r="B210" i="1"/>
  <c r="B208" i="1"/>
  <c r="B206" i="1"/>
  <c r="B204" i="1"/>
  <c r="B202" i="1"/>
  <c r="B198" i="1"/>
</calcChain>
</file>

<file path=xl/sharedStrings.xml><?xml version="1.0" encoding="utf-8"?>
<sst xmlns="http://schemas.openxmlformats.org/spreadsheetml/2006/main" count="334" uniqueCount="273">
  <si>
    <t>№</t>
  </si>
  <si>
    <t>Functionality list</t>
  </si>
  <si>
    <t>Test link</t>
  </si>
  <si>
    <t>The program should start when the user clicks on the "Plant explorer" icon in the Information searching subtab. The default master design should be selected in the system properties for this program.</t>
  </si>
  <si>
    <t>The program should have the next tabs on the tollbar:</t>
  </si>
  <si>
    <t xml:space="preserve"> - Options</t>
  </si>
  <si>
    <t xml:space="preserve"> -  File</t>
  </si>
  <si>
    <t xml:space="preserve"> - Help</t>
  </si>
  <si>
    <t>The program should have the next buttons on the toolbar:</t>
  </si>
  <si>
    <t xml:space="preserve"> - Exit</t>
  </si>
  <si>
    <t xml:space="preserve"> - Print</t>
  </si>
  <si>
    <t xml:space="preserve"> - Find</t>
  </si>
  <si>
    <t xml:space="preserve"> - Up</t>
  </si>
  <si>
    <t xml:space="preserve"> - Refresh</t>
  </si>
  <si>
    <t xml:space="preserve"> - POS filter</t>
  </si>
  <si>
    <t xml:space="preserve"> - MO filter</t>
  </si>
  <si>
    <t xml:space="preserve"> - CAL filter</t>
  </si>
  <si>
    <t>Design</t>
  </si>
  <si>
    <t>Basic functionality</t>
  </si>
  <si>
    <t>The user should be able to exit from the fullscreen mode by clicking on the "Restore Down" button.</t>
  </si>
  <si>
    <t>The user should be able to close the program window by clicking on the "X" button.</t>
  </si>
  <si>
    <t>The user should be able to minimize  the program window by clicking on the "_" button.</t>
  </si>
  <si>
    <r>
      <t>The user should be able to open the program window in the fullscreen by clicking on the "</t>
    </r>
    <r>
      <rPr>
        <sz val="11"/>
        <color theme="1"/>
        <rFont val="Calibri"/>
        <family val="2"/>
      </rPr>
      <t>□" button.</t>
    </r>
  </si>
  <si>
    <t>The user should be able to resize the program window.</t>
  </si>
  <si>
    <t>The user should be able to move the program window.</t>
  </si>
  <si>
    <t>The name "API PRO - Tree" should be displayed in the left top corner of the program window.</t>
  </si>
  <si>
    <t>There should be present the version of API PRO in the right top corner of the program.</t>
  </si>
  <si>
    <t>The system line should be in the program under the toolbar</t>
  </si>
  <si>
    <t xml:space="preserve"> - position</t>
  </si>
  <si>
    <t xml:space="preserve"> - maintenance object</t>
  </si>
  <si>
    <t xml:space="preserve"> - work order</t>
  </si>
  <si>
    <t xml:space="preserve"> - spare part</t>
  </si>
  <si>
    <t xml:space="preserve"> - document</t>
  </si>
  <si>
    <t xml:space="preserve"> - work history</t>
  </si>
  <si>
    <t xml:space="preserve"> - Inspection point</t>
  </si>
  <si>
    <t xml:space="preserve"> - notification</t>
  </si>
  <si>
    <t xml:space="preserve"> - inspection point</t>
  </si>
  <si>
    <t>There should be vertical and / or horizontal scroll bars if the length and / or width of the tree is larger than the window size.</t>
  </si>
  <si>
    <t>The user should be able to use this scroll bars.</t>
  </si>
  <si>
    <t>The table should contain the next columns:</t>
  </si>
  <si>
    <t>On the left part of the program window should be displayed the tree structure of the elements.</t>
  </si>
  <si>
    <t>The tree structure should consist of the next elements:</t>
  </si>
  <si>
    <t>On the right part of the program window should be displayed the table.</t>
  </si>
  <si>
    <t xml:space="preserve"> - Document</t>
  </si>
  <si>
    <t xml:space="preserve"> - code of the lement</t>
  </si>
  <si>
    <t xml:space="preserve"> - sublevels</t>
  </si>
  <si>
    <t xml:space="preserve"> - key of the element</t>
  </si>
  <si>
    <t xml:space="preserve"> - name of the element</t>
  </si>
  <si>
    <t xml:space="preserve"> - technical data</t>
  </si>
  <si>
    <t xml:space="preserve"> - MO/POS supplied by</t>
  </si>
  <si>
    <t xml:space="preserve"> - MO/POS supplying</t>
  </si>
  <si>
    <t xml:space="preserve"> - calibration</t>
  </si>
  <si>
    <t>There should be vertical and / or horizontal scroll bars if the length and / or width of the table is larger than the window size.</t>
  </si>
  <si>
    <t>ToolBar functionality</t>
  </si>
  <si>
    <t>The "File" tab should be opened if the user clicks on it.</t>
  </si>
  <si>
    <t>The "File" tab should contain the next items:</t>
  </si>
  <si>
    <t xml:space="preserve"> - Window list</t>
  </si>
  <si>
    <t xml:space="preserve"> - Save design</t>
  </si>
  <si>
    <t xml:space="preserve"> - Enable design</t>
  </si>
  <si>
    <t xml:space="preserve"> - Reset design</t>
  </si>
  <si>
    <t>The "Options" tab should be opened if the user clicks on it.</t>
  </si>
  <si>
    <t>The "Options" tab should contain the next items:</t>
  </si>
  <si>
    <t xml:space="preserve"> - Find item in tree</t>
  </si>
  <si>
    <t xml:space="preserve"> - Parent level</t>
  </si>
  <si>
    <t xml:space="preserve"> - Color legend</t>
  </si>
  <si>
    <t xml:space="preserve"> - Icon legend</t>
  </si>
  <si>
    <t xml:space="preserve"> - POS tree order</t>
  </si>
  <si>
    <t xml:space="preserve"> - MO tree order</t>
  </si>
  <si>
    <t>The "Help" tab should be opened if the user clicks on it.</t>
  </si>
  <si>
    <t>The "Help" tab should contain the next items:</t>
  </si>
  <si>
    <t xml:space="preserve"> - Contents</t>
  </si>
  <si>
    <t xml:space="preserve"> - Search for help on</t>
  </si>
  <si>
    <t xml:space="preserve"> - Configuration details</t>
  </si>
  <si>
    <t xml:space="preserve"> - About</t>
  </si>
  <si>
    <t>The "Print" window should appear if the user clicks on the "Print" item.</t>
  </si>
  <si>
    <t>The "Window list" window should appear if the user clicks on the "Window list" item.</t>
  </si>
  <si>
    <t>The program window should switch to design edit mode if the user clicks on the "Enable design" item.</t>
  </si>
  <si>
    <t>The current design should be saved if the user clicks on the "Save design" mode.</t>
  </si>
  <si>
    <t>The current design should be reseted to default if the user clicks on the "Reset design" item.</t>
  </si>
  <si>
    <t>The program window should close if the user clicks on the "Exit" item.</t>
  </si>
  <si>
    <t>The "Search for position and maintenance object" window should open if the user clicks on the "Find item in tree" item.</t>
  </si>
  <si>
    <t>The "Search for position and maintenance object" window should have the "POS/MO key" field.</t>
  </si>
  <si>
    <t>The user chould be able to enter any character in the "POS/MO key" field.</t>
  </si>
  <si>
    <t>The max length of the entered in "POS/MO key" field string should be thirty characters.</t>
  </si>
  <si>
    <t>If the user enters the key of element that does not exist and presses the OK button the "Message" window should appear. The window should contain the text: "Unable to find a key greater than: …".</t>
  </si>
  <si>
    <t>If the user enters the key of element that already  exist and presses the OK button the element with the key that was entered should be opened in "API PRO - tree" window.</t>
  </si>
  <si>
    <t>The "Search for position and maintenance object" window should close if the user clicks on the "Cancel" button.</t>
  </si>
  <si>
    <t>The "Auto find" option should turned on if the user clicks on the "Auto find" button  while any string was already entered in "POS/MO key" field.</t>
  </si>
  <si>
    <t>The "Auto find" option should turned off if the user clicks on the "Auto find" button  while the "POS/MO key" field was empty.</t>
  </si>
  <si>
    <t>The parent element should be opened in the "API PRO - tree" window if the user selects the element and clicks on the "Parent level" item.</t>
  </si>
  <si>
    <t>The color legend should appear in the bottom of the "API PRO - tree" windwo if the user clicks on the "Color legend" item.</t>
  </si>
  <si>
    <t>The color legend should disappear if the user clicks on the "Color legend" item again.</t>
  </si>
  <si>
    <t>The "Icon legend" window should open if the user clicks on the "Icon legend" item.</t>
  </si>
  <si>
    <t>The user should be able to move the "Search for position and maintenance object" window.</t>
  </si>
  <si>
    <t>The user should be able to close the "Search for position and maintenance object" window by clicking on the "X" button.</t>
  </si>
  <si>
    <t>The user should be able to move the "Icon legend" window.</t>
  </si>
  <si>
    <t>The user should be able to close the "Icon legend" window by clicking on the "X" button.</t>
  </si>
  <si>
    <t>In the "Icon legend" window should be the list of icons these are used in "API PRO - tree" window.</t>
  </si>
  <si>
    <t>In the "Icon legend" window should be two buttons: Cancel and Reset.</t>
  </si>
  <si>
    <t>The "Icon legend" window should close if the user clicks on the "Cancel" button.</t>
  </si>
  <si>
    <t>The Icon legend" window should be reseted if the user clicks on the "Reset" button.</t>
  </si>
  <si>
    <t>The "Filter criteria" window for position should open if the user clicks on the "POS filter" item.</t>
  </si>
  <si>
    <t>The "Filter criteria" window for maintenance object should open if the user clicks on the "MO filter" item.</t>
  </si>
  <si>
    <t>The "Filter criteria" window for calibration should open if the user clicks on the "CAL filter" item.</t>
  </si>
  <si>
    <t>The "Tree sort criteria: position" window should open if the user clicks on the "POS tree order" item.</t>
  </si>
  <si>
    <t>The "Tree sort criteria: maintenance object" window should open if the user clicks on the "MO tree order" item.</t>
  </si>
  <si>
    <t>The window with user manual should opens if the user clicks on the "Contents" item.</t>
  </si>
  <si>
    <t>The chapter of the user manual about the selected element should open if the user clicks on the "search for help on" item.</t>
  </si>
  <si>
    <t>The "Information" window should appear if the user clicks on the "configuration details" item.</t>
  </si>
  <si>
    <t>The "Information" window should contain the next text: "Configuration data saved."</t>
  </si>
  <si>
    <t>The user should be able to move the "Information" window.</t>
  </si>
  <si>
    <t>The user should be able to close the "Information" window by clicking on the "X" button.</t>
  </si>
  <si>
    <t>The XML-file with configuration data about the "API PRO - tree" window should be created.</t>
  </si>
  <si>
    <t>The "Information" window should have the "OK" button.</t>
  </si>
  <si>
    <t>The " Information" window should close if the user clicks on the "OK" button.</t>
  </si>
  <si>
    <t>The user should not be able to make any actions with API PRO system until he closes the "Information" window.</t>
  </si>
  <si>
    <t>The "About API PRO 10" window should appear if the user clicks on the "About" item.</t>
  </si>
  <si>
    <t>The program window should close if the user clicks on the "Exit" button on the ToolBar.</t>
  </si>
  <si>
    <t>The "Print" window should appear if the user clicks on the "Print" button on the ToolBar.</t>
  </si>
  <si>
    <t>The "Search for position and maintenance object" window should open if the user clicks on the "Find" button on the ToolBar.</t>
  </si>
  <si>
    <t>The parent element should be opened in the "API PRO - tree" window if the user selects the element and clicks on the "Up" button on the ToolBar.</t>
  </si>
  <si>
    <t>The program window should be refreshed if the user clicks on the "Refresh" button on the ToolBar.</t>
  </si>
  <si>
    <t>The "Filter criteria" window for position should open if the user clicks on the "POS filter" button on the ToolBar.</t>
  </si>
  <si>
    <t>The "Filter criteria" window for maintenance object should open if the user clicks on the "MO filter" button on the ToolBar.</t>
  </si>
  <si>
    <t>The "Filter criteria" window for calibration should open if the user clicks on the "CAL filter" button on the ToolBar.</t>
  </si>
  <si>
    <t>Tree structure</t>
  </si>
  <si>
    <t>The user should be able to collapse and unford the elements of the tree.</t>
  </si>
  <si>
    <t>The elements should have the appropriate icons.</t>
  </si>
  <si>
    <t>The user should be able to change icons for elements by "Icon legend" option.</t>
  </si>
  <si>
    <t>The user shoult be able to call the context menu byt clicking RMB on any element.</t>
  </si>
  <si>
    <t>Table</t>
  </si>
  <si>
    <t>The list of subelements should be displayed for the selected element of the tree structure.</t>
  </si>
  <si>
    <t xml:space="preserve"> The connected subelements the appropriate cells of the table should be colored. </t>
  </si>
  <si>
    <t xml:space="preserve">If the subelement has the connected subelements too, the appropriate cells of the table should be colored. </t>
  </si>
  <si>
    <t>Context menu</t>
  </si>
  <si>
    <t xml:space="preserve"> - View</t>
  </si>
  <si>
    <t xml:space="preserve"> - View related…</t>
  </si>
  <si>
    <t xml:space="preserve"> - Add maintenance object</t>
  </si>
  <si>
    <t xml:space="preserve"> - Edit</t>
  </si>
  <si>
    <t xml:space="preserve"> - Delete</t>
  </si>
  <si>
    <t xml:space="preserve"> - work orders</t>
  </si>
  <si>
    <t xml:space="preserve"> - notifications</t>
  </si>
  <si>
    <t xml:space="preserve"> - supplies</t>
  </si>
  <si>
    <t xml:space="preserve"> - supplied by</t>
  </si>
  <si>
    <t xml:space="preserve"> - skills</t>
  </si>
  <si>
    <t xml:space="preserve"> - add job order</t>
  </si>
  <si>
    <t xml:space="preserve"> - add work order</t>
  </si>
  <si>
    <t xml:space="preserve"> - add notification</t>
  </si>
  <si>
    <t xml:space="preserve"> - register job</t>
  </si>
  <si>
    <t xml:space="preserve"> - register hours…</t>
  </si>
  <si>
    <t xml:space="preserve"> - Stock removal</t>
  </si>
  <si>
    <t>The number of elements in the context menu should depend on the type of element for which this context menu is called.</t>
  </si>
  <si>
    <t>The context menu for maintenance object should have the next items:</t>
  </si>
  <si>
    <t>The context menu for position should have the next items:</t>
  </si>
  <si>
    <t>The context menu for inspection point should have the next items:</t>
  </si>
  <si>
    <t>The context menu for document should have the next items:</t>
  </si>
  <si>
    <t>The context menu for spare part should have the next items:</t>
  </si>
  <si>
    <t>The context menu for notification should have the next items:</t>
  </si>
  <si>
    <t>The context menu for work history should have the next items:</t>
  </si>
  <si>
    <t xml:space="preserve"> - Add position</t>
  </si>
  <si>
    <t xml:space="preserve">If the user clicks on the "Delete" item for any maintenance object the next program should open for the selected maintenance object: </t>
  </si>
  <si>
    <t>The "Question" window with the text: "Are you sure want to delete record identified with '…' in table 'Maintenance object' should appear.</t>
  </si>
  <si>
    <t>If the user clicks on the "Delete" item for any position the next  program should be opened for the selected position:</t>
  </si>
  <si>
    <t xml:space="preserve"> The "Question" window with the text: "Are you sure want to delete record identified with '…' in table 'Position' should appear.</t>
  </si>
  <si>
    <t>If the user clicks on the "View" item for any position the next program should be opened for the selected position:</t>
  </si>
  <si>
    <r>
      <t>If the user clicks on the "View related…" item the next</t>
    </r>
    <r>
      <rPr>
        <b/>
        <sz val="11"/>
        <color theme="1"/>
        <rFont val="Calibri"/>
        <family val="2"/>
        <scheme val="minor"/>
      </rPr>
      <t xml:space="preserve"> </t>
    </r>
    <r>
      <rPr>
        <sz val="11"/>
        <color theme="1"/>
        <rFont val="Calibri"/>
        <family val="2"/>
        <scheme val="minor"/>
      </rPr>
      <t>program</t>
    </r>
    <r>
      <rPr>
        <b/>
        <sz val="11"/>
        <color theme="1"/>
        <rFont val="Calibri"/>
        <family val="2"/>
        <scheme val="minor"/>
      </rPr>
      <t xml:space="preserve"> </t>
    </r>
    <r>
      <rPr>
        <sz val="11"/>
        <color theme="1"/>
        <rFont val="Calibri"/>
        <family val="2"/>
        <scheme val="minor"/>
      </rPr>
      <t xml:space="preserve">should be opened for the selected element: </t>
    </r>
  </si>
  <si>
    <t>The connected subelements of the selected element should be displayed in this program.</t>
  </si>
  <si>
    <r>
      <t>If the user clicks on the "Add position" item for any position the next program</t>
    </r>
    <r>
      <rPr>
        <b/>
        <sz val="11"/>
        <color theme="1"/>
        <rFont val="Calibri"/>
        <family val="2"/>
        <scheme val="minor"/>
      </rPr>
      <t xml:space="preserve"> </t>
    </r>
    <r>
      <rPr>
        <sz val="11"/>
        <color theme="1"/>
        <rFont val="Calibri"/>
        <family val="2"/>
        <scheme val="minor"/>
      </rPr>
      <t xml:space="preserve">should be opened in edit mode. </t>
    </r>
  </si>
  <si>
    <t>The "Root key" field should be filled by the selected position.</t>
  </si>
  <si>
    <t>If the user clicks on the "Add maintenance object" item for any position the next program should be opened in edit mode.</t>
  </si>
  <si>
    <t>The "Position key" field should be filled by the selected position.</t>
  </si>
  <si>
    <t xml:space="preserve">If the user clicks on the "Add maintenance object" item for any maintenance object the next program should be opened in edit mode: </t>
  </si>
  <si>
    <t>The "MO root key" field should be filled by the selected maintenance object. The "Cost carrier key" ans "Site" fields should be inherited from the selected maintenance object.</t>
  </si>
  <si>
    <t>If the user clicks on the "Edit" item for any position the next program should be opened for the selected position:</t>
  </si>
  <si>
    <t>If the user clicks on the "Edit" item for any maintenance object the next program should be opened for the selected maintenance object.</t>
  </si>
  <si>
    <t>If the user clicks on the "Spare part" item for any maintenance object the next program should open:</t>
  </si>
  <si>
    <t>If the user clicks on the "Document" item for any maintenance object the next program should open:</t>
  </si>
  <si>
    <t>If the user clicks on the "Document" item for any position the next program should open:</t>
  </si>
  <si>
    <t>If the user clicks on the "Document" item for document the next program should open:</t>
  </si>
  <si>
    <t>The list of documents that are connected to the selected position should be displayed in this program. The window of this program should have the header "Documents for table Position, …".</t>
  </si>
  <si>
    <t>If the user clicks on the "Work orders" item for any maintenance object the next program should open:</t>
  </si>
  <si>
    <t>If the user clicks on the "Work orders" item for any position the next program should open:</t>
  </si>
  <si>
    <t>If the user clicks on the "Work history" item for any maintenance object the next program should open:</t>
  </si>
  <si>
    <t>If the user clicks on the "Work history" item for any position the next program should open:</t>
  </si>
  <si>
    <t>If the user clicks on the "Notification" item for any maintenance object the next program should open:</t>
  </si>
  <si>
    <t>The list of finished work orders connected to the selected position should be displayed in this program.</t>
  </si>
  <si>
    <t>The list of finished work orders connected to the selected maintenance object should be displayed in this program.</t>
  </si>
  <si>
    <t>The list of work orders connected to the selected position should be displayed in this program.</t>
  </si>
  <si>
    <t>The list of work orders connected to the selected maintenance object should be displayed in this program.</t>
  </si>
  <si>
    <t>The list of documents connected to the parent element should be displayed in this program.</t>
  </si>
  <si>
    <t>The list of documents connected to the selected maintenance object should be displayed in this program. The window of this program should have the header "Documents for table Maintenance object, …".</t>
  </si>
  <si>
    <t>The list of spare parts connected to the parent maintenance object should be displayed in this program.</t>
  </si>
  <si>
    <t>The list of notifications connected to the selected maintenance object should be displayed in this program.</t>
  </si>
  <si>
    <t>If the user clicks on the "Notification" item for any position the next program should open:</t>
  </si>
  <si>
    <t>If the user clicks on the "Inspection point" item for any maintenance object the next program should open:</t>
  </si>
  <si>
    <t>The list of inspection points connected to the selected maintenance object should be displayed in this program.</t>
  </si>
  <si>
    <t>The list of notifications connected to the selected position should be displayed in this program.</t>
  </si>
  <si>
    <t>If the user clicks on the "Inspection point" item for any inspection point the next program should open:</t>
  </si>
  <si>
    <t>The list of inspection points connected to the parent maintenance object should be displayed in this program.</t>
  </si>
  <si>
    <t>The context menu for work order should have the next items:</t>
  </si>
  <si>
    <t>If the user clicks on the "Work orders" item for any work order the next program should open:</t>
  </si>
  <si>
    <t>The list of work orders connected to the parent element should be displayed in this program.</t>
  </si>
  <si>
    <t>If the user clicks on the "Work history" item for any work history the next program should open:</t>
  </si>
  <si>
    <t>The list of finished work orders connected to the parent element should be displayed in this program.</t>
  </si>
  <si>
    <t>If the user clicks on the "Notification" item for any notification the next program should open:</t>
  </si>
  <si>
    <t>The list of notifications connected to the parent element should be displayed in this program.</t>
  </si>
  <si>
    <t>If the user clicks on the "Technical data" item for any maintenance object the next program should open:</t>
  </si>
  <si>
    <t>If the user clicks on the "Technical data" item for any position the next program should open:</t>
  </si>
  <si>
    <t>The list of technical data connected to the selected maintenance object should be displayed in this program.</t>
  </si>
  <si>
    <t>The list of technical datas connected to the selected poairion should be displayed in this program.</t>
  </si>
  <si>
    <t>If there is no technical data connected to the selected maintenance object the next program should open in edit mode too:</t>
  </si>
  <si>
    <t>If there is no technical data connected to the selected position the next program should open in edit mode too:</t>
  </si>
  <si>
    <t>If the user clicks on the "Supplies" item for any maintenance object the next program should open:</t>
  </si>
  <si>
    <t>The list of objects supplied by the selected maintenance object should be displayed in this program.</t>
  </si>
  <si>
    <t>If the user clicks on the "Supplies" item for any position the next program should open:</t>
  </si>
  <si>
    <t>The list of objects supplied by the selected position should be displayed in this program.</t>
  </si>
  <si>
    <t>If the user clicks on the "Supplied by" item for any maintenance object the next program should open:</t>
  </si>
  <si>
    <t>The list of objects these supply the selected maintenance object should be displayed in this program.</t>
  </si>
  <si>
    <t>If the user clicks on the "Supplied by" item for any position the next program should open:</t>
  </si>
  <si>
    <t>The list of objects these supply the selected position should be displayed in this program.</t>
  </si>
  <si>
    <t>If the user clicks on the "Calibration" item for any maintenance object the next program should open:</t>
  </si>
  <si>
    <t>The calibration setup for the selected maintenance object should be displayed in this program.</t>
  </si>
  <si>
    <t>The list of skills connected to the selected maintenance object should be displayed in this program.</t>
  </si>
  <si>
    <t xml:space="preserve"> - work order (root)</t>
  </si>
  <si>
    <t xml:space="preserve"> - spare part (root)</t>
  </si>
  <si>
    <t xml:space="preserve"> - document (root)</t>
  </si>
  <si>
    <t xml:space="preserve"> - work history (root)</t>
  </si>
  <si>
    <t xml:space="preserve"> - inspection point (root)</t>
  </si>
  <si>
    <t xml:space="preserve"> - notification (root)</t>
  </si>
  <si>
    <t>The context menu for inspection point (root) should have the next items:</t>
  </si>
  <si>
    <t>The context menu for spare part (root) should have the next items:</t>
  </si>
  <si>
    <t>The context menu for notification (root) should have the next items:</t>
  </si>
  <si>
    <t>The context menu for work order (root) should have the next items:</t>
  </si>
  <si>
    <t>The context menu for work history (root) should have the next items:</t>
  </si>
  <si>
    <t>The context menu for document (root) should have the next items:</t>
  </si>
  <si>
    <t xml:space="preserve"> - Spare part</t>
  </si>
  <si>
    <t xml:space="preserve"> - Notification</t>
  </si>
  <si>
    <t xml:space="preserve"> - Work history</t>
  </si>
  <si>
    <t xml:space="preserve"> - Work order</t>
  </si>
  <si>
    <t>If the user clicks on the "View" item for any inspection point the next program should be opened for the selected inspection point:</t>
  </si>
  <si>
    <t>If the user clicks on the "View" item for any maintenance object the next program should be opened for the selected maintenance object:</t>
  </si>
  <si>
    <t>If the user clicks on the "View" item for any document the next program should be opened for the selected document:</t>
  </si>
  <si>
    <t>If the user clicks on the "View" item for any spare part the next program should be opened for the selected spare part:</t>
  </si>
  <si>
    <t>If the user clicks on the "View" item for any notification the next program should be opened for the selected notification:</t>
  </si>
  <si>
    <t>If the user clicks on the "View" item for any work history the next program should be opened for the selected work history element:</t>
  </si>
  <si>
    <t>If the user clicks on the "View" item for any work order the next program should be opened for the selected work order:</t>
  </si>
  <si>
    <t>If the user clicks on the "Add job order" item for any maintenance object the next program should open in edit mode:</t>
  </si>
  <si>
    <t>If the user clicks on the "Add job order" item for any position the next program should open in edit mode:</t>
  </si>
  <si>
    <t>If the user clicks on the "Add work order" item for any maintenance object the next program should open in edit mode:</t>
  </si>
  <si>
    <t>If the user clicks on the "Add work order" item for any position the next program should open in edit mode:</t>
  </si>
  <si>
    <t>If the user clicks on the "Add notification" item for any maintenance object the next program should open in edit mode:</t>
  </si>
  <si>
    <t>If the user clicks on the "Add notification" item for any position the next program should open in edit mode:</t>
  </si>
  <si>
    <t>If the user clicks on the "Register job" item for any maintenance object the next program should open in edit mode:</t>
  </si>
  <si>
    <t>If the user clicks on the "Register job" item for any position the next program should open in edit mode:</t>
  </si>
  <si>
    <t>If the user clicks on the "Register hours" item for any maintenance object the next program should open in edit mode:</t>
  </si>
  <si>
    <r>
      <t>The "Maint. Object key" field in the</t>
    </r>
    <r>
      <rPr>
        <b/>
        <sz val="11"/>
        <color theme="1"/>
        <rFont val="Calibri"/>
        <family val="2"/>
        <scheme val="minor"/>
      </rPr>
      <t xml:space="preserve"> (maint) work_order [1]</t>
    </r>
    <r>
      <rPr>
        <sz val="11"/>
        <color theme="1"/>
        <rFont val="Calibri"/>
        <family val="2"/>
        <scheme val="minor"/>
      </rPr>
      <t xml:space="preserve"> program should be filled by the selected maintenance object. The "Position key", "Priority" and "Account key" field  in the </t>
    </r>
    <r>
      <rPr>
        <b/>
        <sz val="11"/>
        <color theme="1"/>
        <rFont val="Calibri"/>
        <family val="2"/>
        <scheme val="minor"/>
      </rPr>
      <t>(maint) work_order [1]</t>
    </r>
    <r>
      <rPr>
        <sz val="11"/>
        <color theme="1"/>
        <rFont val="Calibri"/>
        <family val="2"/>
        <scheme val="minor"/>
      </rPr>
      <t xml:space="preserve"> program should be inherited from the selected maintenance object. The "Planned start date-time" and "Requested finish" fields should be filled by the current date-time.</t>
    </r>
  </si>
  <si>
    <r>
      <t xml:space="preserve"> The "Position key" field  in the </t>
    </r>
    <r>
      <rPr>
        <b/>
        <sz val="11"/>
        <color theme="1"/>
        <rFont val="Calibri"/>
        <family val="2"/>
        <scheme val="minor"/>
      </rPr>
      <t>(maint) work_order [1]</t>
    </r>
    <r>
      <rPr>
        <sz val="11"/>
        <color theme="1"/>
        <rFont val="Calibri"/>
        <family val="2"/>
        <scheme val="minor"/>
      </rPr>
      <t xml:space="preserve"> program should be filled by the selected position. The "Priority" and "Account key" fields  in the </t>
    </r>
    <r>
      <rPr>
        <b/>
        <sz val="11"/>
        <color theme="1"/>
        <rFont val="Calibri"/>
        <family val="2"/>
        <scheme val="minor"/>
      </rPr>
      <t>(maint) work_order [1]</t>
    </r>
    <r>
      <rPr>
        <sz val="11"/>
        <color theme="1"/>
        <rFont val="Calibri"/>
        <family val="2"/>
        <scheme val="minor"/>
      </rPr>
      <t xml:space="preserve"> program should be inherited from the selected maintenance object. The "Planned start date-time" and "Requested finish" fields should be filled by the current date-time.</t>
    </r>
  </si>
  <si>
    <r>
      <t xml:space="preserve">The "Maint. Object key" field in the </t>
    </r>
    <r>
      <rPr>
        <b/>
        <sz val="11"/>
        <color theme="1"/>
        <rFont val="Calibri"/>
        <family val="2"/>
        <scheme val="minor"/>
      </rPr>
      <t>(maint) work_order</t>
    </r>
    <r>
      <rPr>
        <sz val="11"/>
        <color theme="1"/>
        <rFont val="Calibri"/>
        <family val="2"/>
        <scheme val="minor"/>
      </rPr>
      <t xml:space="preserve"> program should be filled by the selected maintenance object. The "Position key", "Priority", "Account key", "Debit cost type key", "Cost purpose key" and "Cost carrier key" field  in the</t>
    </r>
    <r>
      <rPr>
        <b/>
        <sz val="11"/>
        <color theme="1"/>
        <rFont val="Calibri"/>
        <family val="2"/>
        <scheme val="minor"/>
      </rPr>
      <t xml:space="preserve"> (maint) work_order</t>
    </r>
    <r>
      <rPr>
        <sz val="11"/>
        <color theme="1"/>
        <rFont val="Calibri"/>
        <family val="2"/>
        <scheme val="minor"/>
      </rPr>
      <t xml:space="preserve"> program should be inherited from the selected maintenance object. The "Planned start date-time" and "Requested finish" fields should be filled by the current date-time.</t>
    </r>
  </si>
  <si>
    <r>
      <t xml:space="preserve"> The "Position key" field  in the </t>
    </r>
    <r>
      <rPr>
        <b/>
        <sz val="11"/>
        <color theme="1"/>
        <rFont val="Calibri"/>
        <family val="2"/>
        <scheme val="minor"/>
      </rPr>
      <t>(maint) work_order</t>
    </r>
    <r>
      <rPr>
        <sz val="11"/>
        <color theme="1"/>
        <rFont val="Calibri"/>
        <family val="2"/>
        <scheme val="minor"/>
      </rPr>
      <t xml:space="preserve"> program should be filled by the selected position. The "Priority",  "Account key", "Debit cost type key", "Cost purpose key" and "Cost carrier key" fields  in the</t>
    </r>
    <r>
      <rPr>
        <b/>
        <sz val="11"/>
        <color theme="1"/>
        <rFont val="Calibri"/>
        <family val="2"/>
        <scheme val="minor"/>
      </rPr>
      <t xml:space="preserve"> (maint) work_order</t>
    </r>
    <r>
      <rPr>
        <sz val="11"/>
        <color theme="1"/>
        <rFont val="Calibri"/>
        <family val="2"/>
        <scheme val="minor"/>
      </rPr>
      <t xml:space="preserve"> program should be inherited from the selected maintenance object. The "Planned start date-time" and "Requested finish" fields should be filled by the current date-time.</t>
    </r>
  </si>
  <si>
    <r>
      <t xml:space="preserve">The "Maint. Object key" field in the </t>
    </r>
    <r>
      <rPr>
        <b/>
        <sz val="11"/>
        <color theme="1"/>
        <rFont val="Calibri"/>
        <family val="2"/>
        <scheme val="minor"/>
      </rPr>
      <t>(maint) notification</t>
    </r>
    <r>
      <rPr>
        <sz val="11"/>
        <color theme="1"/>
        <rFont val="Calibri"/>
        <family val="2"/>
        <scheme val="minor"/>
      </rPr>
      <t xml:space="preserve"> should be filled by the selected maintenance object. The "Shift resp. area key", "Position key" and "Priority" fields  in the </t>
    </r>
    <r>
      <rPr>
        <b/>
        <sz val="11"/>
        <color theme="1"/>
        <rFont val="Calibri"/>
        <family val="2"/>
        <scheme val="minor"/>
      </rPr>
      <t>(maint)notification</t>
    </r>
    <r>
      <rPr>
        <sz val="11"/>
        <color theme="1"/>
        <rFont val="Calibri"/>
        <family val="2"/>
        <scheme val="minor"/>
      </rPr>
      <t xml:space="preserve"> program should be inherited from the selected maintenance object. The "Requested finish" field should be filled by the current date-time.</t>
    </r>
  </si>
  <si>
    <r>
      <t xml:space="preserve"> The "Position key" field  in the </t>
    </r>
    <r>
      <rPr>
        <b/>
        <sz val="11"/>
        <color theme="1"/>
        <rFont val="Calibri"/>
        <family val="2"/>
        <scheme val="minor"/>
      </rPr>
      <t>(maint) notification</t>
    </r>
    <r>
      <rPr>
        <sz val="11"/>
        <color theme="1"/>
        <rFont val="Calibri"/>
        <family val="2"/>
        <scheme val="minor"/>
      </rPr>
      <t xml:space="preserve"> program should be filled by the selected position. The "Priority" and  "Shift ID" fields  in the </t>
    </r>
    <r>
      <rPr>
        <b/>
        <sz val="11"/>
        <color theme="1"/>
        <rFont val="Calibri"/>
        <family val="2"/>
        <scheme val="minor"/>
      </rPr>
      <t>(maint) notification</t>
    </r>
    <r>
      <rPr>
        <sz val="11"/>
        <color theme="1"/>
        <rFont val="Calibri"/>
        <family val="2"/>
        <scheme val="minor"/>
      </rPr>
      <t xml:space="preserve"> program should be inherited from the selected maintenance object. The "Requested finish" fields should be filled by the current date-time.</t>
    </r>
  </si>
  <si>
    <r>
      <t xml:space="preserve">The "Maint. Object key" field in the </t>
    </r>
    <r>
      <rPr>
        <b/>
        <sz val="11"/>
        <color theme="1"/>
        <rFont val="Calibri"/>
        <family val="2"/>
        <scheme val="minor"/>
      </rPr>
      <t>(maint) work_order [2]</t>
    </r>
    <r>
      <rPr>
        <sz val="11"/>
        <color theme="1"/>
        <rFont val="Calibri"/>
        <family val="2"/>
        <scheme val="minor"/>
      </rPr>
      <t xml:space="preserve"> should be filled by the selected maintenance object. The "Priority", "Position key", "Debit cost type key", "Cost carrier key" and "Account key" fields  in the </t>
    </r>
    <r>
      <rPr>
        <b/>
        <sz val="11"/>
        <color theme="1"/>
        <rFont val="Calibri"/>
        <family val="2"/>
        <scheme val="minor"/>
      </rPr>
      <t>(maint) work_order [2]</t>
    </r>
    <r>
      <rPr>
        <sz val="11"/>
        <color theme="1"/>
        <rFont val="Calibri"/>
        <family val="2"/>
        <scheme val="minor"/>
      </rPr>
      <t xml:space="preserve"> program should be inherited from the selected maintenance object.</t>
    </r>
  </si>
  <si>
    <r>
      <t xml:space="preserve"> The "Position key" field  in the </t>
    </r>
    <r>
      <rPr>
        <b/>
        <sz val="11"/>
        <color theme="1"/>
        <rFont val="Calibri"/>
        <family val="2"/>
        <scheme val="minor"/>
      </rPr>
      <t>(maint) work_order [2]</t>
    </r>
    <r>
      <rPr>
        <sz val="11"/>
        <color theme="1"/>
        <rFont val="Calibri"/>
        <family val="2"/>
        <scheme val="minor"/>
      </rPr>
      <t xml:space="preserve"> program should be filled by the selected position. The "Priority",  "Debit cost type key", "Cost carrier key", "Production responsible" and "Account key" fields  in the </t>
    </r>
    <r>
      <rPr>
        <b/>
        <sz val="11"/>
        <color theme="1"/>
        <rFont val="Calibri"/>
        <family val="2"/>
        <scheme val="minor"/>
      </rPr>
      <t>(maint) work_order [2]</t>
    </r>
    <r>
      <rPr>
        <sz val="11"/>
        <color theme="1"/>
        <rFont val="Calibri"/>
        <family val="2"/>
        <scheme val="minor"/>
      </rPr>
      <t xml:space="preserve"> program should be inherited from the selected maintenance object. </t>
    </r>
  </si>
  <si>
    <r>
      <t xml:space="preserve">The "Maint. Object key" field in the </t>
    </r>
    <r>
      <rPr>
        <b/>
        <sz val="11"/>
        <color theme="1"/>
        <rFont val="Calibri"/>
        <family val="2"/>
        <scheme val="minor"/>
      </rPr>
      <t>(maint) transactions [work_supplier_key]</t>
    </r>
    <r>
      <rPr>
        <sz val="11"/>
        <color theme="1"/>
        <rFont val="Calibri"/>
        <family val="2"/>
        <scheme val="minor"/>
      </rPr>
      <t xml:space="preserve"> should be filled by the selected maintenance object. The "Debit account key", "Debit cost type key", "Cost purpose key" and "Cost carrier key" fields  in the </t>
    </r>
    <r>
      <rPr>
        <b/>
        <sz val="11"/>
        <color theme="1"/>
        <rFont val="Calibri"/>
        <family val="2"/>
        <scheme val="minor"/>
      </rPr>
      <t>(maint) transactions [work_supplier_key]</t>
    </r>
    <r>
      <rPr>
        <sz val="11"/>
        <color theme="1"/>
        <rFont val="Calibri"/>
        <family val="2"/>
        <scheme val="minor"/>
      </rPr>
      <t xml:space="preserve">  program should be inherited from the selected maintenance object.</t>
    </r>
  </si>
  <si>
    <r>
      <t xml:space="preserve">The "Maint. Object key" field in the </t>
    </r>
    <r>
      <rPr>
        <b/>
        <sz val="11"/>
        <color theme="1"/>
        <rFont val="Calibri"/>
        <family val="2"/>
        <scheme val="minor"/>
      </rPr>
      <t>(maint) tt-trans [1]</t>
    </r>
    <r>
      <rPr>
        <sz val="11"/>
        <color theme="1"/>
        <rFont val="Calibri"/>
        <family val="2"/>
        <scheme val="minor"/>
      </rPr>
      <t xml:space="preserve"> should be filled by the selected maintenance object. The "Debit account key" and "Debit cost type key" fields  in the</t>
    </r>
    <r>
      <rPr>
        <b/>
        <sz val="11"/>
        <color theme="1"/>
        <rFont val="Calibri"/>
        <family val="2"/>
        <scheme val="minor"/>
      </rPr>
      <t xml:space="preserve"> (maint) tt-trans [1]</t>
    </r>
    <r>
      <rPr>
        <sz val="11"/>
        <color theme="1"/>
        <rFont val="Calibri"/>
        <family val="2"/>
        <scheme val="minor"/>
      </rPr>
      <t xml:space="preserve">  program should be inherited from the selected maintenance object.</t>
    </r>
  </si>
  <si>
    <t>There should be three buttons in the "Search for position and maintenance object" window: OK, Cancel and Auto Find.</t>
  </si>
  <si>
    <t>C83872, ?</t>
  </si>
  <si>
    <t>C83872, C83874, ?</t>
  </si>
  <si>
    <t>If the user clicks on the "Stock removal" item for any maintenance object the next program should open:</t>
  </si>
  <si>
    <t>C83872 ?</t>
  </si>
  <si>
    <t>C83872,?</t>
  </si>
  <si>
    <t>C83870</t>
  </si>
  <si>
    <t>If the user clicks on the "Skills" item for any maintenance object the next program should open: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</si>
</sst>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b/>
      <sz val="11"/>
      <color theme="1"/>
      <name val="Calibri"/>
      <family val="2"/>
      <scheme val="minor"/>
    </font>
    <font>
      <sz val="24"/>
      <color theme="1"/>
      <name val="Calibri"/>
      <family val="2"/>
      <scheme val="minor"/>
    </font>
    <font>
      <sz val="20"/>
      <color theme="1"/>
      <name val="Calibri"/>
      <family val="2"/>
      <scheme val="minor"/>
    </font>
    <font>
      <sz val="11"/>
      <color theme="1"/>
      <name val="Calibri"/>
      <family val="2"/>
    </font>
    <font>
      <sz val="18"/>
      <color theme="1"/>
      <name val="Calibri"/>
      <family val="2"/>
      <scheme val="minor"/>
    </font>
    <font>
      <u/>
      <sz val="11"/>
      <color theme="10"/>
      <name val="Calibri"/>
      <family val="2"/>
      <scheme val="minor"/>
    </font>
    <font>
      <u/>
      <sz val="11"/>
      <color rgb="FF0070C0"/>
      <name val="Calibri"/>
      <family val="2"/>
      <scheme val="minor"/>
    </font>
  </fonts>
  <fills count="2">
    <fill>
      <patternFill patternType="none"/>
    </fill>
    <fill>
      <patternFill patternType="gray125"/>
    </fill>
  </fills>
  <borders count="12">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right/>
      <top/>
      <bottom style="thin">
        <color indexed="64"/>
      </bottom>
      <diagonal/>
    </border>
  </borders>
  <cellStyleXfs count="2">
    <xf numFmtId="0" fontId="0" fillId="0" borderId="0"/>
    <xf numFmtId="0" fontId="7" fillId="0" borderId="0" applyNumberFormat="0" applyFill="0" applyBorder="0" applyAlignment="0" applyProtection="0"/>
  </cellStyleXfs>
  <cellXfs count="58">
    <xf numFmtId="0" fontId="0" fillId="0" borderId="0" xfId="0"/>
    <xf numFmtId="0" fontId="3" fillId="0" borderId="2" xfId="0" applyFont="1" applyBorder="1" applyAlignment="1">
      <alignment horizontal="center" vertical="center" wrapText="1"/>
    </xf>
    <xf numFmtId="0" fontId="0" fillId="0" borderId="0" xfId="0" applyAlignment="1">
      <alignment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0" fillId="0" borderId="5" xfId="0" applyBorder="1" applyAlignment="1">
      <alignment vertical="center" wrapText="1"/>
    </xf>
    <xf numFmtId="0" fontId="4" fillId="0" borderId="5" xfId="0" applyFont="1" applyBorder="1" applyAlignment="1">
      <alignment horizontal="center" vertical="center" wrapText="1"/>
    </xf>
    <xf numFmtId="0" fontId="0" fillId="0" borderId="5" xfId="0" applyBorder="1" applyAlignment="1">
      <alignment wrapText="1"/>
    </xf>
    <xf numFmtId="0" fontId="0" fillId="0" borderId="5" xfId="0" applyFont="1" applyBorder="1" applyAlignment="1">
      <alignment horizontal="center" vertical="center"/>
    </xf>
    <xf numFmtId="0" fontId="0" fillId="0" borderId="5" xfId="0" applyFont="1" applyBorder="1" applyAlignment="1">
      <alignment horizontal="left" vertical="center" wrapText="1"/>
    </xf>
    <xf numFmtId="0" fontId="0" fillId="0" borderId="4" xfId="0" applyBorder="1" applyAlignment="1">
      <alignment wrapText="1"/>
    </xf>
    <xf numFmtId="0" fontId="4" fillId="0" borderId="6" xfId="0" applyFont="1" applyBorder="1" applyAlignment="1">
      <alignment horizontal="center" vertical="center" wrapText="1"/>
    </xf>
    <xf numFmtId="0" fontId="0" fillId="0" borderId="4" xfId="0" applyFont="1" applyBorder="1" applyAlignment="1">
      <alignment horizontal="center" vertical="center"/>
    </xf>
    <xf numFmtId="0" fontId="0" fillId="0" borderId="4" xfId="0" applyFont="1" applyBorder="1" applyAlignment="1">
      <alignment horizontal="left" vertical="center" wrapText="1"/>
    </xf>
    <xf numFmtId="0" fontId="4" fillId="0" borderId="4" xfId="0" applyFont="1" applyBorder="1" applyAlignment="1">
      <alignment horizontal="center" vertical="center" wrapText="1"/>
    </xf>
    <xf numFmtId="0" fontId="0" fillId="0" borderId="6" xfId="0" applyBorder="1" applyAlignment="1">
      <alignment horizontal="center" wrapText="1"/>
    </xf>
    <xf numFmtId="0" fontId="0" fillId="0" borderId="5" xfId="0" applyBorder="1" applyAlignment="1">
      <alignment horizontal="center" wrapText="1"/>
    </xf>
    <xf numFmtId="0" fontId="0" fillId="0" borderId="6" xfId="0" applyBorder="1" applyAlignment="1">
      <alignment wrapText="1"/>
    </xf>
    <xf numFmtId="0" fontId="1" fillId="0" borderId="6" xfId="0" applyFont="1"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4" xfId="0" applyBorder="1" applyAlignment="1">
      <alignment vertical="center" wrapText="1"/>
    </xf>
    <xf numFmtId="0" fontId="0" fillId="0" borderId="5" xfId="0" applyBorder="1"/>
    <xf numFmtId="0" fontId="0" fillId="0" borderId="4" xfId="0" applyBorder="1"/>
    <xf numFmtId="0" fontId="7" fillId="0" borderId="4" xfId="1" applyNumberFormat="1" applyBorder="1" applyAlignment="1">
      <alignment wrapText="1"/>
    </xf>
    <xf numFmtId="0" fontId="7" fillId="0" borderId="4" xfId="1" applyBorder="1" applyAlignment="1">
      <alignment wrapText="1"/>
    </xf>
    <xf numFmtId="0" fontId="7" fillId="0" borderId="10" xfId="1" applyBorder="1" applyAlignment="1">
      <alignment wrapText="1"/>
    </xf>
    <xf numFmtId="0" fontId="8" fillId="0" borderId="0" xfId="0" applyFont="1"/>
    <xf numFmtId="0" fontId="8" fillId="0" borderId="10" xfId="0" applyFont="1" applyBorder="1" applyAlignment="1">
      <alignment wrapText="1"/>
    </xf>
    <xf numFmtId="0" fontId="7" fillId="0" borderId="5" xfId="1" applyBorder="1" applyAlignment="1">
      <alignment wrapText="1"/>
    </xf>
    <xf numFmtId="0" fontId="7" fillId="0" borderId="4" xfId="1" applyBorder="1" applyAlignment="1">
      <alignment horizontal="center" vertical="center" wrapText="1"/>
    </xf>
    <xf numFmtId="0" fontId="0" fillId="0" borderId="0" xfId="0" applyAlignment="1">
      <alignment horizontal="center" vertical="center" wrapText="1"/>
    </xf>
    <xf numFmtId="0" fontId="7" fillId="0" borderId="5" xfId="1"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7" fillId="0" borderId="5" xfId="1" applyBorder="1" applyAlignment="1">
      <alignment horizontal="center" vertical="center" wrapText="1"/>
    </xf>
    <xf numFmtId="0" fontId="7" fillId="0" borderId="5" xfId="1" applyBorder="1" applyAlignment="1">
      <alignment horizontal="center" vertical="center" wrapText="1"/>
    </xf>
    <xf numFmtId="0" fontId="0" fillId="0" borderId="4" xfId="1" applyFont="1" applyBorder="1" applyAlignment="1">
      <alignment horizontal="center" vertical="center" wrapText="1"/>
    </xf>
    <xf numFmtId="0" fontId="6" fillId="0" borderId="4" xfId="0" applyFont="1" applyBorder="1" applyAlignment="1">
      <alignment horizontal="center" vertical="center" wrapText="1"/>
    </xf>
    <xf numFmtId="0" fontId="7" fillId="0" borderId="5" xfId="1"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xf>
    <xf numFmtId="0" fontId="7" fillId="0" borderId="4" xfId="1" applyBorder="1" applyAlignment="1">
      <alignment horizontal="center" vertical="center"/>
    </xf>
    <xf numFmtId="0" fontId="7" fillId="0" borderId="5" xfId="1" applyBorder="1" applyAlignment="1">
      <alignment horizontal="center" vertical="center"/>
    </xf>
    <xf numFmtId="0" fontId="7" fillId="0" borderId="5" xfId="1" applyBorder="1"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6" xfId="0" applyBorder="1" applyAlignment="1">
      <alignment horizontal="center" vertical="center" wrapText="1"/>
    </xf>
    <xf numFmtId="0" fontId="7" fillId="0" borderId="6" xfId="1"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horizontal="center" wrapText="1"/>
    </xf>
    <xf numFmtId="0" fontId="0" fillId="0" borderId="10" xfId="0" applyBorder="1" applyAlignment="1">
      <alignment horizontal="center" wrapText="1"/>
    </xf>
    <xf numFmtId="0" fontId="0" fillId="0" borderId="10" xfId="0"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337"/>
  <sheetViews>
    <sheetView tabSelected="1" workbookViewId="0">
      <pane ySplit="3" topLeftCell="A101" activePane="bottomLeft" state="frozen"/>
      <selection pane="bottomLeft" activeCell="I106" sqref="I106"/>
    </sheetView>
  </sheetViews>
  <sheetFormatPr defaultRowHeight="15" x14ac:dyDescent="0.25"/>
  <cols>
    <col min="1" max="1" width="9.140625" style="2" customWidth="1"/>
    <col min="2" max="2" width="75.7109375" style="2" customWidth="1"/>
    <col min="3" max="3" width="20.42578125" style="31" customWidth="1"/>
  </cols>
  <sheetData>
    <row r="2" spans="1:3" ht="15.75" thickBot="1" x14ac:dyDescent="0.3"/>
    <row r="3" spans="1:3" ht="32.25" thickBot="1" x14ac:dyDescent="0.3">
      <c r="A3" s="3" t="s">
        <v>0</v>
      </c>
      <c r="B3" s="1" t="s">
        <v>1</v>
      </c>
      <c r="C3" s="4" t="s">
        <v>2</v>
      </c>
    </row>
    <row r="4" spans="1:3" ht="26.25" customHeight="1" thickBot="1" x14ac:dyDescent="0.3">
      <c r="A4" s="55" t="s">
        <v>18</v>
      </c>
      <c r="B4" s="56"/>
      <c r="C4" s="57"/>
    </row>
    <row r="5" spans="1:3" ht="45" x14ac:dyDescent="0.25">
      <c r="A5" s="14"/>
      <c r="B5" s="10" t="s">
        <v>3</v>
      </c>
      <c r="C5" s="30" t="str">
        <f t="shared" ref="C5:C11" si="0">HYPERLINK("https://ams.testrail.com/index.php?/cases/view/83116","C83116")</f>
        <v>C83116</v>
      </c>
    </row>
    <row r="6" spans="1:3" ht="30" x14ac:dyDescent="0.25">
      <c r="A6" s="6"/>
      <c r="B6" s="5" t="s">
        <v>20</v>
      </c>
      <c r="C6" s="30" t="str">
        <f t="shared" si="0"/>
        <v>C83116</v>
      </c>
    </row>
    <row r="7" spans="1:3" ht="30" x14ac:dyDescent="0.25">
      <c r="A7" s="6"/>
      <c r="B7" s="5" t="s">
        <v>21</v>
      </c>
      <c r="C7" s="30" t="str">
        <f t="shared" si="0"/>
        <v>C83116</v>
      </c>
    </row>
    <row r="8" spans="1:3" ht="30" x14ac:dyDescent="0.25">
      <c r="A8" s="6"/>
      <c r="B8" s="5" t="s">
        <v>22</v>
      </c>
      <c r="C8" s="30" t="str">
        <f t="shared" si="0"/>
        <v>C83116</v>
      </c>
    </row>
    <row r="9" spans="1:3" ht="30" x14ac:dyDescent="0.25">
      <c r="A9" s="6"/>
      <c r="B9" s="5" t="s">
        <v>19</v>
      </c>
      <c r="C9" s="30" t="str">
        <f t="shared" si="0"/>
        <v>C83116</v>
      </c>
    </row>
    <row r="10" spans="1:3" ht="26.25" x14ac:dyDescent="0.25">
      <c r="A10" s="6"/>
      <c r="B10" s="5" t="s">
        <v>23</v>
      </c>
      <c r="C10" s="30" t="str">
        <f t="shared" si="0"/>
        <v>C83116</v>
      </c>
    </row>
    <row r="11" spans="1:3" ht="26.25" x14ac:dyDescent="0.25">
      <c r="A11" s="11"/>
      <c r="B11" s="5" t="s">
        <v>24</v>
      </c>
      <c r="C11" s="30" t="str">
        <f t="shared" si="0"/>
        <v>C83116</v>
      </c>
    </row>
    <row r="12" spans="1:3" ht="27" thickBot="1" x14ac:dyDescent="0.3">
      <c r="A12" s="11"/>
      <c r="B12" s="2" t="s">
        <v>129</v>
      </c>
      <c r="C12" s="38" t="s">
        <v>267</v>
      </c>
    </row>
    <row r="13" spans="1:3" ht="27" customHeight="1" thickBot="1" x14ac:dyDescent="0.3">
      <c r="A13" s="55" t="s">
        <v>17</v>
      </c>
      <c r="B13" s="56"/>
      <c r="C13" s="57"/>
    </row>
    <row r="14" spans="1:3" ht="30" x14ac:dyDescent="0.25">
      <c r="A14" s="12"/>
      <c r="B14" s="13" t="s">
        <v>25</v>
      </c>
      <c r="C14" s="30" t="str">
        <f>HYPERLINK("https://ams.testrail.com/index.php?/cases/view/83116","C83116")</f>
        <v>C83116</v>
      </c>
    </row>
    <row r="15" spans="1:3" ht="30" x14ac:dyDescent="0.25">
      <c r="A15" s="8"/>
      <c r="B15" s="9" t="s">
        <v>26</v>
      </c>
      <c r="C15" s="30" t="str">
        <f>HYPERLINK("https://ams.testrail.com/index.php?/cases/view/83116","C83116")</f>
        <v>C83116</v>
      </c>
    </row>
    <row r="16" spans="1:3" x14ac:dyDescent="0.25">
      <c r="A16" s="48"/>
      <c r="B16" s="2" t="s">
        <v>4</v>
      </c>
      <c r="C16" s="45" t="str">
        <f>HYPERLINK("https://ams.testrail.com/index.php?/cases/view/83116","C83116")</f>
        <v>C83116</v>
      </c>
    </row>
    <row r="17" spans="1:3" x14ac:dyDescent="0.25">
      <c r="A17" s="53"/>
      <c r="B17" s="2" t="s">
        <v>6</v>
      </c>
      <c r="C17" s="46"/>
    </row>
    <row r="18" spans="1:3" x14ac:dyDescent="0.25">
      <c r="A18" s="53"/>
      <c r="B18" s="2" t="s">
        <v>5</v>
      </c>
      <c r="C18" s="46"/>
    </row>
    <row r="19" spans="1:3" x14ac:dyDescent="0.25">
      <c r="A19" s="52"/>
      <c r="B19" s="10" t="s">
        <v>7</v>
      </c>
      <c r="C19" s="46"/>
    </row>
    <row r="20" spans="1:3" x14ac:dyDescent="0.25">
      <c r="A20" s="48"/>
      <c r="B20" s="2" t="s">
        <v>8</v>
      </c>
      <c r="C20" s="45" t="str">
        <f>HYPERLINK("https://ams.testrail.com/index.php?/cases/view/83116","C83116")</f>
        <v>C83116</v>
      </c>
    </row>
    <row r="21" spans="1:3" x14ac:dyDescent="0.25">
      <c r="A21" s="53"/>
      <c r="B21" s="2" t="s">
        <v>9</v>
      </c>
      <c r="C21" s="46"/>
    </row>
    <row r="22" spans="1:3" x14ac:dyDescent="0.25">
      <c r="A22" s="53"/>
      <c r="B22" s="2" t="s">
        <v>10</v>
      </c>
      <c r="C22" s="46"/>
    </row>
    <row r="23" spans="1:3" x14ac:dyDescent="0.25">
      <c r="A23" s="53"/>
      <c r="B23" s="2" t="s">
        <v>11</v>
      </c>
      <c r="C23" s="46"/>
    </row>
    <row r="24" spans="1:3" x14ac:dyDescent="0.25">
      <c r="A24" s="53"/>
      <c r="B24" s="2" t="s">
        <v>12</v>
      </c>
      <c r="C24" s="46"/>
    </row>
    <row r="25" spans="1:3" x14ac:dyDescent="0.25">
      <c r="A25" s="53"/>
      <c r="B25" s="2" t="s">
        <v>13</v>
      </c>
      <c r="C25" s="46"/>
    </row>
    <row r="26" spans="1:3" x14ac:dyDescent="0.25">
      <c r="A26" s="53"/>
      <c r="B26" s="2" t="s">
        <v>14</v>
      </c>
      <c r="C26" s="46"/>
    </row>
    <row r="27" spans="1:3" x14ac:dyDescent="0.25">
      <c r="A27" s="53"/>
      <c r="B27" s="2" t="s">
        <v>15</v>
      </c>
      <c r="C27" s="46"/>
    </row>
    <row r="28" spans="1:3" x14ac:dyDescent="0.25">
      <c r="A28" s="52"/>
      <c r="B28" s="2" t="s">
        <v>16</v>
      </c>
      <c r="C28" s="49"/>
    </row>
    <row r="29" spans="1:3" x14ac:dyDescent="0.25">
      <c r="A29" s="7"/>
      <c r="B29" s="7" t="s">
        <v>27</v>
      </c>
      <c r="C29" s="32" t="str">
        <f>HYPERLINK("https://ams.testrail.com/index.php?/cases/view/83116","C83116")</f>
        <v>C83116</v>
      </c>
    </row>
    <row r="30" spans="1:3" ht="30" x14ac:dyDescent="0.25">
      <c r="A30" s="7"/>
      <c r="B30" s="7" t="s">
        <v>40</v>
      </c>
      <c r="C30" s="30" t="str">
        <f>HYPERLINK("https://ams.testrail.com/index.php?/cases/view/83116","C83116")</f>
        <v>C83116</v>
      </c>
    </row>
    <row r="31" spans="1:3" ht="30" x14ac:dyDescent="0.25">
      <c r="A31" s="7"/>
      <c r="B31" s="7" t="s">
        <v>37</v>
      </c>
      <c r="C31" s="30" t="str">
        <f>HYPERLINK("https://ams.testrail.com/index.php?/cases/view/83116","C83116")</f>
        <v>C83116</v>
      </c>
    </row>
    <row r="32" spans="1:3" x14ac:dyDescent="0.25">
      <c r="A32" s="7"/>
      <c r="B32" s="7" t="s">
        <v>38</v>
      </c>
      <c r="C32" s="30" t="str">
        <f>HYPERLINK("https://ams.testrail.com/index.php?/cases/view/83116","C83116")</f>
        <v>C83116</v>
      </c>
    </row>
    <row r="33" spans="1:3" x14ac:dyDescent="0.25">
      <c r="A33" s="48"/>
      <c r="B33" s="2" t="s">
        <v>42</v>
      </c>
      <c r="C33" s="45" t="str">
        <f>HYPERLINK("https://ams.testrail.com/index.php?/cases/view/83116","C83116")</f>
        <v>C83116</v>
      </c>
    </row>
    <row r="34" spans="1:3" x14ac:dyDescent="0.25">
      <c r="A34" s="53"/>
      <c r="B34" s="2" t="s">
        <v>39</v>
      </c>
      <c r="C34" s="46"/>
    </row>
    <row r="35" spans="1:3" x14ac:dyDescent="0.25">
      <c r="A35" s="53"/>
      <c r="B35" s="2" t="s">
        <v>44</v>
      </c>
      <c r="C35" s="46"/>
    </row>
    <row r="36" spans="1:3" x14ac:dyDescent="0.25">
      <c r="A36" s="53"/>
      <c r="B36" s="2" t="s">
        <v>45</v>
      </c>
      <c r="C36" s="46"/>
    </row>
    <row r="37" spans="1:3" x14ac:dyDescent="0.25">
      <c r="A37" s="53"/>
      <c r="B37" s="2" t="s">
        <v>46</v>
      </c>
      <c r="C37" s="46"/>
    </row>
    <row r="38" spans="1:3" x14ac:dyDescent="0.25">
      <c r="A38" s="53"/>
      <c r="B38" s="2" t="s">
        <v>47</v>
      </c>
      <c r="C38" s="46"/>
    </row>
    <row r="39" spans="1:3" x14ac:dyDescent="0.25">
      <c r="A39" s="53"/>
      <c r="B39" s="2" t="s">
        <v>31</v>
      </c>
      <c r="C39" s="46"/>
    </row>
    <row r="40" spans="1:3" x14ac:dyDescent="0.25">
      <c r="A40" s="53"/>
      <c r="B40" s="2" t="s">
        <v>32</v>
      </c>
      <c r="C40" s="46"/>
    </row>
    <row r="41" spans="1:3" x14ac:dyDescent="0.25">
      <c r="A41" s="53"/>
      <c r="B41" s="2" t="s">
        <v>30</v>
      </c>
      <c r="C41" s="46"/>
    </row>
    <row r="42" spans="1:3" x14ac:dyDescent="0.25">
      <c r="A42" s="53"/>
      <c r="B42" s="2" t="s">
        <v>33</v>
      </c>
      <c r="C42" s="46"/>
    </row>
    <row r="43" spans="1:3" x14ac:dyDescent="0.25">
      <c r="A43" s="53"/>
      <c r="B43" s="2" t="s">
        <v>36</v>
      </c>
      <c r="C43" s="46"/>
    </row>
    <row r="44" spans="1:3" x14ac:dyDescent="0.25">
      <c r="A44" s="53"/>
      <c r="B44" s="2" t="s">
        <v>48</v>
      </c>
      <c r="C44" s="46"/>
    </row>
    <row r="45" spans="1:3" x14ac:dyDescent="0.25">
      <c r="A45" s="53"/>
      <c r="B45" s="2" t="s">
        <v>49</v>
      </c>
      <c r="C45" s="46"/>
    </row>
    <row r="46" spans="1:3" x14ac:dyDescent="0.25">
      <c r="A46" s="53"/>
      <c r="B46" s="2" t="s">
        <v>50</v>
      </c>
      <c r="C46" s="46"/>
    </row>
    <row r="47" spans="1:3" x14ac:dyDescent="0.25">
      <c r="A47" s="53"/>
      <c r="B47" s="2" t="s">
        <v>51</v>
      </c>
      <c r="C47" s="46"/>
    </row>
    <row r="48" spans="1:3" x14ac:dyDescent="0.25">
      <c r="A48" s="52"/>
      <c r="B48" s="2" t="s">
        <v>35</v>
      </c>
      <c r="C48" s="49"/>
    </row>
    <row r="49" spans="1:3" ht="30" x14ac:dyDescent="0.25">
      <c r="A49" s="15"/>
      <c r="B49" s="7" t="s">
        <v>52</v>
      </c>
      <c r="C49" s="36" t="str">
        <f>HYPERLINK("https://ams.testrail.com/index.php?/cases/view/83116","C83116")</f>
        <v>C83116</v>
      </c>
    </row>
    <row r="50" spans="1:3" ht="15.75" thickBot="1" x14ac:dyDescent="0.3">
      <c r="A50" s="7"/>
      <c r="B50" s="7" t="s">
        <v>38</v>
      </c>
      <c r="C50" s="30" t="str">
        <f>HYPERLINK("https://ams.testrail.com/index.php?/cases/view/83116","C83116")</f>
        <v>C83116</v>
      </c>
    </row>
    <row r="51" spans="1:3" ht="27" customHeight="1" thickBot="1" x14ac:dyDescent="0.3">
      <c r="A51" s="55" t="s">
        <v>53</v>
      </c>
      <c r="B51" s="56"/>
      <c r="C51" s="57"/>
    </row>
    <row r="52" spans="1:3" x14ac:dyDescent="0.25">
      <c r="A52" s="10"/>
      <c r="B52" s="10" t="s">
        <v>54</v>
      </c>
      <c r="C52" s="30" t="str">
        <f>HYPERLINK("https://ams.testrail.com/index.php?/cases/view/83876","C83876")</f>
        <v>C83876</v>
      </c>
    </row>
    <row r="53" spans="1:3" x14ac:dyDescent="0.25">
      <c r="A53" s="47"/>
      <c r="B53" s="2" t="s">
        <v>55</v>
      </c>
      <c r="C53" s="45" t="str">
        <f>HYPERLINK("https://ams.testrail.com/index.php?/cases/view/83876","C83876")</f>
        <v>C83876</v>
      </c>
    </row>
    <row r="54" spans="1:3" x14ac:dyDescent="0.25">
      <c r="A54" s="47"/>
      <c r="B54" s="2" t="s">
        <v>10</v>
      </c>
      <c r="C54" s="46"/>
    </row>
    <row r="55" spans="1:3" x14ac:dyDescent="0.25">
      <c r="A55" s="47"/>
      <c r="B55" s="2" t="s">
        <v>56</v>
      </c>
      <c r="C55" s="46"/>
    </row>
    <row r="56" spans="1:3" x14ac:dyDescent="0.25">
      <c r="A56" s="47"/>
      <c r="B56" s="2" t="s">
        <v>57</v>
      </c>
      <c r="C56" s="46"/>
    </row>
    <row r="57" spans="1:3" x14ac:dyDescent="0.25">
      <c r="A57" s="47"/>
      <c r="B57" s="2" t="s">
        <v>58</v>
      </c>
      <c r="C57" s="46"/>
    </row>
    <row r="58" spans="1:3" x14ac:dyDescent="0.25">
      <c r="A58" s="47"/>
      <c r="B58" s="2" t="s">
        <v>59</v>
      </c>
      <c r="C58" s="46"/>
    </row>
    <row r="59" spans="1:3" x14ac:dyDescent="0.25">
      <c r="A59" s="48"/>
      <c r="B59" s="2" t="s">
        <v>9</v>
      </c>
      <c r="C59" s="49"/>
    </row>
    <row r="60" spans="1:3" x14ac:dyDescent="0.25">
      <c r="A60" s="16"/>
      <c r="B60" s="7" t="s">
        <v>74</v>
      </c>
      <c r="C60" s="36" t="str">
        <f t="shared" ref="C60:C65" si="1">HYPERLINK("https://ams.testrail.com/index.php?/cases/view/83876","C83876")</f>
        <v>C83876</v>
      </c>
    </row>
    <row r="61" spans="1:3" ht="30" x14ac:dyDescent="0.25">
      <c r="A61" s="16"/>
      <c r="B61" s="7" t="s">
        <v>75</v>
      </c>
      <c r="C61" s="36" t="str">
        <f t="shared" si="1"/>
        <v>C83876</v>
      </c>
    </row>
    <row r="62" spans="1:3" ht="30" x14ac:dyDescent="0.25">
      <c r="A62" s="16"/>
      <c r="B62" s="7" t="s">
        <v>76</v>
      </c>
      <c r="C62" s="36" t="str">
        <f t="shared" si="1"/>
        <v>C83876</v>
      </c>
    </row>
    <row r="63" spans="1:3" x14ac:dyDescent="0.25">
      <c r="A63" s="16"/>
      <c r="B63" s="7" t="s">
        <v>77</v>
      </c>
      <c r="C63" s="36" t="str">
        <f t="shared" si="1"/>
        <v>C83876</v>
      </c>
    </row>
    <row r="64" spans="1:3" ht="30" x14ac:dyDescent="0.25">
      <c r="A64" s="16"/>
      <c r="B64" s="7" t="s">
        <v>78</v>
      </c>
      <c r="C64" s="36" t="str">
        <f t="shared" si="1"/>
        <v>C83876</v>
      </c>
    </row>
    <row r="65" spans="1:3" x14ac:dyDescent="0.25">
      <c r="A65" s="16"/>
      <c r="B65" s="7" t="s">
        <v>79</v>
      </c>
      <c r="C65" s="36" t="str">
        <f t="shared" si="1"/>
        <v>C83876</v>
      </c>
    </row>
    <row r="66" spans="1:3" x14ac:dyDescent="0.25">
      <c r="A66" s="7"/>
      <c r="B66" s="7" t="s">
        <v>60</v>
      </c>
      <c r="C66" s="36" t="str">
        <f>HYPERLINK("https://ams.testrail.com/index.php?/cases/view/83870","C83870")</f>
        <v>C83870</v>
      </c>
    </row>
    <row r="67" spans="1:3" x14ac:dyDescent="0.25">
      <c r="A67" s="47"/>
      <c r="B67" s="2" t="s">
        <v>61</v>
      </c>
      <c r="C67" s="46" t="s">
        <v>271</v>
      </c>
    </row>
    <row r="68" spans="1:3" x14ac:dyDescent="0.25">
      <c r="A68" s="47"/>
      <c r="B68" s="2" t="s">
        <v>62</v>
      </c>
      <c r="C68" s="46"/>
    </row>
    <row r="69" spans="1:3" x14ac:dyDescent="0.25">
      <c r="A69" s="47"/>
      <c r="B69" s="2" t="s">
        <v>63</v>
      </c>
      <c r="C69" s="46"/>
    </row>
    <row r="70" spans="1:3" x14ac:dyDescent="0.25">
      <c r="A70" s="47"/>
      <c r="B70" s="2" t="s">
        <v>13</v>
      </c>
      <c r="C70" s="46"/>
    </row>
    <row r="71" spans="1:3" x14ac:dyDescent="0.25">
      <c r="A71" s="47"/>
      <c r="B71" s="2" t="s">
        <v>64</v>
      </c>
      <c r="C71" s="46"/>
    </row>
    <row r="72" spans="1:3" x14ac:dyDescent="0.25">
      <c r="A72" s="47"/>
      <c r="B72" s="2" t="s">
        <v>65</v>
      </c>
      <c r="C72" s="46"/>
    </row>
    <row r="73" spans="1:3" x14ac:dyDescent="0.25">
      <c r="A73" s="47"/>
      <c r="B73" s="2" t="s">
        <v>14</v>
      </c>
      <c r="C73" s="46"/>
    </row>
    <row r="74" spans="1:3" x14ac:dyDescent="0.25">
      <c r="A74" s="47"/>
      <c r="B74" s="2" t="s">
        <v>15</v>
      </c>
      <c r="C74" s="46"/>
    </row>
    <row r="75" spans="1:3" x14ac:dyDescent="0.25">
      <c r="A75" s="47"/>
      <c r="B75" s="2" t="s">
        <v>16</v>
      </c>
      <c r="C75" s="46"/>
    </row>
    <row r="76" spans="1:3" x14ac:dyDescent="0.25">
      <c r="A76" s="47"/>
      <c r="B76" s="2" t="s">
        <v>66</v>
      </c>
      <c r="C76" s="46"/>
    </row>
    <row r="77" spans="1:3" x14ac:dyDescent="0.25">
      <c r="A77" s="48"/>
      <c r="B77" s="2" t="s">
        <v>67</v>
      </c>
      <c r="C77" s="49"/>
    </row>
    <row r="78" spans="1:3" ht="30" x14ac:dyDescent="0.25">
      <c r="A78" s="16"/>
      <c r="B78" s="29" t="s">
        <v>80</v>
      </c>
      <c r="C78" s="36" t="str">
        <f>HYPERLINK("https://ams.testrail.com/index.php?/cases/view/83870","C83870")</f>
        <v>C83870</v>
      </c>
    </row>
    <row r="79" spans="1:3" ht="30" x14ac:dyDescent="0.25">
      <c r="A79" s="16"/>
      <c r="B79" s="7" t="s">
        <v>89</v>
      </c>
      <c r="C79" s="40" t="str">
        <f>HYPERLINK("https://ams.testrail.com/index.php?/cases/view/83878","C83878")</f>
        <v>C83878</v>
      </c>
    </row>
    <row r="80" spans="1:3" ht="30" x14ac:dyDescent="0.25">
      <c r="A80" s="16"/>
      <c r="B80" s="7" t="s">
        <v>90</v>
      </c>
      <c r="C80" s="40" t="str">
        <f>HYPERLINK("https://ams.testrail.com/index.php?/cases/view/83887","C83887")</f>
        <v>C83887</v>
      </c>
    </row>
    <row r="81" spans="1:3" ht="20.25" customHeight="1" x14ac:dyDescent="0.25">
      <c r="A81" s="16"/>
      <c r="B81" s="7" t="s">
        <v>91</v>
      </c>
      <c r="C81" s="40" t="str">
        <f>HYPERLINK("https://ams.testrail.com/index.php?/cases/view/83887","C83887")</f>
        <v>C83887</v>
      </c>
    </row>
    <row r="82" spans="1:3" ht="18" customHeight="1" x14ac:dyDescent="0.25">
      <c r="A82" s="16"/>
      <c r="B82" s="29" t="s">
        <v>92</v>
      </c>
      <c r="C82" s="40" t="str">
        <f>HYPERLINK("https://ams.testrail.com/index.php?/cases/view/83887","C83887")</f>
        <v>C83887</v>
      </c>
    </row>
    <row r="83" spans="1:3" ht="30" x14ac:dyDescent="0.25">
      <c r="A83" s="16"/>
      <c r="B83" s="7" t="s">
        <v>101</v>
      </c>
      <c r="C83" s="37" t="str">
        <f>HYPERLINK("https://ams.testrail.com/index.php?/cases/view/83883","C83883")</f>
        <v>C83883</v>
      </c>
    </row>
    <row r="84" spans="1:3" ht="30" x14ac:dyDescent="0.25">
      <c r="A84" s="16"/>
      <c r="B84" s="7" t="s">
        <v>102</v>
      </c>
      <c r="C84" s="37" t="str">
        <f>HYPERLINK("https://ams.testrail.com/index.php?/cases/view/83883","C83883")</f>
        <v>C83883</v>
      </c>
    </row>
    <row r="85" spans="1:3" ht="30" x14ac:dyDescent="0.25">
      <c r="A85" s="16"/>
      <c r="B85" s="7" t="s">
        <v>103</v>
      </c>
      <c r="C85" s="37" t="str">
        <f>HYPERLINK("https://ams.testrail.com/index.php?/cases/view/83883","C83883")</f>
        <v>C83883</v>
      </c>
    </row>
    <row r="86" spans="1:3" ht="30" x14ac:dyDescent="0.25">
      <c r="A86" s="16"/>
      <c r="B86" s="7" t="s">
        <v>104</v>
      </c>
      <c r="C86" s="37"/>
    </row>
    <row r="87" spans="1:3" ht="30" x14ac:dyDescent="0.25">
      <c r="A87" s="16"/>
      <c r="B87" s="7" t="s">
        <v>105</v>
      </c>
      <c r="C87" s="33"/>
    </row>
    <row r="88" spans="1:3" x14ac:dyDescent="0.25">
      <c r="A88" s="7"/>
      <c r="B88" s="7" t="s">
        <v>68</v>
      </c>
      <c r="C88" s="33"/>
    </row>
    <row r="89" spans="1:3" x14ac:dyDescent="0.25">
      <c r="A89" s="47"/>
      <c r="B89" s="2" t="s">
        <v>69</v>
      </c>
      <c r="C89" s="46"/>
    </row>
    <row r="90" spans="1:3" x14ac:dyDescent="0.25">
      <c r="A90" s="47"/>
      <c r="B90" s="2" t="s">
        <v>70</v>
      </c>
      <c r="C90" s="46"/>
    </row>
    <row r="91" spans="1:3" x14ac:dyDescent="0.25">
      <c r="A91" s="47"/>
      <c r="B91" s="2" t="s">
        <v>71</v>
      </c>
      <c r="C91" s="46"/>
    </row>
    <row r="92" spans="1:3" x14ac:dyDescent="0.25">
      <c r="A92" s="47"/>
      <c r="B92" s="2" t="s">
        <v>72</v>
      </c>
      <c r="C92" s="46"/>
    </row>
    <row r="93" spans="1:3" x14ac:dyDescent="0.25">
      <c r="A93" s="48"/>
      <c r="B93" s="2" t="s">
        <v>73</v>
      </c>
      <c r="C93" s="49"/>
    </row>
    <row r="94" spans="1:3" ht="18" customHeight="1" x14ac:dyDescent="0.25">
      <c r="A94" s="7"/>
      <c r="B94" s="7" t="s">
        <v>106</v>
      </c>
      <c r="C94" s="33"/>
    </row>
    <row r="95" spans="1:3" ht="30" x14ac:dyDescent="0.25">
      <c r="A95" s="7"/>
      <c r="B95" s="7" t="s">
        <v>107</v>
      </c>
      <c r="C95" s="33"/>
    </row>
    <row r="96" spans="1:3" ht="30" x14ac:dyDescent="0.25">
      <c r="A96" s="7"/>
      <c r="B96" s="29" t="s">
        <v>108</v>
      </c>
      <c r="C96" s="33"/>
    </row>
    <row r="97" spans="1:3" ht="30" x14ac:dyDescent="0.25">
      <c r="A97" s="7"/>
      <c r="B97" s="7" t="s">
        <v>116</v>
      </c>
      <c r="C97" s="33"/>
    </row>
    <row r="98" spans="1:3" ht="30" x14ac:dyDescent="0.25">
      <c r="A98" s="7"/>
      <c r="B98" s="7" t="s">
        <v>117</v>
      </c>
      <c r="C98" s="40" t="str">
        <f>HYPERLINK("https://ams.testrail.com/index.php?/cases/view/83116","C83116")</f>
        <v>C83116</v>
      </c>
    </row>
    <row r="99" spans="1:3" ht="30" x14ac:dyDescent="0.25">
      <c r="A99" s="7"/>
      <c r="B99" s="7" t="s">
        <v>118</v>
      </c>
      <c r="C99" s="40" t="str">
        <f>HYPERLINK("https://ams.testrail.com/index.php?/cases/view/83888","C83888")</f>
        <v>C83888</v>
      </c>
    </row>
    <row r="100" spans="1:3" ht="30" x14ac:dyDescent="0.25">
      <c r="A100" s="7"/>
      <c r="B100" s="29" t="s">
        <v>119</v>
      </c>
      <c r="C100" s="36" t="str">
        <f>HYPERLINK("https://ams.testrail.com/index.php?/cases/view/83870","C83870")</f>
        <v>C83870</v>
      </c>
    </row>
    <row r="101" spans="1:3" ht="30" x14ac:dyDescent="0.25">
      <c r="A101" s="7"/>
      <c r="B101" s="7" t="s">
        <v>120</v>
      </c>
      <c r="C101" s="40" t="str">
        <f>HYPERLINK("https://ams.testrail.com/index.php?/cases/view/83878","C83878")</f>
        <v>C83878</v>
      </c>
    </row>
    <row r="102" spans="1:3" ht="30" x14ac:dyDescent="0.25">
      <c r="A102" s="7"/>
      <c r="B102" s="7" t="s">
        <v>121</v>
      </c>
      <c r="C102" s="40" t="str">
        <f>HYPERLINK("https://ams.testrail.com/index.php?/cases/view/83116","C83116")</f>
        <v>C83116</v>
      </c>
    </row>
    <row r="103" spans="1:3" ht="30" x14ac:dyDescent="0.25">
      <c r="A103" s="7"/>
      <c r="B103" s="7" t="s">
        <v>122</v>
      </c>
      <c r="C103" s="37" t="str">
        <f>HYPERLINK("https://ams.testrail.com/index.php?/cases/view/83883","C83883")</f>
        <v>C83883</v>
      </c>
    </row>
    <row r="104" spans="1:3" ht="30" x14ac:dyDescent="0.25">
      <c r="A104" s="7"/>
      <c r="B104" s="7" t="s">
        <v>123</v>
      </c>
      <c r="C104" s="37" t="str">
        <f>HYPERLINK("https://ams.testrail.com/index.php?/cases/view/83883","C83883")</f>
        <v>C83883</v>
      </c>
    </row>
    <row r="105" spans="1:3" ht="30.75" thickBot="1" x14ac:dyDescent="0.3">
      <c r="A105" s="7"/>
      <c r="B105" s="7" t="s">
        <v>124</v>
      </c>
      <c r="C105" s="37" t="str">
        <f>HYPERLINK("https://ams.testrail.com/index.php?/cases/view/83883","C83883")</f>
        <v>C83883</v>
      </c>
    </row>
    <row r="106" spans="1:3" ht="24" thickBot="1" x14ac:dyDescent="0.3">
      <c r="A106" s="55" t="s">
        <v>125</v>
      </c>
      <c r="B106" s="56"/>
      <c r="C106" s="57"/>
    </row>
    <row r="107" spans="1:3" x14ac:dyDescent="0.25">
      <c r="A107" s="10"/>
      <c r="B107" s="10" t="s">
        <v>126</v>
      </c>
      <c r="C107" s="30" t="str">
        <f>HYPERLINK("https://ams.testrail.com/index.php?/cases/view/83872","C83872")</f>
        <v>C83872</v>
      </c>
    </row>
    <row r="108" spans="1:3" x14ac:dyDescent="0.25">
      <c r="A108" s="52"/>
      <c r="B108" s="2" t="s">
        <v>41</v>
      </c>
      <c r="C108" s="51" t="s">
        <v>266</v>
      </c>
    </row>
    <row r="109" spans="1:3" x14ac:dyDescent="0.25">
      <c r="A109" s="47"/>
      <c r="B109" s="2" t="s">
        <v>28</v>
      </c>
      <c r="C109" s="46"/>
    </row>
    <row r="110" spans="1:3" x14ac:dyDescent="0.25">
      <c r="A110" s="47"/>
      <c r="B110" s="2" t="s">
        <v>29</v>
      </c>
      <c r="C110" s="46"/>
    </row>
    <row r="111" spans="1:3" x14ac:dyDescent="0.25">
      <c r="A111" s="47"/>
      <c r="B111" s="2" t="s">
        <v>223</v>
      </c>
      <c r="C111" s="46"/>
    </row>
    <row r="112" spans="1:3" x14ac:dyDescent="0.25">
      <c r="A112" s="47"/>
      <c r="B112" s="2" t="s">
        <v>30</v>
      </c>
      <c r="C112" s="46"/>
    </row>
    <row r="113" spans="1:3" x14ac:dyDescent="0.25">
      <c r="A113" s="47"/>
      <c r="B113" s="2" t="s">
        <v>224</v>
      </c>
      <c r="C113" s="46"/>
    </row>
    <row r="114" spans="1:3" x14ac:dyDescent="0.25">
      <c r="A114" s="47"/>
      <c r="B114" s="2" t="s">
        <v>31</v>
      </c>
      <c r="C114" s="46"/>
    </row>
    <row r="115" spans="1:3" x14ac:dyDescent="0.25">
      <c r="A115" s="47"/>
      <c r="B115" s="2" t="s">
        <v>225</v>
      </c>
      <c r="C115" s="46"/>
    </row>
    <row r="116" spans="1:3" x14ac:dyDescent="0.25">
      <c r="A116" s="47"/>
      <c r="B116" s="2" t="s">
        <v>32</v>
      </c>
      <c r="C116" s="46"/>
    </row>
    <row r="117" spans="1:3" x14ac:dyDescent="0.25">
      <c r="A117" s="47"/>
      <c r="B117" s="2" t="s">
        <v>226</v>
      </c>
      <c r="C117" s="46"/>
    </row>
    <row r="118" spans="1:3" x14ac:dyDescent="0.25">
      <c r="A118" s="47"/>
      <c r="B118" s="2" t="s">
        <v>33</v>
      </c>
      <c r="C118" s="46"/>
    </row>
    <row r="119" spans="1:3" x14ac:dyDescent="0.25">
      <c r="A119" s="47"/>
      <c r="B119" s="2" t="s">
        <v>227</v>
      </c>
      <c r="C119" s="46"/>
    </row>
    <row r="120" spans="1:3" x14ac:dyDescent="0.25">
      <c r="A120" s="48"/>
      <c r="B120" s="2" t="s">
        <v>36</v>
      </c>
      <c r="C120" s="49"/>
    </row>
    <row r="121" spans="1:3" x14ac:dyDescent="0.25">
      <c r="A121" s="48"/>
      <c r="B121" s="2" t="s">
        <v>228</v>
      </c>
      <c r="C121" s="49"/>
    </row>
    <row r="122" spans="1:3" x14ac:dyDescent="0.25">
      <c r="A122" s="48"/>
      <c r="B122" s="2" t="s">
        <v>35</v>
      </c>
      <c r="C122" s="49"/>
    </row>
    <row r="123" spans="1:3" x14ac:dyDescent="0.25">
      <c r="A123" s="7"/>
      <c r="B123" s="7" t="s">
        <v>127</v>
      </c>
      <c r="C123" s="33" t="s">
        <v>270</v>
      </c>
    </row>
    <row r="124" spans="1:3" ht="15.75" thickBot="1" x14ac:dyDescent="0.3">
      <c r="A124" s="17"/>
      <c r="B124" s="18" t="s">
        <v>128</v>
      </c>
      <c r="C124" s="35"/>
    </row>
    <row r="125" spans="1:3" ht="24" thickBot="1" x14ac:dyDescent="0.3">
      <c r="A125" s="55" t="s">
        <v>130</v>
      </c>
      <c r="B125" s="56"/>
      <c r="C125" s="57"/>
    </row>
    <row r="126" spans="1:3" ht="30" x14ac:dyDescent="0.25">
      <c r="A126" s="10"/>
      <c r="B126" s="10" t="s">
        <v>131</v>
      </c>
      <c r="C126" s="34" t="s">
        <v>269</v>
      </c>
    </row>
    <row r="127" spans="1:3" x14ac:dyDescent="0.25">
      <c r="A127" s="7"/>
      <c r="B127" s="7" t="s">
        <v>132</v>
      </c>
      <c r="C127" s="34" t="s">
        <v>266</v>
      </c>
    </row>
    <row r="128" spans="1:3" ht="30.75" thickBot="1" x14ac:dyDescent="0.3">
      <c r="A128" s="17"/>
      <c r="B128" s="17" t="s">
        <v>133</v>
      </c>
      <c r="C128" s="34" t="s">
        <v>266</v>
      </c>
    </row>
    <row r="129" spans="1:3" ht="15" customHeight="1" thickBot="1" x14ac:dyDescent="0.3">
      <c r="A129" s="55" t="s">
        <v>134</v>
      </c>
      <c r="B129" s="56"/>
      <c r="C129" s="57"/>
    </row>
    <row r="130" spans="1:3" ht="30" x14ac:dyDescent="0.25">
      <c r="A130" s="39"/>
      <c r="B130" s="13" t="s">
        <v>151</v>
      </c>
      <c r="C130" s="34" t="s">
        <v>267</v>
      </c>
    </row>
    <row r="131" spans="1:3" x14ac:dyDescent="0.25">
      <c r="A131" s="47"/>
      <c r="B131" s="17" t="s">
        <v>152</v>
      </c>
      <c r="C131" s="45" t="str">
        <f>HYPERLINK("https://ams.testrail.com/index.php?/cases/view/83874","C83874")</f>
        <v>C83874</v>
      </c>
    </row>
    <row r="132" spans="1:3" ht="18" customHeight="1" x14ac:dyDescent="0.25">
      <c r="A132" s="47"/>
      <c r="B132" s="19" t="s">
        <v>135</v>
      </c>
      <c r="C132" s="46"/>
    </row>
    <row r="133" spans="1:3" x14ac:dyDescent="0.25">
      <c r="A133" s="47"/>
      <c r="B133" s="19" t="s">
        <v>136</v>
      </c>
      <c r="C133" s="46"/>
    </row>
    <row r="134" spans="1:3" x14ac:dyDescent="0.25">
      <c r="A134" s="47"/>
      <c r="B134" s="19" t="s">
        <v>137</v>
      </c>
      <c r="C134" s="46"/>
    </row>
    <row r="135" spans="1:3" x14ac:dyDescent="0.25">
      <c r="A135" s="47"/>
      <c r="B135" s="19" t="s">
        <v>138</v>
      </c>
      <c r="C135" s="46"/>
    </row>
    <row r="136" spans="1:3" x14ac:dyDescent="0.25">
      <c r="A136" s="47"/>
      <c r="B136" s="19" t="s">
        <v>139</v>
      </c>
      <c r="C136" s="46"/>
    </row>
    <row r="137" spans="1:3" x14ac:dyDescent="0.25">
      <c r="A137" s="47"/>
      <c r="B137" s="19" t="s">
        <v>31</v>
      </c>
      <c r="C137" s="46"/>
    </row>
    <row r="138" spans="1:3" x14ac:dyDescent="0.25">
      <c r="A138" s="47"/>
      <c r="B138" s="19" t="s">
        <v>32</v>
      </c>
      <c r="C138" s="46"/>
    </row>
    <row r="139" spans="1:3" x14ac:dyDescent="0.25">
      <c r="A139" s="47"/>
      <c r="B139" s="19" t="s">
        <v>140</v>
      </c>
      <c r="C139" s="46"/>
    </row>
    <row r="140" spans="1:3" x14ac:dyDescent="0.25">
      <c r="A140" s="47"/>
      <c r="B140" s="19" t="s">
        <v>33</v>
      </c>
      <c r="C140" s="46"/>
    </row>
    <row r="141" spans="1:3" x14ac:dyDescent="0.25">
      <c r="A141" s="47"/>
      <c r="B141" s="19" t="s">
        <v>141</v>
      </c>
      <c r="C141" s="46"/>
    </row>
    <row r="142" spans="1:3" x14ac:dyDescent="0.25">
      <c r="A142" s="47"/>
      <c r="B142" s="19" t="s">
        <v>48</v>
      </c>
      <c r="C142" s="46"/>
    </row>
    <row r="143" spans="1:3" x14ac:dyDescent="0.25">
      <c r="A143" s="47"/>
      <c r="B143" s="19" t="s">
        <v>36</v>
      </c>
      <c r="C143" s="46"/>
    </row>
    <row r="144" spans="1:3" x14ac:dyDescent="0.25">
      <c r="A144" s="47"/>
      <c r="B144" s="19" t="s">
        <v>142</v>
      </c>
      <c r="C144" s="46"/>
    </row>
    <row r="145" spans="1:3" x14ac:dyDescent="0.25">
      <c r="A145" s="47"/>
      <c r="B145" s="19" t="s">
        <v>51</v>
      </c>
      <c r="C145" s="46"/>
    </row>
    <row r="146" spans="1:3" x14ac:dyDescent="0.25">
      <c r="A146" s="47"/>
      <c r="B146" s="19" t="s">
        <v>144</v>
      </c>
      <c r="C146" s="46"/>
    </row>
    <row r="147" spans="1:3" x14ac:dyDescent="0.25">
      <c r="A147" s="47"/>
      <c r="B147" s="19" t="s">
        <v>145</v>
      </c>
      <c r="C147" s="46"/>
    </row>
    <row r="148" spans="1:3" x14ac:dyDescent="0.25">
      <c r="A148" s="47"/>
      <c r="B148" s="19" t="s">
        <v>146</v>
      </c>
      <c r="C148" s="46"/>
    </row>
    <row r="149" spans="1:3" x14ac:dyDescent="0.25">
      <c r="A149" s="47"/>
      <c r="B149" s="19" t="s">
        <v>147</v>
      </c>
      <c r="C149" s="46"/>
    </row>
    <row r="150" spans="1:3" x14ac:dyDescent="0.25">
      <c r="A150" s="47"/>
      <c r="B150" s="19" t="s">
        <v>148</v>
      </c>
      <c r="C150" s="46"/>
    </row>
    <row r="151" spans="1:3" x14ac:dyDescent="0.25">
      <c r="A151" s="47"/>
      <c r="B151" s="19" t="s">
        <v>149</v>
      </c>
      <c r="C151" s="46"/>
    </row>
    <row r="152" spans="1:3" x14ac:dyDescent="0.25">
      <c r="A152" s="47"/>
      <c r="B152" s="10" t="s">
        <v>150</v>
      </c>
      <c r="C152" s="46"/>
    </row>
    <row r="153" spans="1:3" x14ac:dyDescent="0.25">
      <c r="A153" s="47"/>
      <c r="B153" s="17" t="s">
        <v>153</v>
      </c>
      <c r="C153" s="45" t="str">
        <f>HYPERLINK("https://ams.testrail.com/index.php?/cases/view/83874","C83874")</f>
        <v>C83874</v>
      </c>
    </row>
    <row r="154" spans="1:3" x14ac:dyDescent="0.25">
      <c r="A154" s="47"/>
      <c r="B154" s="19" t="s">
        <v>135</v>
      </c>
      <c r="C154" s="46"/>
    </row>
    <row r="155" spans="1:3" x14ac:dyDescent="0.25">
      <c r="A155" s="47"/>
      <c r="B155" s="19" t="s">
        <v>136</v>
      </c>
      <c r="C155" s="46"/>
    </row>
    <row r="156" spans="1:3" x14ac:dyDescent="0.25">
      <c r="A156" s="47"/>
      <c r="B156" s="19" t="s">
        <v>159</v>
      </c>
      <c r="C156" s="46"/>
    </row>
    <row r="157" spans="1:3" x14ac:dyDescent="0.25">
      <c r="A157" s="47"/>
      <c r="B157" s="19" t="s">
        <v>137</v>
      </c>
      <c r="C157" s="46"/>
    </row>
    <row r="158" spans="1:3" x14ac:dyDescent="0.25">
      <c r="A158" s="47"/>
      <c r="B158" s="19" t="s">
        <v>138</v>
      </c>
      <c r="C158" s="46"/>
    </row>
    <row r="159" spans="1:3" x14ac:dyDescent="0.25">
      <c r="A159" s="47"/>
      <c r="B159" s="19" t="s">
        <v>139</v>
      </c>
      <c r="C159" s="46"/>
    </row>
    <row r="160" spans="1:3" x14ac:dyDescent="0.25">
      <c r="A160" s="47"/>
      <c r="B160" s="19" t="s">
        <v>32</v>
      </c>
      <c r="C160" s="46"/>
    </row>
    <row r="161" spans="1:3" x14ac:dyDescent="0.25">
      <c r="A161" s="47"/>
      <c r="B161" s="19" t="s">
        <v>140</v>
      </c>
      <c r="C161" s="46"/>
    </row>
    <row r="162" spans="1:3" x14ac:dyDescent="0.25">
      <c r="A162" s="47"/>
      <c r="B162" s="19" t="s">
        <v>33</v>
      </c>
      <c r="C162" s="46"/>
    </row>
    <row r="163" spans="1:3" x14ac:dyDescent="0.25">
      <c r="A163" s="47"/>
      <c r="B163" s="19" t="s">
        <v>141</v>
      </c>
      <c r="C163" s="46"/>
    </row>
    <row r="164" spans="1:3" x14ac:dyDescent="0.25">
      <c r="A164" s="47"/>
      <c r="B164" s="19" t="s">
        <v>48</v>
      </c>
      <c r="C164" s="46"/>
    </row>
    <row r="165" spans="1:3" x14ac:dyDescent="0.25">
      <c r="A165" s="47"/>
      <c r="B165" s="19" t="s">
        <v>142</v>
      </c>
      <c r="C165" s="46"/>
    </row>
    <row r="166" spans="1:3" x14ac:dyDescent="0.25">
      <c r="A166" s="47"/>
      <c r="B166" s="19" t="s">
        <v>143</v>
      </c>
      <c r="C166" s="46"/>
    </row>
    <row r="167" spans="1:3" x14ac:dyDescent="0.25">
      <c r="A167" s="47"/>
      <c r="B167" s="19" t="s">
        <v>51</v>
      </c>
      <c r="C167" s="46"/>
    </row>
    <row r="168" spans="1:3" x14ac:dyDescent="0.25">
      <c r="A168" s="47"/>
      <c r="B168" s="19" t="s">
        <v>144</v>
      </c>
      <c r="C168" s="46"/>
    </row>
    <row r="169" spans="1:3" x14ac:dyDescent="0.25">
      <c r="A169" s="47"/>
      <c r="B169" s="19" t="s">
        <v>145</v>
      </c>
      <c r="C169" s="46"/>
    </row>
    <row r="170" spans="1:3" x14ac:dyDescent="0.25">
      <c r="A170" s="47"/>
      <c r="B170" s="19" t="s">
        <v>146</v>
      </c>
      <c r="C170" s="46"/>
    </row>
    <row r="171" spans="1:3" x14ac:dyDescent="0.25">
      <c r="A171" s="47"/>
      <c r="B171" s="19" t="s">
        <v>147</v>
      </c>
      <c r="C171" s="46"/>
    </row>
    <row r="172" spans="1:3" x14ac:dyDescent="0.25">
      <c r="A172" s="47"/>
      <c r="B172" s="19" t="s">
        <v>148</v>
      </c>
      <c r="C172" s="46"/>
    </row>
    <row r="173" spans="1:3" x14ac:dyDescent="0.25">
      <c r="A173" s="47"/>
      <c r="B173" s="17" t="s">
        <v>229</v>
      </c>
      <c r="C173" s="45" t="str">
        <f>HYPERLINK("https://ams.testrail.com/index.php?/cases/view/83884","C83884")</f>
        <v>C83884</v>
      </c>
    </row>
    <row r="174" spans="1:3" x14ac:dyDescent="0.25">
      <c r="A174" s="47"/>
      <c r="B174" s="10" t="s">
        <v>34</v>
      </c>
      <c r="C174" s="46"/>
    </row>
    <row r="175" spans="1:3" x14ac:dyDescent="0.25">
      <c r="A175" s="48"/>
      <c r="B175" s="17" t="s">
        <v>154</v>
      </c>
      <c r="C175" s="50" t="str">
        <f>HYPERLINK("https://ams.testrail.com/index.php?/cases/view/83884","C83884")</f>
        <v>C83884</v>
      </c>
    </row>
    <row r="176" spans="1:3" x14ac:dyDescent="0.25">
      <c r="A176" s="52"/>
      <c r="B176" s="10" t="s">
        <v>135</v>
      </c>
      <c r="C176" s="51"/>
    </row>
    <row r="177" spans="1:3" x14ac:dyDescent="0.25">
      <c r="A177" s="47"/>
      <c r="B177" s="17" t="s">
        <v>234</v>
      </c>
      <c r="C177" s="45" t="str">
        <f>HYPERLINK("https://ams.testrail.com/index.php?/cases/view/83885","C83885")</f>
        <v>C83885</v>
      </c>
    </row>
    <row r="178" spans="1:3" x14ac:dyDescent="0.25">
      <c r="A178" s="47"/>
      <c r="B178" s="10" t="s">
        <v>43</v>
      </c>
      <c r="C178" s="46"/>
    </row>
    <row r="179" spans="1:3" x14ac:dyDescent="0.25">
      <c r="A179" s="48"/>
      <c r="B179" s="17" t="s">
        <v>155</v>
      </c>
      <c r="C179" s="50" t="str">
        <f>HYPERLINK("https://ams.testrail.com/index.php?/cases/view/83885","C83885")</f>
        <v>C83885</v>
      </c>
    </row>
    <row r="180" spans="1:3" x14ac:dyDescent="0.25">
      <c r="A180" s="52"/>
      <c r="B180" s="10" t="s">
        <v>135</v>
      </c>
      <c r="C180" s="51"/>
    </row>
    <row r="181" spans="1:3" x14ac:dyDescent="0.25">
      <c r="A181" s="48"/>
      <c r="B181" s="17" t="s">
        <v>230</v>
      </c>
      <c r="C181" s="50" t="str">
        <f>HYPERLINK("https://ams.testrail.com/index.php?/cases/view/83872","C83872")</f>
        <v>C83872</v>
      </c>
    </row>
    <row r="182" spans="1:3" x14ac:dyDescent="0.25">
      <c r="A182" s="52"/>
      <c r="B182" s="10" t="s">
        <v>235</v>
      </c>
      <c r="C182" s="51"/>
    </row>
    <row r="183" spans="1:3" x14ac:dyDescent="0.25">
      <c r="A183" s="47"/>
      <c r="B183" s="17" t="s">
        <v>156</v>
      </c>
      <c r="C183" s="45" t="str">
        <f>HYPERLINK("https://ams.testrail.com/index.php?/cases/view/83872","C83872")</f>
        <v>C83872</v>
      </c>
    </row>
    <row r="184" spans="1:3" x14ac:dyDescent="0.25">
      <c r="A184" s="47"/>
      <c r="B184" s="10" t="s">
        <v>135</v>
      </c>
      <c r="C184" s="46"/>
    </row>
    <row r="185" spans="1:3" x14ac:dyDescent="0.25">
      <c r="A185" s="48"/>
      <c r="B185" s="17" t="s">
        <v>231</v>
      </c>
      <c r="C185" s="50" t="str">
        <f>HYPERLINK("https://ams.testrail.com/index.php?/cases/view/83875","C83875")</f>
        <v>C83875</v>
      </c>
    </row>
    <row r="186" spans="1:3" x14ac:dyDescent="0.25">
      <c r="A186" s="52"/>
      <c r="B186" s="10" t="s">
        <v>236</v>
      </c>
      <c r="C186" s="51"/>
    </row>
    <row r="187" spans="1:3" x14ac:dyDescent="0.25">
      <c r="A187" s="47"/>
      <c r="B187" s="17" t="s">
        <v>157</v>
      </c>
      <c r="C187" s="45" t="str">
        <f>HYPERLINK("https://ams.testrail.com/index.php?/cases/view/83875","C83875")</f>
        <v>C83875</v>
      </c>
    </row>
    <row r="188" spans="1:3" x14ac:dyDescent="0.25">
      <c r="A188" s="47"/>
      <c r="B188" s="10" t="s">
        <v>135</v>
      </c>
      <c r="C188" s="46"/>
    </row>
    <row r="189" spans="1:3" x14ac:dyDescent="0.25">
      <c r="A189" s="48"/>
      <c r="B189" s="17" t="s">
        <v>233</v>
      </c>
      <c r="C189" s="50" t="str">
        <f>HYPERLINK("https://ams.testrail.com/index.php?/cases/view/83886","C83886")</f>
        <v>C83886</v>
      </c>
    </row>
    <row r="190" spans="1:3" x14ac:dyDescent="0.25">
      <c r="A190" s="52"/>
      <c r="B190" s="19" t="s">
        <v>237</v>
      </c>
      <c r="C190" s="51"/>
    </row>
    <row r="191" spans="1:3" x14ac:dyDescent="0.25">
      <c r="A191" s="47"/>
      <c r="B191" s="17" t="s">
        <v>158</v>
      </c>
      <c r="C191" s="45" t="str">
        <f>HYPERLINK("https://ams.testrail.com/index.php?/cases/view/83886","C83886")</f>
        <v>C83886</v>
      </c>
    </row>
    <row r="192" spans="1:3" x14ac:dyDescent="0.25">
      <c r="A192" s="48"/>
      <c r="B192" s="19" t="s">
        <v>135</v>
      </c>
      <c r="C192" s="49"/>
    </row>
    <row r="193" spans="1:3" x14ac:dyDescent="0.25">
      <c r="A193" s="48"/>
      <c r="B193" s="17" t="s">
        <v>232</v>
      </c>
      <c r="C193" s="50" t="str">
        <f>HYPERLINK("https://ams.testrail.com/index.php?/cases/view/83874","C83874")</f>
        <v>C83874</v>
      </c>
    </row>
    <row r="194" spans="1:3" x14ac:dyDescent="0.25">
      <c r="A194" s="52"/>
      <c r="B194" s="19" t="s">
        <v>238</v>
      </c>
      <c r="C194" s="51"/>
    </row>
    <row r="195" spans="1:3" x14ac:dyDescent="0.25">
      <c r="A195" s="48"/>
      <c r="B195" s="17" t="s">
        <v>199</v>
      </c>
      <c r="C195" s="50" t="str">
        <f>HYPERLINK("https://ams.testrail.com/index.php?/cases/view/83874","C83874")</f>
        <v>C83874</v>
      </c>
    </row>
    <row r="196" spans="1:3" x14ac:dyDescent="0.25">
      <c r="A196" s="52"/>
      <c r="B196" s="19" t="s">
        <v>135</v>
      </c>
      <c r="C196" s="51"/>
    </row>
    <row r="197" spans="1:3" ht="30" x14ac:dyDescent="0.25">
      <c r="A197" s="47"/>
      <c r="B197" s="17" t="s">
        <v>240</v>
      </c>
      <c r="C197" s="45" t="str">
        <f>HYPERLINK("https://ams.testrail.com/index.php?/cases/view/83878","C83878")</f>
        <v>C83878</v>
      </c>
    </row>
    <row r="198" spans="1:3" x14ac:dyDescent="0.25">
      <c r="A198" s="47"/>
      <c r="B198" s="24" t="str">
        <f>HYPERLINK("[..\DesignTable.xlsx]GroupDesign!B603","- (maint) maintenance_object")</f>
        <v>- (maint) maintenance_object</v>
      </c>
      <c r="C198" s="46"/>
    </row>
    <row r="199" spans="1:3" ht="30" x14ac:dyDescent="0.25">
      <c r="A199" s="48"/>
      <c r="B199" s="17" t="s">
        <v>164</v>
      </c>
      <c r="C199" s="50" t="str">
        <f>HYPERLINK("https://ams.testrail.com/index.php?/cases/view/83878","C83878")</f>
        <v>C83878</v>
      </c>
    </row>
    <row r="200" spans="1:3" x14ac:dyDescent="0.25">
      <c r="A200" s="52"/>
      <c r="B200" s="25" t="str">
        <f>HYPERLINK("[..\DesignTable.xlsx]GroupDesign!B799","- (maint) position")</f>
        <v>- (maint) position</v>
      </c>
      <c r="C200" s="51"/>
    </row>
    <row r="201" spans="1:3" ht="30" x14ac:dyDescent="0.25">
      <c r="A201" s="48"/>
      <c r="B201" s="19" t="s">
        <v>239</v>
      </c>
      <c r="C201" s="50" t="str">
        <f>HYPERLINK("https://ams.testrail.com/index.php?/cases/view/83884","C83884")</f>
        <v>C83884</v>
      </c>
    </row>
    <row r="202" spans="1:3" x14ac:dyDescent="0.25">
      <c r="A202" s="52"/>
      <c r="B202" s="26" t="str">
        <f>HYPERLINK("[..\DesignTable.xlsx]GroupDesign!B451","- (maint) Inspection_point")</f>
        <v>- (maint) Inspection_point</v>
      </c>
      <c r="C202" s="51"/>
    </row>
    <row r="203" spans="1:3" ht="30" x14ac:dyDescent="0.25">
      <c r="A203" s="48"/>
      <c r="B203" s="17" t="s">
        <v>241</v>
      </c>
      <c r="C203" s="50" t="str">
        <f>HYPERLINK("https://ams.testrail.com/index.php?/cases/view/83885","C83885")</f>
        <v>C83885</v>
      </c>
    </row>
    <row r="204" spans="1:3" x14ac:dyDescent="0.25">
      <c r="A204" s="52"/>
      <c r="B204" s="25" t="str">
        <f>HYPERLINK("[..\DesignTable.xlsx]GroupDesign!B301","- (maint) drawing")</f>
        <v>- (maint) drawing</v>
      </c>
      <c r="C204" s="51"/>
    </row>
    <row r="205" spans="1:3" ht="30" x14ac:dyDescent="0.25">
      <c r="A205" s="48"/>
      <c r="B205" s="19" t="s">
        <v>242</v>
      </c>
      <c r="C205" s="50" t="str">
        <f>HYPERLINK("https://ams.testrail.com/index.php?/cases/view/83872","C83872")</f>
        <v>C83872</v>
      </c>
    </row>
    <row r="206" spans="1:3" x14ac:dyDescent="0.25">
      <c r="A206" s="52"/>
      <c r="B206" s="26" t="str">
        <f>HYPERLINK("[..\DesignTable.xlsx]GroupDesign!B1076","- (maint) spare_part")</f>
        <v>- (maint) spare_part</v>
      </c>
      <c r="C206" s="51"/>
    </row>
    <row r="207" spans="1:3" ht="30" x14ac:dyDescent="0.25">
      <c r="A207" s="48"/>
      <c r="B207" s="17" t="s">
        <v>243</v>
      </c>
      <c r="C207" s="50" t="str">
        <f>HYPERLINK("https://ams.testrail.com/index.php?/cases/view/83875","C83875")</f>
        <v>C83875</v>
      </c>
    </row>
    <row r="208" spans="1:3" x14ac:dyDescent="0.25">
      <c r="A208" s="52"/>
      <c r="B208" s="25" t="str">
        <f>HYPERLINK("[..\DesignTable.xlsx]GroupDesign!B675"," - (maint) notification")</f>
        <v xml:space="preserve"> - (maint) notification</v>
      </c>
      <c r="C208" s="51"/>
    </row>
    <row r="209" spans="1:9" ht="30" x14ac:dyDescent="0.25">
      <c r="A209" s="48"/>
      <c r="B209" s="19" t="s">
        <v>244</v>
      </c>
      <c r="C209" s="50" t="str">
        <f>HYPERLINK("https://ams.testrail.com/index.php?/cases/view/83886","C83886")</f>
        <v>C83886</v>
      </c>
    </row>
    <row r="210" spans="1:9" x14ac:dyDescent="0.25">
      <c r="A210" s="52"/>
      <c r="B210" s="26" t="str">
        <f>HYPERLINK("[..\DesignTable.xlsx]GroupDesign!B1401","- (maint) work_history")</f>
        <v>- (maint) work_history</v>
      </c>
      <c r="C210" s="51"/>
    </row>
    <row r="211" spans="1:9" ht="30" x14ac:dyDescent="0.25">
      <c r="A211" s="48"/>
      <c r="B211" s="17" t="s">
        <v>245</v>
      </c>
      <c r="C211" s="50" t="str">
        <f>HYPERLINK("https://ams.testrail.com/index.php?/cases/view/83874","C83874")</f>
        <v>C83874</v>
      </c>
    </row>
    <row r="212" spans="1:9" x14ac:dyDescent="0.25">
      <c r="A212" s="52"/>
      <c r="B212" s="25" t="str">
        <f>HYPERLINK("[..\DesignTable.xlsx]GroupDesign!B1437","- (maint) work_order")</f>
        <v>- (maint) work_order</v>
      </c>
      <c r="C212" s="51"/>
    </row>
    <row r="213" spans="1:9" ht="30" x14ac:dyDescent="0.25">
      <c r="A213" s="48"/>
      <c r="B213" s="17" t="s">
        <v>165</v>
      </c>
      <c r="C213" s="50" t="str">
        <f>HYPERLINK("https://ams.testrail.com/index.php?/cases/view/83889","C83889")</f>
        <v>C83889</v>
      </c>
    </row>
    <row r="214" spans="1:9" x14ac:dyDescent="0.25">
      <c r="A214" s="53"/>
      <c r="B214" s="26" t="str">
        <f>HYPERLINK("[..\DesignTable.xlsx]GroupDesign!B407","- (browse) info_below")</f>
        <v>- (browse) info_below</v>
      </c>
      <c r="C214" s="54"/>
    </row>
    <row r="215" spans="1:9" ht="30" x14ac:dyDescent="0.25">
      <c r="A215" s="52"/>
      <c r="B215" s="10" t="s">
        <v>166</v>
      </c>
      <c r="C215" s="51"/>
      <c r="I215" s="27"/>
    </row>
    <row r="216" spans="1:9" ht="30" x14ac:dyDescent="0.25">
      <c r="A216" s="48"/>
      <c r="B216" s="17" t="s">
        <v>167</v>
      </c>
      <c r="C216" s="50" t="str">
        <f>HYPERLINK("https://ams.testrail.com/index.php?/cases/view/83878","C83878")</f>
        <v>C83878</v>
      </c>
    </row>
    <row r="217" spans="1:9" x14ac:dyDescent="0.25">
      <c r="A217" s="53"/>
      <c r="B217" s="28" t="str">
        <f>HYPERLINK("[..\DesignTable.xlsx]GroupDesign!B799","- (maint) position")</f>
        <v>- (maint) position</v>
      </c>
      <c r="C217" s="54"/>
    </row>
    <row r="218" spans="1:9" x14ac:dyDescent="0.25">
      <c r="A218" s="52"/>
      <c r="B218" s="10" t="s">
        <v>168</v>
      </c>
      <c r="C218" s="51"/>
    </row>
    <row r="219" spans="1:9" ht="30" x14ac:dyDescent="0.25">
      <c r="A219" s="48"/>
      <c r="B219" s="17" t="s">
        <v>169</v>
      </c>
      <c r="C219" s="50" t="str">
        <f>HYPERLINK("https://ams.testrail.com/index.php?/cases/view/83878","C83878")</f>
        <v>C83878</v>
      </c>
    </row>
    <row r="220" spans="1:9" x14ac:dyDescent="0.25">
      <c r="A220" s="53"/>
      <c r="B220" s="24" t="str">
        <f>HYPERLINK("[..\DesignTable.xlsx]GroupDesign!B603","- (maint) maintenance_object")</f>
        <v>- (maint) maintenance_object</v>
      </c>
      <c r="C220" s="54"/>
    </row>
    <row r="221" spans="1:9" x14ac:dyDescent="0.25">
      <c r="A221" s="52"/>
      <c r="B221" s="10" t="s">
        <v>170</v>
      </c>
      <c r="C221" s="51"/>
    </row>
    <row r="222" spans="1:9" ht="30" x14ac:dyDescent="0.25">
      <c r="A222" s="48"/>
      <c r="B222" s="17" t="s">
        <v>171</v>
      </c>
      <c r="C222" s="50" t="str">
        <f>HYPERLINK("https://ams.testrail.com/index.php?/cases/view/83878","C83878")</f>
        <v>C83878</v>
      </c>
    </row>
    <row r="223" spans="1:9" x14ac:dyDescent="0.25">
      <c r="A223" s="53"/>
      <c r="B223" s="24" t="str">
        <f>HYPERLINK("[..\DesignTable.xlsx]GroupDesign!B603","- (maint) maintenance_object")</f>
        <v>- (maint) maintenance_object</v>
      </c>
      <c r="C223" s="54"/>
    </row>
    <row r="224" spans="1:9" ht="45" x14ac:dyDescent="0.25">
      <c r="A224" s="52"/>
      <c r="B224" s="10" t="s">
        <v>172</v>
      </c>
      <c r="C224" s="51"/>
    </row>
    <row r="225" spans="1:3" ht="30" x14ac:dyDescent="0.25">
      <c r="A225" s="48"/>
      <c r="B225" s="17" t="s">
        <v>173</v>
      </c>
      <c r="C225" s="50" t="str">
        <f>HYPERLINK("https://ams.testrail.com/index.php?/cases/view/83878","C83878")</f>
        <v>C83878</v>
      </c>
    </row>
    <row r="226" spans="1:3" x14ac:dyDescent="0.25">
      <c r="A226" s="52"/>
      <c r="B226" s="25" t="str">
        <f>HYPERLINK("[..\DesignTable.xlsx]GroupDesign!B799","- (maint) position")</f>
        <v>- (maint) position</v>
      </c>
      <c r="C226" s="51"/>
    </row>
    <row r="227" spans="1:3" ht="30" x14ac:dyDescent="0.25">
      <c r="A227" s="48"/>
      <c r="B227" s="17" t="s">
        <v>174</v>
      </c>
      <c r="C227" s="50" t="str">
        <f>HYPERLINK("https://ams.testrail.com/index.php?/cases/view/83878","C83878")</f>
        <v>C83878</v>
      </c>
    </row>
    <row r="228" spans="1:3" x14ac:dyDescent="0.25">
      <c r="A228" s="52"/>
      <c r="B228" s="24" t="str">
        <f>HYPERLINK("[..\DesignTable.xlsx]GroupDesign!B603","- (maint) maintenance_object")</f>
        <v>- (maint) maintenance_object</v>
      </c>
      <c r="C228" s="51"/>
    </row>
    <row r="229" spans="1:3" ht="30" x14ac:dyDescent="0.25">
      <c r="A229" s="48"/>
      <c r="B229" s="17" t="s">
        <v>162</v>
      </c>
      <c r="C229" s="50" t="str">
        <f>HYPERLINK("https://ams.testrail.com/index.php?/cases/view/83878","C83878")</f>
        <v>C83878</v>
      </c>
    </row>
    <row r="230" spans="1:3" x14ac:dyDescent="0.25">
      <c r="A230" s="53"/>
      <c r="B230" s="25" t="str">
        <f>HYPERLINK("[..\DesignTable.xlsx]GroupDesign!B799","- (maint) position")</f>
        <v>- (maint) position</v>
      </c>
      <c r="C230" s="54"/>
    </row>
    <row r="231" spans="1:3" ht="30" x14ac:dyDescent="0.25">
      <c r="A231" s="52"/>
      <c r="B231" s="10" t="s">
        <v>163</v>
      </c>
      <c r="C231" s="51"/>
    </row>
    <row r="232" spans="1:3" ht="30" x14ac:dyDescent="0.25">
      <c r="A232" s="48"/>
      <c r="B232" s="17" t="s">
        <v>160</v>
      </c>
      <c r="C232" s="50" t="str">
        <f>HYPERLINK("https://ams.testrail.com/index.php?/cases/view/83878","C83878")</f>
        <v>C83878</v>
      </c>
    </row>
    <row r="233" spans="1:3" x14ac:dyDescent="0.25">
      <c r="A233" s="53"/>
      <c r="B233" s="24" t="str">
        <f>HYPERLINK("[..\DesignTable.xlsx]GroupDesign!B603","- (maint) maintenance_object")</f>
        <v>- (maint) maintenance_object</v>
      </c>
      <c r="C233" s="54"/>
    </row>
    <row r="234" spans="1:3" ht="30" x14ac:dyDescent="0.25">
      <c r="A234" s="52"/>
      <c r="B234" s="10" t="s">
        <v>161</v>
      </c>
      <c r="C234" s="51"/>
    </row>
    <row r="235" spans="1:3" ht="30" x14ac:dyDescent="0.25">
      <c r="A235" s="48"/>
      <c r="B235" s="2" t="s">
        <v>175</v>
      </c>
      <c r="C235" s="50" t="str">
        <f>HYPERLINK("https://ams.testrail.com/index.php?/cases/view/83872","C83872")</f>
        <v>C83872</v>
      </c>
    </row>
    <row r="236" spans="1:3" x14ac:dyDescent="0.25">
      <c r="A236" s="53"/>
      <c r="B236" s="26" t="str">
        <f>HYPERLINK("[..\DesignTable.xlsx]GroupDesign!B1034","- (browse) sp_mo_combination")</f>
        <v>- (browse) sp_mo_combination</v>
      </c>
      <c r="C236" s="54"/>
    </row>
    <row r="237" spans="1:3" ht="30" x14ac:dyDescent="0.25">
      <c r="A237" s="52"/>
      <c r="B237" s="20" t="s">
        <v>191</v>
      </c>
      <c r="C237" s="51"/>
    </row>
    <row r="238" spans="1:3" ht="30" x14ac:dyDescent="0.25">
      <c r="A238" s="48"/>
      <c r="B238" s="17" t="s">
        <v>176</v>
      </c>
      <c r="C238" s="50" t="str">
        <f>HYPERLINK("https://ams.testrail.com/index.php?/cases/view/83885","C83885")</f>
        <v>C83885</v>
      </c>
    </row>
    <row r="239" spans="1:3" x14ac:dyDescent="0.25">
      <c r="A239" s="53"/>
      <c r="B239" s="26" t="str">
        <f>HYPERLINK("[..\DesignTable.xlsx]GroupDesign!B306","- (browse) drawing_combination")</f>
        <v>- (browse) drawing_combination</v>
      </c>
      <c r="C239" s="54"/>
    </row>
    <row r="240" spans="1:3" ht="45" x14ac:dyDescent="0.25">
      <c r="A240" s="52"/>
      <c r="B240" s="10" t="s">
        <v>190</v>
      </c>
      <c r="C240" s="51"/>
    </row>
    <row r="241" spans="1:3" ht="30" x14ac:dyDescent="0.25">
      <c r="A241" s="48"/>
      <c r="B241" s="17" t="s">
        <v>177</v>
      </c>
      <c r="C241" s="50" t="str">
        <f>HYPERLINK("https://ams.testrail.com/index.php?/cases/view/83885","C83885")</f>
        <v>C83885</v>
      </c>
    </row>
    <row r="242" spans="1:3" x14ac:dyDescent="0.25">
      <c r="A242" s="53"/>
      <c r="B242" s="26" t="str">
        <f>HYPERLINK("[..\DesignTable.xlsx]GroupDesign!B306","- (browse) drawing_combination")</f>
        <v>- (browse) drawing_combination</v>
      </c>
      <c r="C242" s="54"/>
    </row>
    <row r="243" spans="1:3" ht="45" x14ac:dyDescent="0.25">
      <c r="A243" s="52"/>
      <c r="B243" s="10" t="s">
        <v>179</v>
      </c>
      <c r="C243" s="51"/>
    </row>
    <row r="244" spans="1:3" ht="30" x14ac:dyDescent="0.25">
      <c r="A244" s="48"/>
      <c r="B244" s="17" t="s">
        <v>178</v>
      </c>
      <c r="C244" s="50" t="str">
        <f>HYPERLINK("https://ams.testrail.com/index.php?/cases/view/83885","C83885")</f>
        <v>C83885</v>
      </c>
    </row>
    <row r="245" spans="1:3" x14ac:dyDescent="0.25">
      <c r="A245" s="53"/>
      <c r="B245" s="26" t="str">
        <f>HYPERLINK("[..\DesignTable.xlsx]GroupDesign!B306","- (browse) drawing_combination")</f>
        <v>- (browse) drawing_combination</v>
      </c>
      <c r="C245" s="54"/>
    </row>
    <row r="246" spans="1:3" ht="30" x14ac:dyDescent="0.25">
      <c r="A246" s="52"/>
      <c r="B246" s="10" t="s">
        <v>189</v>
      </c>
      <c r="C246" s="51"/>
    </row>
    <row r="247" spans="1:3" ht="30" x14ac:dyDescent="0.25">
      <c r="A247" s="48"/>
      <c r="B247" s="17" t="s">
        <v>180</v>
      </c>
      <c r="C247" s="50" t="str">
        <f>HYPERLINK("https://ams.testrail.com/index.php?/cases/view/83874","C83874")</f>
        <v>C83874</v>
      </c>
    </row>
    <row r="248" spans="1:3" x14ac:dyDescent="0.25">
      <c r="A248" s="53"/>
      <c r="B248" s="26" t="str">
        <f>HYPERLINK("[..\DesignTable.xlsx]GroupDesign!B1422","- (browse) work_order")</f>
        <v>- (browse) work_order</v>
      </c>
      <c r="C248" s="54"/>
    </row>
    <row r="249" spans="1:3" ht="30" x14ac:dyDescent="0.25">
      <c r="A249" s="52"/>
      <c r="B249" s="10" t="s">
        <v>188</v>
      </c>
      <c r="C249" s="51"/>
    </row>
    <row r="250" spans="1:3" ht="30" x14ac:dyDescent="0.25">
      <c r="A250" s="48"/>
      <c r="B250" s="17" t="s">
        <v>181</v>
      </c>
      <c r="C250" s="50" t="str">
        <f>HYPERLINK("https://ams.testrail.com/index.php?/cases/view/83874","C83874")</f>
        <v>C83874</v>
      </c>
    </row>
    <row r="251" spans="1:3" x14ac:dyDescent="0.25">
      <c r="A251" s="53"/>
      <c r="B251" s="26" t="str">
        <f>HYPERLINK("[..\DesignTable.xlsx]GroupDesign!B1422","- (browse) work_order")</f>
        <v>- (browse) work_order</v>
      </c>
      <c r="C251" s="54"/>
    </row>
    <row r="252" spans="1:3" ht="30" x14ac:dyDescent="0.25">
      <c r="A252" s="52"/>
      <c r="B252" s="10" t="s">
        <v>187</v>
      </c>
      <c r="C252" s="51"/>
    </row>
    <row r="253" spans="1:3" ht="30" x14ac:dyDescent="0.25">
      <c r="A253" s="48"/>
      <c r="B253" s="17" t="s">
        <v>200</v>
      </c>
      <c r="C253" s="50" t="str">
        <f>HYPERLINK("https://ams.testrail.com/index.php?/cases/view/83874","C83874")</f>
        <v>C83874</v>
      </c>
    </row>
    <row r="254" spans="1:3" x14ac:dyDescent="0.25">
      <c r="A254" s="53"/>
      <c r="B254" s="26" t="str">
        <f>HYPERLINK("[..\DesignTable.xlsx]GroupDesign!B1422","- (browse) work_order")</f>
        <v>- (browse) work_order</v>
      </c>
      <c r="C254" s="54"/>
    </row>
    <row r="255" spans="1:3" ht="30" x14ac:dyDescent="0.25">
      <c r="A255" s="52"/>
      <c r="B255" s="10" t="s">
        <v>201</v>
      </c>
      <c r="C255" s="51"/>
    </row>
    <row r="256" spans="1:3" ht="30" x14ac:dyDescent="0.25">
      <c r="A256" s="48"/>
      <c r="B256" s="17" t="s">
        <v>182</v>
      </c>
      <c r="C256" s="50" t="str">
        <f>HYPERLINK("https://ams.testrail.com/index.php?/cases/view/83886","C83886")</f>
        <v>C83886</v>
      </c>
    </row>
    <row r="257" spans="1:3" x14ac:dyDescent="0.25">
      <c r="A257" s="53"/>
      <c r="B257" s="26" t="str">
        <f>HYPERLINK("[..\DesignTable.xlsx]GroupDesign!B1397","- (browse) work_history")</f>
        <v>- (browse) work_history</v>
      </c>
      <c r="C257" s="54"/>
    </row>
    <row r="258" spans="1:3" ht="30" x14ac:dyDescent="0.25">
      <c r="A258" s="52"/>
      <c r="B258" s="10" t="s">
        <v>186</v>
      </c>
      <c r="C258" s="51"/>
    </row>
    <row r="259" spans="1:3" ht="30" x14ac:dyDescent="0.25">
      <c r="A259" s="48"/>
      <c r="B259" s="17" t="s">
        <v>183</v>
      </c>
      <c r="C259" s="50" t="str">
        <f>HYPERLINK("https://ams.testrail.com/index.php?/cases/view/83886","C83886")</f>
        <v>C83886</v>
      </c>
    </row>
    <row r="260" spans="1:3" x14ac:dyDescent="0.25">
      <c r="A260" s="53"/>
      <c r="B260" s="26" t="str">
        <f>HYPERLINK("[..\DesignTable.xlsx]GroupDesign!B1397","- (browse) work_history")</f>
        <v>- (browse) work_history</v>
      </c>
      <c r="C260" s="54"/>
    </row>
    <row r="261" spans="1:3" ht="30" x14ac:dyDescent="0.25">
      <c r="A261" s="52"/>
      <c r="B261" s="10" t="s">
        <v>185</v>
      </c>
      <c r="C261" s="51"/>
    </row>
    <row r="262" spans="1:3" ht="30" x14ac:dyDescent="0.25">
      <c r="A262" s="48"/>
      <c r="B262" s="17" t="s">
        <v>202</v>
      </c>
      <c r="C262" s="50" t="str">
        <f>HYPERLINK("https://ams.testrail.com/index.php?/cases/view/83886","C83886")</f>
        <v>C83886</v>
      </c>
    </row>
    <row r="263" spans="1:3" x14ac:dyDescent="0.25">
      <c r="A263" s="53"/>
      <c r="B263" s="26" t="str">
        <f>HYPERLINK("[..\DesignTable.xlsx]GroupDesign!B1397","- (browse) work_history")</f>
        <v>- (browse) work_history</v>
      </c>
      <c r="C263" s="54"/>
    </row>
    <row r="264" spans="1:3" ht="30" x14ac:dyDescent="0.25">
      <c r="A264" s="52"/>
      <c r="B264" s="10" t="s">
        <v>203</v>
      </c>
      <c r="C264" s="51"/>
    </row>
    <row r="265" spans="1:3" ht="30" x14ac:dyDescent="0.25">
      <c r="A265" s="48"/>
      <c r="B265" s="17" t="s">
        <v>184</v>
      </c>
      <c r="C265" s="50" t="str">
        <f>HYPERLINK("https://ams.testrail.com/index.php?/cases/view/83875","C83875")</f>
        <v>C83875</v>
      </c>
    </row>
    <row r="266" spans="1:3" x14ac:dyDescent="0.25">
      <c r="A266" s="53"/>
      <c r="B266" s="26" t="str">
        <f>HYPERLINK("[..\DesignTable.xlsx]GroupDesign!B674","- (browse) notification [2]")</f>
        <v>- (browse) notification [2]</v>
      </c>
      <c r="C266" s="54"/>
    </row>
    <row r="267" spans="1:3" ht="30" x14ac:dyDescent="0.25">
      <c r="A267" s="52"/>
      <c r="B267" s="10" t="s">
        <v>192</v>
      </c>
      <c r="C267" s="51"/>
    </row>
    <row r="268" spans="1:3" ht="30" x14ac:dyDescent="0.25">
      <c r="A268" s="48"/>
      <c r="B268" s="17" t="s">
        <v>193</v>
      </c>
      <c r="C268" s="50" t="str">
        <f>HYPERLINK("https://ams.testrail.com/index.php?/cases/view/83875","C83875")</f>
        <v>C83875</v>
      </c>
    </row>
    <row r="269" spans="1:3" x14ac:dyDescent="0.25">
      <c r="A269" s="53"/>
      <c r="B269" s="26" t="str">
        <f>HYPERLINK("[..\DesignTable.xlsx]GroupDesign!B674","- (browse) notification [2]")</f>
        <v>- (browse) notification [2]</v>
      </c>
      <c r="C269" s="54"/>
    </row>
    <row r="270" spans="1:3" ht="30" x14ac:dyDescent="0.25">
      <c r="A270" s="52"/>
      <c r="B270" s="10" t="s">
        <v>196</v>
      </c>
      <c r="C270" s="51"/>
    </row>
    <row r="271" spans="1:3" ht="30" x14ac:dyDescent="0.25">
      <c r="A271" s="48"/>
      <c r="B271" s="17" t="s">
        <v>204</v>
      </c>
      <c r="C271" s="50" t="str">
        <f>HYPERLINK("https://ams.testrail.com/index.php?/cases/view/83875","C83875")</f>
        <v>C83875</v>
      </c>
    </row>
    <row r="272" spans="1:3" x14ac:dyDescent="0.25">
      <c r="A272" s="53"/>
      <c r="B272" s="26" t="str">
        <f>HYPERLINK("[..\DesignTable.xlsx]GroupDesign!B674","- (browse) notification [2]")</f>
        <v>- (browse) notification [2]</v>
      </c>
      <c r="C272" s="54"/>
    </row>
    <row r="273" spans="1:3" ht="30" x14ac:dyDescent="0.25">
      <c r="A273" s="52"/>
      <c r="B273" s="10" t="s">
        <v>205</v>
      </c>
      <c r="C273" s="51"/>
    </row>
    <row r="274" spans="1:3" ht="30" x14ac:dyDescent="0.25">
      <c r="A274" s="48"/>
      <c r="B274" s="17" t="s">
        <v>194</v>
      </c>
      <c r="C274" s="50" t="str">
        <f>HYPERLINK("https://ams.testrail.com/index.php?/cases/view/83884","C83884")</f>
        <v>C83884</v>
      </c>
    </row>
    <row r="275" spans="1:3" x14ac:dyDescent="0.25">
      <c r="A275" s="53"/>
      <c r="B275" s="26" t="str">
        <f>HYPERLINK("[..\DesignTable.xlsx]GroupDesign!B449","- (browse) inspection_points [2]")</f>
        <v>- (browse) inspection_points [2]</v>
      </c>
      <c r="C275" s="54"/>
    </row>
    <row r="276" spans="1:3" ht="30" x14ac:dyDescent="0.25">
      <c r="A276" s="52"/>
      <c r="B276" s="10" t="s">
        <v>195</v>
      </c>
      <c r="C276" s="51"/>
    </row>
    <row r="277" spans="1:3" ht="30" x14ac:dyDescent="0.25">
      <c r="A277" s="48"/>
      <c r="B277" s="17" t="s">
        <v>197</v>
      </c>
      <c r="C277" s="50" t="str">
        <f>HYPERLINK("https://ams.testrail.com/index.php?/cases/view/83884","C83884")</f>
        <v>C83884</v>
      </c>
    </row>
    <row r="278" spans="1:3" x14ac:dyDescent="0.25">
      <c r="A278" s="53"/>
      <c r="B278" s="26" t="str">
        <f>HYPERLINK("[..\DesignTable.xlsx]GroupDesign!B449","- (browse) inspection_points [2]")</f>
        <v>- (browse) inspection_points [2]</v>
      </c>
      <c r="C278" s="54"/>
    </row>
    <row r="279" spans="1:3" ht="30" x14ac:dyDescent="0.25">
      <c r="A279" s="52"/>
      <c r="B279" s="10" t="s">
        <v>198</v>
      </c>
      <c r="C279" s="51"/>
    </row>
    <row r="280" spans="1:3" ht="30" x14ac:dyDescent="0.25">
      <c r="A280" s="48"/>
      <c r="B280" s="17" t="s">
        <v>206</v>
      </c>
      <c r="C280" s="50" t="str">
        <f>HYPERLINK("https://ams.testrail.com/index.php?/cases/view/83890","C83890")</f>
        <v>C83890</v>
      </c>
    </row>
    <row r="281" spans="1:3" x14ac:dyDescent="0.25">
      <c r="A281" s="53"/>
      <c r="B281" s="26" t="str">
        <f>HYPERLINK("[..\DesignTable.xlsx]GroupDesign!B1186","- (browse) td_mo_combination")</f>
        <v>- (browse) td_mo_combination</v>
      </c>
      <c r="C281" s="54"/>
    </row>
    <row r="282" spans="1:3" ht="30" x14ac:dyDescent="0.25">
      <c r="A282" s="52"/>
      <c r="B282" s="10" t="s">
        <v>208</v>
      </c>
      <c r="C282" s="51"/>
    </row>
    <row r="283" spans="1:3" ht="30" x14ac:dyDescent="0.25">
      <c r="A283" s="48"/>
      <c r="B283" s="19" t="s">
        <v>210</v>
      </c>
      <c r="C283" s="50" t="str">
        <f>HYPERLINK("https://ams.testrail.com/index.php?/cases/view/83890","C83890")</f>
        <v>C83890</v>
      </c>
    </row>
    <row r="284" spans="1:3" x14ac:dyDescent="0.25">
      <c r="A284" s="52"/>
      <c r="B284" s="26" t="str">
        <f>HYPERLINK("[..\DesignTable.xlsx]GroupDesign!B1188","- (maint) td_mo_combination [mo_key]")</f>
        <v>- (maint) td_mo_combination [mo_key]</v>
      </c>
      <c r="C284" s="51"/>
    </row>
    <row r="285" spans="1:3" ht="30" x14ac:dyDescent="0.25">
      <c r="A285" s="48"/>
      <c r="B285" s="17" t="s">
        <v>207</v>
      </c>
      <c r="C285" s="50" t="str">
        <f>HYPERLINK("https://ams.testrail.com/index.php?/cases/view/83890","C83890")</f>
        <v>C83890</v>
      </c>
    </row>
    <row r="286" spans="1:3" x14ac:dyDescent="0.25">
      <c r="A286" s="53"/>
      <c r="B286" s="26" t="str">
        <f>HYPERLINK("[..\DesignTable.xlsx]GroupDesign!B1186","- (browse) td_mo_combination")</f>
        <v>- (browse) td_mo_combination</v>
      </c>
      <c r="C286" s="54"/>
    </row>
    <row r="287" spans="1:3" ht="30" x14ac:dyDescent="0.25">
      <c r="A287" s="52"/>
      <c r="B287" s="10" t="s">
        <v>209</v>
      </c>
      <c r="C287" s="51"/>
    </row>
    <row r="288" spans="1:3" ht="30" x14ac:dyDescent="0.25">
      <c r="A288" s="48"/>
      <c r="B288" s="17" t="s">
        <v>211</v>
      </c>
      <c r="C288" s="50" t="str">
        <f>HYPERLINK("https://ams.testrail.com/index.php?/cases/view/83890","C83890")</f>
        <v>C83890</v>
      </c>
    </row>
    <row r="289" spans="1:3" x14ac:dyDescent="0.25">
      <c r="A289" s="52"/>
      <c r="B289" s="25" t="str">
        <f>HYPERLINK("[..\DesignTable.xlsx]GroupDesign!B1190","- (maint) td_pos_combination [pos_key]")</f>
        <v>- (maint) td_pos_combination [pos_key]</v>
      </c>
      <c r="C289" s="51"/>
    </row>
    <row r="290" spans="1:3" ht="30" x14ac:dyDescent="0.25">
      <c r="A290" s="48"/>
      <c r="B290" s="17" t="s">
        <v>212</v>
      </c>
      <c r="C290" s="50" t="str">
        <f>HYPERLINK("https://ams.testrail.com/index.php?/cases/view/83894","C83894")</f>
        <v>C83894</v>
      </c>
    </row>
    <row r="291" spans="1:3" x14ac:dyDescent="0.25">
      <c r="A291" s="53"/>
      <c r="B291" s="26" t="str">
        <f>HYPERLINK("[..\DesignTable.xlsx]GroupDesign!B1158","- (browse) supply_structure")</f>
        <v>- (browse) supply_structure</v>
      </c>
      <c r="C291" s="54"/>
    </row>
    <row r="292" spans="1:3" ht="30" x14ac:dyDescent="0.25">
      <c r="A292" s="52"/>
      <c r="B292" s="10" t="s">
        <v>213</v>
      </c>
      <c r="C292" s="51"/>
    </row>
    <row r="293" spans="1:3" ht="30" x14ac:dyDescent="0.25">
      <c r="A293" s="48"/>
      <c r="B293" s="17" t="s">
        <v>214</v>
      </c>
      <c r="C293" s="50" t="str">
        <f>HYPERLINK("https://ams.testrail.com/index.php?/cases/view/83894","C83894")</f>
        <v>C83894</v>
      </c>
    </row>
    <row r="294" spans="1:3" x14ac:dyDescent="0.25">
      <c r="A294" s="53"/>
      <c r="B294" s="26" t="str">
        <f>HYPERLINK("[..\DesignTable.xlsx]GroupDesign!B1158","- (browse) supply_structure")</f>
        <v>- (browse) supply_structure</v>
      </c>
      <c r="C294" s="54"/>
    </row>
    <row r="295" spans="1:3" ht="30" x14ac:dyDescent="0.25">
      <c r="A295" s="52"/>
      <c r="B295" s="10" t="s">
        <v>215</v>
      </c>
      <c r="C295" s="51"/>
    </row>
    <row r="296" spans="1:3" ht="30" x14ac:dyDescent="0.25">
      <c r="A296" s="48"/>
      <c r="B296" s="17" t="s">
        <v>216</v>
      </c>
      <c r="C296" s="50" t="str">
        <f>HYPERLINK("https://ams.testrail.com/index.php?/cases/view/83894","C83894")</f>
        <v>C83894</v>
      </c>
    </row>
    <row r="297" spans="1:3" x14ac:dyDescent="0.25">
      <c r="A297" s="53"/>
      <c r="B297" s="26" t="str">
        <f>HYPERLINK("[..\DesignTable.xlsx]GroupDesign!B1158","- (browse) supply_structure")</f>
        <v>- (browse) supply_structure</v>
      </c>
      <c r="C297" s="54"/>
    </row>
    <row r="298" spans="1:3" ht="30" x14ac:dyDescent="0.25">
      <c r="A298" s="52"/>
      <c r="B298" s="10" t="s">
        <v>217</v>
      </c>
      <c r="C298" s="51"/>
    </row>
    <row r="299" spans="1:3" ht="30" x14ac:dyDescent="0.25">
      <c r="A299" s="48"/>
      <c r="B299" s="17" t="s">
        <v>218</v>
      </c>
      <c r="C299" s="50" t="str">
        <f>HYPERLINK("https://ams.testrail.com/index.php?/cases/view/83894","C83894")</f>
        <v>C83894</v>
      </c>
    </row>
    <row r="300" spans="1:3" x14ac:dyDescent="0.25">
      <c r="A300" s="53"/>
      <c r="B300" s="26" t="str">
        <f>HYPERLINK("[..\DesignTable.xlsx]GroupDesign!B1158","- (browse) supply_structure")</f>
        <v>- (browse) supply_structure</v>
      </c>
      <c r="C300" s="54"/>
    </row>
    <row r="301" spans="1:3" ht="30" x14ac:dyDescent="0.25">
      <c r="A301" s="52"/>
      <c r="B301" s="10" t="s">
        <v>219</v>
      </c>
      <c r="C301" s="51"/>
    </row>
    <row r="302" spans="1:3" ht="30" x14ac:dyDescent="0.25">
      <c r="A302" s="48"/>
      <c r="B302" s="17" t="s">
        <v>220</v>
      </c>
      <c r="C302" s="50" t="str">
        <f>HYPERLINK("https://ams.testrail.com/index.php?/cases/view/83894","C83894")</f>
        <v>C83894</v>
      </c>
    </row>
    <row r="303" spans="1:3" x14ac:dyDescent="0.25">
      <c r="A303" s="53"/>
      <c r="B303" s="26" t="str">
        <f>HYPERLINK("[..\DesignTable.xlsx]GroupDesign!B605","- (maint) maintenance_object [1]")</f>
        <v>- (maint) maintenance_object [1]</v>
      </c>
      <c r="C303" s="54"/>
    </row>
    <row r="304" spans="1:3" ht="30" x14ac:dyDescent="0.25">
      <c r="A304" s="52"/>
      <c r="B304" s="10" t="s">
        <v>221</v>
      </c>
      <c r="C304" s="51"/>
    </row>
    <row r="305" spans="1:3" ht="30" x14ac:dyDescent="0.25">
      <c r="A305" s="48"/>
      <c r="B305" s="17" t="s">
        <v>272</v>
      </c>
      <c r="C305" s="50" t="str">
        <f>HYPERLINK("https://ams.testrail.com/index.php?/cases/view/83895","C83895")</f>
        <v>C83895</v>
      </c>
    </row>
    <row r="306" spans="1:3" x14ac:dyDescent="0.25">
      <c r="A306" s="53"/>
      <c r="B306" s="26" t="str">
        <f>HYPERLINK("[..\DesignTable.xlsx]GroupDesign!B1006","- (browse) skill_mo_combination")</f>
        <v>- (browse) skill_mo_combination</v>
      </c>
      <c r="C306" s="54"/>
    </row>
    <row r="307" spans="1:3" ht="30" x14ac:dyDescent="0.25">
      <c r="A307" s="52"/>
      <c r="B307" s="10" t="s">
        <v>222</v>
      </c>
      <c r="C307" s="51"/>
    </row>
    <row r="308" spans="1:3" ht="30" x14ac:dyDescent="0.25">
      <c r="A308" s="48"/>
      <c r="B308" s="17" t="s">
        <v>246</v>
      </c>
      <c r="C308" s="50" t="str">
        <f>HYPERLINK("https://ams.testrail.com/index.php?/cases/view/83896","C83896")</f>
        <v>C83896</v>
      </c>
    </row>
    <row r="309" spans="1:3" x14ac:dyDescent="0.25">
      <c r="A309" s="53"/>
      <c r="B309" s="26" t="str">
        <f>HYPERLINK("[..\DesignTable.xlsx]GroupDesign!B1439","- (maint) work_order [1]")</f>
        <v>- (maint) work_order [1]</v>
      </c>
      <c r="C309" s="54"/>
    </row>
    <row r="310" spans="1:3" ht="75" x14ac:dyDescent="0.25">
      <c r="A310" s="52"/>
      <c r="B310" s="21" t="s">
        <v>255</v>
      </c>
      <c r="C310" s="51"/>
    </row>
    <row r="311" spans="1:3" ht="30" x14ac:dyDescent="0.25">
      <c r="A311" s="48"/>
      <c r="B311" s="17" t="s">
        <v>247</v>
      </c>
      <c r="C311" s="50" t="str">
        <f>HYPERLINK("https://ams.testrail.com/index.php?/cases/view/83896","C83896")</f>
        <v>C83896</v>
      </c>
    </row>
    <row r="312" spans="1:3" x14ac:dyDescent="0.25">
      <c r="A312" s="53"/>
      <c r="B312" s="26" t="str">
        <f>HYPERLINK("[..\DesignTable.xlsx]GroupDesign!B1439","- (maint) work_order [1]")</f>
        <v>- (maint) work_order [1]</v>
      </c>
      <c r="C312" s="54"/>
    </row>
    <row r="313" spans="1:3" ht="75" x14ac:dyDescent="0.25">
      <c r="A313" s="52"/>
      <c r="B313" s="21" t="s">
        <v>256</v>
      </c>
      <c r="C313" s="51"/>
    </row>
    <row r="314" spans="1:3" ht="30" x14ac:dyDescent="0.25">
      <c r="A314" s="48"/>
      <c r="B314" s="17" t="s">
        <v>248</v>
      </c>
      <c r="C314" s="50" t="str">
        <f>HYPERLINK("https://ams.testrail.com/index.php?/cases/view/83874","C83874")</f>
        <v>C83874</v>
      </c>
    </row>
    <row r="315" spans="1:3" x14ac:dyDescent="0.25">
      <c r="A315" s="53"/>
      <c r="B315" s="25" t="str">
        <f>HYPERLINK("[..\DesignTable.xlsx]GroupDesign!B1437","- (maint) work_order")</f>
        <v>- (maint) work_order</v>
      </c>
      <c r="C315" s="54"/>
    </row>
    <row r="316" spans="1:3" ht="90" x14ac:dyDescent="0.25">
      <c r="A316" s="52"/>
      <c r="B316" s="21" t="s">
        <v>257</v>
      </c>
      <c r="C316" s="51"/>
    </row>
    <row r="317" spans="1:3" ht="30" x14ac:dyDescent="0.25">
      <c r="A317" s="48"/>
      <c r="B317" s="17" t="s">
        <v>249</v>
      </c>
      <c r="C317" s="50" t="str">
        <f>HYPERLINK("https://ams.testrail.com/index.php?/cases/view/83874","C83874")</f>
        <v>C83874</v>
      </c>
    </row>
    <row r="318" spans="1:3" x14ac:dyDescent="0.25">
      <c r="A318" s="53"/>
      <c r="B318" s="25" t="str">
        <f>HYPERLINK("[..\DesignTable.xlsx]GroupDesign!B1437","- (maint) work_order")</f>
        <v>- (maint) work_order</v>
      </c>
      <c r="C318" s="54"/>
    </row>
    <row r="319" spans="1:3" ht="90" x14ac:dyDescent="0.25">
      <c r="A319" s="52"/>
      <c r="B319" s="21" t="s">
        <v>258</v>
      </c>
      <c r="C319" s="51"/>
    </row>
    <row r="320" spans="1:3" ht="30" x14ac:dyDescent="0.25">
      <c r="A320" s="48"/>
      <c r="B320" s="17" t="s">
        <v>250</v>
      </c>
      <c r="C320" s="50" t="str">
        <f>HYPERLINK("https://ams.testrail.com/index.php?/cases/view/83875","C83875")</f>
        <v>C83875</v>
      </c>
    </row>
    <row r="321" spans="1:3" x14ac:dyDescent="0.25">
      <c r="A321" s="53"/>
      <c r="B321" s="25" t="str">
        <f>HYPERLINK("[..\DesignTable.xlsx]GroupDesign!B675"," - (maint) notification")</f>
        <v xml:space="preserve"> - (maint) notification</v>
      </c>
      <c r="C321" s="54"/>
    </row>
    <row r="322" spans="1:3" ht="75" x14ac:dyDescent="0.25">
      <c r="A322" s="52"/>
      <c r="B322" s="21" t="s">
        <v>259</v>
      </c>
      <c r="C322" s="51"/>
    </row>
    <row r="323" spans="1:3" ht="30" x14ac:dyDescent="0.25">
      <c r="A323" s="48"/>
      <c r="B323" s="17" t="s">
        <v>251</v>
      </c>
      <c r="C323" s="50" t="str">
        <f>HYPERLINK("https://ams.testrail.com/index.php?/cases/view/83875","C83875")</f>
        <v>C83875</v>
      </c>
    </row>
    <row r="324" spans="1:3" x14ac:dyDescent="0.25">
      <c r="A324" s="53"/>
      <c r="B324" s="25" t="str">
        <f>HYPERLINK("[..\DesignTable.xlsx]GroupDesign!B675"," - (maint) notification")</f>
        <v xml:space="preserve"> - (maint) notification</v>
      </c>
      <c r="C324" s="54"/>
    </row>
    <row r="325" spans="1:3" ht="60" x14ac:dyDescent="0.25">
      <c r="A325" s="52"/>
      <c r="B325" s="21" t="s">
        <v>260</v>
      </c>
      <c r="C325" s="51"/>
    </row>
    <row r="326" spans="1:3" ht="30" x14ac:dyDescent="0.25">
      <c r="A326" s="48"/>
      <c r="B326" s="17" t="s">
        <v>252</v>
      </c>
      <c r="C326" s="50" t="str">
        <f>HYPERLINK("https://ams.testrail.com/index.php?/cases/view/83877","C83877")</f>
        <v>C83877</v>
      </c>
    </row>
    <row r="327" spans="1:3" x14ac:dyDescent="0.25">
      <c r="A327" s="53"/>
      <c r="B327" s="26" t="str">
        <f>HYPERLINK("[..\DesignTable.xlsx]GroupDesign!B1441","- (maint) work_order [2]")</f>
        <v>- (maint) work_order [2]</v>
      </c>
      <c r="C327" s="54"/>
    </row>
    <row r="328" spans="1:3" ht="60" x14ac:dyDescent="0.25">
      <c r="A328" s="52"/>
      <c r="B328" s="21" t="s">
        <v>261</v>
      </c>
      <c r="C328" s="51"/>
    </row>
    <row r="329" spans="1:3" ht="30" x14ac:dyDescent="0.25">
      <c r="A329" s="48"/>
      <c r="B329" s="17" t="s">
        <v>253</v>
      </c>
      <c r="C329" s="50" t="str">
        <f>HYPERLINK("https://ams.testrail.com/index.php?/cases/view/83877","C83877")</f>
        <v>C83877</v>
      </c>
    </row>
    <row r="330" spans="1:3" x14ac:dyDescent="0.25">
      <c r="A330" s="53"/>
      <c r="B330" s="26" t="str">
        <f>HYPERLINK("[..\DesignTable.xlsx]GroupDesign!B1441","- (maint) work_order [2]")</f>
        <v>- (maint) work_order [2]</v>
      </c>
      <c r="C330" s="54"/>
    </row>
    <row r="331" spans="1:3" ht="60" x14ac:dyDescent="0.25">
      <c r="A331" s="52"/>
      <c r="B331" s="21" t="s">
        <v>262</v>
      </c>
      <c r="C331" s="51"/>
    </row>
    <row r="332" spans="1:3" ht="30" x14ac:dyDescent="0.25">
      <c r="A332" s="48"/>
      <c r="B332" s="17" t="s">
        <v>254</v>
      </c>
      <c r="C332" s="50"/>
    </row>
    <row r="333" spans="1:3" x14ac:dyDescent="0.25">
      <c r="A333" s="53"/>
      <c r="B333" s="26" t="str">
        <f>HYPERLINK("[..\DesignTable.xlsx]GroupDesign!B1281","- (maint) transactions [work_supplier_key]")</f>
        <v>- (maint) transactions [work_supplier_key]</v>
      </c>
      <c r="C333" s="54"/>
    </row>
    <row r="334" spans="1:3" ht="75" x14ac:dyDescent="0.25">
      <c r="A334" s="52"/>
      <c r="B334" s="21" t="s">
        <v>263</v>
      </c>
      <c r="C334" s="51"/>
    </row>
    <row r="335" spans="1:3" ht="30" x14ac:dyDescent="0.25">
      <c r="A335" s="48"/>
      <c r="B335" s="17" t="s">
        <v>268</v>
      </c>
      <c r="C335" s="49"/>
    </row>
    <row r="336" spans="1:3" x14ac:dyDescent="0.25">
      <c r="A336" s="53"/>
      <c r="B336" s="26" t="str">
        <f>HYPERLINK("[..\DesignTable.xlsx]GroupDesign!B1308","- (maint) tt-trans [1]")</f>
        <v>- (maint) tt-trans [1]</v>
      </c>
      <c r="C336" s="54"/>
    </row>
    <row r="337" spans="1:3" ht="60" x14ac:dyDescent="0.25">
      <c r="A337" s="52"/>
      <c r="B337" s="21" t="s">
        <v>264</v>
      </c>
      <c r="C337" s="51"/>
    </row>
  </sheetData>
  <mergeCells count="150">
    <mergeCell ref="A329:A331"/>
    <mergeCell ref="C329:C331"/>
    <mergeCell ref="A332:A334"/>
    <mergeCell ref="C332:C334"/>
    <mergeCell ref="A335:A337"/>
    <mergeCell ref="C335:C337"/>
    <mergeCell ref="A320:A322"/>
    <mergeCell ref="C320:C322"/>
    <mergeCell ref="A323:A325"/>
    <mergeCell ref="C323:C325"/>
    <mergeCell ref="A326:A328"/>
    <mergeCell ref="C326:C328"/>
    <mergeCell ref="A317:A319"/>
    <mergeCell ref="C317:C319"/>
    <mergeCell ref="A209:A210"/>
    <mergeCell ref="C209:C210"/>
    <mergeCell ref="A211:A212"/>
    <mergeCell ref="C211:C212"/>
    <mergeCell ref="A308:A310"/>
    <mergeCell ref="C308:C310"/>
    <mergeCell ref="A305:A307"/>
    <mergeCell ref="C305:C307"/>
    <mergeCell ref="A247:A249"/>
    <mergeCell ref="C247:C249"/>
    <mergeCell ref="A250:A252"/>
    <mergeCell ref="C250:C252"/>
    <mergeCell ref="A235:A237"/>
    <mergeCell ref="C235:C237"/>
    <mergeCell ref="A238:A240"/>
    <mergeCell ref="C238:C240"/>
    <mergeCell ref="A241:A243"/>
    <mergeCell ref="C241:C243"/>
    <mergeCell ref="A302:A304"/>
    <mergeCell ref="C302:C304"/>
    <mergeCell ref="A288:A289"/>
    <mergeCell ref="C288:C289"/>
    <mergeCell ref="A193:A194"/>
    <mergeCell ref="C193:C194"/>
    <mergeCell ref="A189:A190"/>
    <mergeCell ref="C189:C190"/>
    <mergeCell ref="A179:A180"/>
    <mergeCell ref="C179:C180"/>
    <mergeCell ref="A311:A313"/>
    <mergeCell ref="C311:C313"/>
    <mergeCell ref="A314:A316"/>
    <mergeCell ref="C314:C316"/>
    <mergeCell ref="A280:A282"/>
    <mergeCell ref="C280:C282"/>
    <mergeCell ref="A285:A287"/>
    <mergeCell ref="C285:C287"/>
    <mergeCell ref="A283:A284"/>
    <mergeCell ref="C283:C284"/>
    <mergeCell ref="A277:A279"/>
    <mergeCell ref="C277:C279"/>
    <mergeCell ref="A274:A276"/>
    <mergeCell ref="C274:C276"/>
    <mergeCell ref="A296:A298"/>
    <mergeCell ref="C296:C298"/>
    <mergeCell ref="A299:A301"/>
    <mergeCell ref="C299:C301"/>
    <mergeCell ref="A290:A292"/>
    <mergeCell ref="C290:C292"/>
    <mergeCell ref="A293:A295"/>
    <mergeCell ref="C293:C295"/>
    <mergeCell ref="A195:A196"/>
    <mergeCell ref="C195:C196"/>
    <mergeCell ref="A253:A255"/>
    <mergeCell ref="C253:C255"/>
    <mergeCell ref="A262:A264"/>
    <mergeCell ref="C262:C264"/>
    <mergeCell ref="A271:A273"/>
    <mergeCell ref="C271:C273"/>
    <mergeCell ref="C201:C202"/>
    <mergeCell ref="A201:A202"/>
    <mergeCell ref="A205:A206"/>
    <mergeCell ref="C205:C206"/>
    <mergeCell ref="A207:A208"/>
    <mergeCell ref="C207:C208"/>
    <mergeCell ref="A268:A270"/>
    <mergeCell ref="C268:C270"/>
    <mergeCell ref="A256:A258"/>
    <mergeCell ref="C256:C258"/>
    <mergeCell ref="A259:A261"/>
    <mergeCell ref="C259:C261"/>
    <mergeCell ref="A265:A267"/>
    <mergeCell ref="C265:C267"/>
    <mergeCell ref="A244:A246"/>
    <mergeCell ref="C244:C246"/>
    <mergeCell ref="A225:A226"/>
    <mergeCell ref="C225:C226"/>
    <mergeCell ref="A227:A228"/>
    <mergeCell ref="C227:C228"/>
    <mergeCell ref="A232:A234"/>
    <mergeCell ref="C232:C234"/>
    <mergeCell ref="C229:C231"/>
    <mergeCell ref="A229:A231"/>
    <mergeCell ref="C197:C198"/>
    <mergeCell ref="A197:A198"/>
    <mergeCell ref="A199:A200"/>
    <mergeCell ref="C199:C200"/>
    <mergeCell ref="A213:A215"/>
    <mergeCell ref="C213:C215"/>
    <mergeCell ref="A216:A218"/>
    <mergeCell ref="C216:C218"/>
    <mergeCell ref="A219:A221"/>
    <mergeCell ref="C219:C221"/>
    <mergeCell ref="A203:A204"/>
    <mergeCell ref="C203:C204"/>
    <mergeCell ref="A222:A224"/>
    <mergeCell ref="C222:C224"/>
    <mergeCell ref="A4:C4"/>
    <mergeCell ref="A13:C13"/>
    <mergeCell ref="A108:A122"/>
    <mergeCell ref="C108:C122"/>
    <mergeCell ref="A20:A28"/>
    <mergeCell ref="C20:C28"/>
    <mergeCell ref="A16:A19"/>
    <mergeCell ref="C16:C19"/>
    <mergeCell ref="A33:A48"/>
    <mergeCell ref="C33:C48"/>
    <mergeCell ref="A51:C51"/>
    <mergeCell ref="A53:A59"/>
    <mergeCell ref="C53:C59"/>
    <mergeCell ref="A67:A77"/>
    <mergeCell ref="A89:A93"/>
    <mergeCell ref="C67:C77"/>
    <mergeCell ref="C89:C93"/>
    <mergeCell ref="A106:C106"/>
    <mergeCell ref="A125:C125"/>
    <mergeCell ref="A129:C129"/>
    <mergeCell ref="A153:A172"/>
    <mergeCell ref="A131:A152"/>
    <mergeCell ref="C131:C152"/>
    <mergeCell ref="C153:C172"/>
    <mergeCell ref="A187:A188"/>
    <mergeCell ref="C187:C188"/>
    <mergeCell ref="A191:A192"/>
    <mergeCell ref="C191:C192"/>
    <mergeCell ref="A173:A174"/>
    <mergeCell ref="C173:C174"/>
    <mergeCell ref="A177:A178"/>
    <mergeCell ref="C177:C178"/>
    <mergeCell ref="A183:A184"/>
    <mergeCell ref="C183:C184"/>
    <mergeCell ref="C175:C176"/>
    <mergeCell ref="A175:A176"/>
    <mergeCell ref="A181:A182"/>
    <mergeCell ref="C181:C182"/>
    <mergeCell ref="A185:A186"/>
    <mergeCell ref="C185:C186"/>
  </mergeCells>
  <hyperlinks>
    <hyperlink ref="B78" location="SearchForWindow!A1" display="The &quot;Search for position and maintenance object&quot; window should open if the user clicks on the &quot;Find item in tree&quot; item." xr:uid="{886CF994-6764-4951-8B24-0FA26045D955}"/>
    <hyperlink ref="B100" location="SearchForWindow!A1" display="The &quot;Search for position and maintenance object&quot; window should open if the user clicks on the &quot;Find&quot; button on the ToolBar." xr:uid="{030E2CA9-A349-4B9F-82B8-5201E494B10B}"/>
    <hyperlink ref="B82" location="IconLegend!A1" display="The &quot;Icon legend&quot; window should open if the user clicks on the &quot;Icon legend&quot; item." xr:uid="{1C622D71-10B5-4AFE-A48E-E35E31E84F2F}"/>
    <hyperlink ref="B96" location="InformationWindow!A1" display="The &quot;Information&quot; window should appear if the user clicks on the &quot;configuration details&quot; item." xr:uid="{2E1E2C37-741F-4810-8053-819177091ED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05DAB-B559-4673-A861-A5EDCDA46E46}">
  <dimension ref="A2:C14"/>
  <sheetViews>
    <sheetView topLeftCell="A7" workbookViewId="0">
      <selection activeCell="A12" sqref="A12:C14"/>
    </sheetView>
  </sheetViews>
  <sheetFormatPr defaultRowHeight="15" x14ac:dyDescent="0.25"/>
  <cols>
    <col min="2" max="2" width="75.7109375" customWidth="1"/>
    <col min="3" max="3" width="20.42578125" style="2" customWidth="1"/>
  </cols>
  <sheetData>
    <row r="2" spans="1:3" ht="15.75" thickBot="1" x14ac:dyDescent="0.3"/>
    <row r="3" spans="1:3" ht="32.25" thickBot="1" x14ac:dyDescent="0.3">
      <c r="A3" s="3" t="s">
        <v>0</v>
      </c>
      <c r="B3" s="1" t="s">
        <v>1</v>
      </c>
      <c r="C3" s="4" t="s">
        <v>2</v>
      </c>
    </row>
    <row r="4" spans="1:3" ht="30" x14ac:dyDescent="0.25">
      <c r="A4" s="23"/>
      <c r="B4" s="10" t="s">
        <v>93</v>
      </c>
      <c r="C4" s="23"/>
    </row>
    <row r="5" spans="1:3" ht="30" x14ac:dyDescent="0.25">
      <c r="A5" s="22"/>
      <c r="B5" s="5" t="s">
        <v>94</v>
      </c>
      <c r="C5" s="22"/>
    </row>
    <row r="6" spans="1:3" ht="30" x14ac:dyDescent="0.25">
      <c r="A6" s="22"/>
      <c r="B6" s="7" t="s">
        <v>81</v>
      </c>
      <c r="C6" s="22"/>
    </row>
    <row r="7" spans="1:3" x14ac:dyDescent="0.25">
      <c r="A7" s="22"/>
      <c r="B7" s="7" t="s">
        <v>82</v>
      </c>
      <c r="C7" s="22"/>
    </row>
    <row r="8" spans="1:3" ht="30" x14ac:dyDescent="0.25">
      <c r="A8" s="22"/>
      <c r="B8" s="7" t="s">
        <v>83</v>
      </c>
      <c r="C8" s="22"/>
    </row>
    <row r="9" spans="1:3" ht="30" x14ac:dyDescent="0.25">
      <c r="A9" s="22"/>
      <c r="B9" s="7" t="s">
        <v>265</v>
      </c>
      <c r="C9" s="22"/>
    </row>
    <row r="10" spans="1:3" ht="45" x14ac:dyDescent="0.25">
      <c r="A10" s="22"/>
      <c r="B10" s="7" t="s">
        <v>84</v>
      </c>
      <c r="C10" s="22"/>
    </row>
    <row r="11" spans="1:3" ht="45" x14ac:dyDescent="0.25">
      <c r="A11" s="22"/>
      <c r="B11" s="7" t="s">
        <v>85</v>
      </c>
      <c r="C11" s="22"/>
    </row>
    <row r="12" spans="1:3" ht="30" x14ac:dyDescent="0.25">
      <c r="A12" s="22"/>
      <c r="B12" s="7" t="s">
        <v>86</v>
      </c>
      <c r="C12" s="22"/>
    </row>
    <row r="13" spans="1:3" ht="30" x14ac:dyDescent="0.25">
      <c r="A13" s="22"/>
      <c r="B13" s="7" t="s">
        <v>87</v>
      </c>
      <c r="C13" s="22"/>
    </row>
    <row r="14" spans="1:3" ht="30" x14ac:dyDescent="0.25">
      <c r="A14" s="22"/>
      <c r="B14" s="7" t="s">
        <v>88</v>
      </c>
      <c r="C14"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1136C-CB03-40A9-AC29-32F16CBD41A6}">
  <dimension ref="A2:C13"/>
  <sheetViews>
    <sheetView workbookViewId="0">
      <selection activeCell="C9" sqref="C9"/>
    </sheetView>
  </sheetViews>
  <sheetFormatPr defaultRowHeight="15" x14ac:dyDescent="0.25"/>
  <cols>
    <col min="2" max="2" width="75.7109375" style="2" customWidth="1"/>
    <col min="3" max="3" width="24.85546875" style="42" customWidth="1"/>
  </cols>
  <sheetData>
    <row r="2" spans="1:3" ht="15.75" thickBot="1" x14ac:dyDescent="0.3"/>
    <row r="3" spans="1:3" ht="32.25" thickBot="1" x14ac:dyDescent="0.3">
      <c r="A3" s="3" t="s">
        <v>0</v>
      </c>
      <c r="B3" s="1" t="s">
        <v>1</v>
      </c>
      <c r="C3" s="4" t="s">
        <v>2</v>
      </c>
    </row>
    <row r="4" spans="1:3" x14ac:dyDescent="0.25">
      <c r="A4" s="23"/>
      <c r="B4" s="10" t="s">
        <v>95</v>
      </c>
      <c r="C4" s="43" t="str">
        <f>HYPERLINK("https://ams.testrail.com/index.php?/cases/view/83887","C83887")</f>
        <v>C83887</v>
      </c>
    </row>
    <row r="5" spans="1:3" ht="30" x14ac:dyDescent="0.25">
      <c r="A5" s="22"/>
      <c r="B5" s="5" t="s">
        <v>96</v>
      </c>
      <c r="C5" s="44" t="str">
        <f>HYPERLINK("https://ams.testrail.com/index.php?/cases/view/83887","C83887")</f>
        <v>C83887</v>
      </c>
    </row>
    <row r="6" spans="1:3" ht="30" x14ac:dyDescent="0.25">
      <c r="A6" s="22"/>
      <c r="B6" s="7" t="s">
        <v>97</v>
      </c>
      <c r="C6" s="44" t="str">
        <f>HYPERLINK("https://ams.testrail.com/index.php?/cases/view/83887","C83887")</f>
        <v>C83887</v>
      </c>
    </row>
    <row r="7" spans="1:3" x14ac:dyDescent="0.25">
      <c r="A7" s="22"/>
      <c r="B7" s="7" t="s">
        <v>98</v>
      </c>
      <c r="C7" s="44" t="str">
        <f>HYPERLINK("https://ams.testrail.com/index.php?/cases/view/83887","C83887")</f>
        <v>C83887</v>
      </c>
    </row>
    <row r="8" spans="1:3" x14ac:dyDescent="0.25">
      <c r="A8" s="7"/>
      <c r="B8" s="7" t="s">
        <v>99</v>
      </c>
      <c r="C8" s="40" t="str">
        <f>HYPERLINK("https://ams.testrail.com/index.php?/cases/view/83887","C83887")</f>
        <v>C83887</v>
      </c>
    </row>
    <row r="9" spans="1:3" ht="30" x14ac:dyDescent="0.25">
      <c r="A9" s="7"/>
      <c r="B9" s="7" t="s">
        <v>100</v>
      </c>
      <c r="C9" s="41"/>
    </row>
    <row r="10" spans="1:3" x14ac:dyDescent="0.25">
      <c r="A10" s="2"/>
      <c r="C10" s="31"/>
    </row>
    <row r="11" spans="1:3" x14ac:dyDescent="0.25">
      <c r="A11" s="2"/>
      <c r="C11" s="31"/>
    </row>
    <row r="12" spans="1:3" x14ac:dyDescent="0.25">
      <c r="A12" s="2"/>
      <c r="C12" s="31"/>
    </row>
    <row r="13" spans="1:3" x14ac:dyDescent="0.25">
      <c r="A13" s="2"/>
      <c r="C13"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0EBC7-87FC-432D-8680-EDA8ADB452B1}">
  <dimension ref="A2:C17"/>
  <sheetViews>
    <sheetView workbookViewId="0"/>
  </sheetViews>
  <sheetFormatPr defaultRowHeight="15" x14ac:dyDescent="0.25"/>
  <cols>
    <col min="2" max="2" width="75.7109375" customWidth="1"/>
    <col min="3" max="3" width="24.85546875" style="2" customWidth="1"/>
  </cols>
  <sheetData>
    <row r="2" spans="1:3" ht="15.75" thickBot="1" x14ac:dyDescent="0.3"/>
    <row r="3" spans="1:3" ht="32.25" thickBot="1" x14ac:dyDescent="0.3">
      <c r="A3" s="3" t="s">
        <v>0</v>
      </c>
      <c r="B3" s="1" t="s">
        <v>1</v>
      </c>
      <c r="C3" s="4" t="s">
        <v>2</v>
      </c>
    </row>
    <row r="4" spans="1:3" x14ac:dyDescent="0.25">
      <c r="A4" s="10"/>
      <c r="B4" s="10" t="s">
        <v>110</v>
      </c>
      <c r="C4" s="10"/>
    </row>
    <row r="5" spans="1:3" ht="30" x14ac:dyDescent="0.25">
      <c r="A5" s="7"/>
      <c r="B5" s="5" t="s">
        <v>111</v>
      </c>
      <c r="C5" s="7"/>
    </row>
    <row r="6" spans="1:3" ht="30" x14ac:dyDescent="0.25">
      <c r="A6" s="7"/>
      <c r="B6" s="7" t="s">
        <v>109</v>
      </c>
      <c r="C6" s="7"/>
    </row>
    <row r="7" spans="1:3" ht="30" x14ac:dyDescent="0.25">
      <c r="A7" s="7"/>
      <c r="B7" s="7" t="s">
        <v>112</v>
      </c>
      <c r="C7" s="7"/>
    </row>
    <row r="8" spans="1:3" x14ac:dyDescent="0.25">
      <c r="A8" s="7"/>
      <c r="B8" s="7" t="s">
        <v>113</v>
      </c>
      <c r="C8" s="7"/>
    </row>
    <row r="9" spans="1:3" x14ac:dyDescent="0.25">
      <c r="A9" s="7"/>
      <c r="B9" s="7" t="s">
        <v>114</v>
      </c>
      <c r="C9" s="7"/>
    </row>
    <row r="10" spans="1:3" ht="30" x14ac:dyDescent="0.25">
      <c r="A10" s="7"/>
      <c r="B10" s="7" t="s">
        <v>115</v>
      </c>
      <c r="C10" s="7"/>
    </row>
    <row r="11" spans="1:3" x14ac:dyDescent="0.25">
      <c r="A11" s="7"/>
      <c r="B11" s="7" t="s">
        <v>110</v>
      </c>
      <c r="C11" s="7"/>
    </row>
    <row r="12" spans="1:3" ht="30" x14ac:dyDescent="0.25">
      <c r="A12" s="7"/>
      <c r="B12" s="5" t="s">
        <v>111</v>
      </c>
      <c r="C12" s="7"/>
    </row>
    <row r="13" spans="1:3" ht="30" x14ac:dyDescent="0.25">
      <c r="A13" s="7"/>
      <c r="B13" s="7" t="s">
        <v>109</v>
      </c>
      <c r="C13" s="7"/>
    </row>
    <row r="14" spans="1:3" ht="30" x14ac:dyDescent="0.25">
      <c r="A14" s="22"/>
      <c r="B14" s="7" t="s">
        <v>112</v>
      </c>
      <c r="C14" s="7"/>
    </row>
    <row r="15" spans="1:3" x14ac:dyDescent="0.25">
      <c r="A15" s="22"/>
      <c r="B15" s="7" t="s">
        <v>113</v>
      </c>
      <c r="C15" s="7"/>
    </row>
    <row r="16" spans="1:3" x14ac:dyDescent="0.25">
      <c r="A16" s="22"/>
      <c r="B16" s="7" t="s">
        <v>114</v>
      </c>
      <c r="C16" s="7"/>
    </row>
    <row r="17" spans="1:3" ht="30" x14ac:dyDescent="0.25">
      <c r="A17" s="22"/>
      <c r="B17" s="7" t="s">
        <v>115</v>
      </c>
      <c r="C1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TreeMasterDesign</vt:lpstr>
      <vt:lpstr>SearchForWindow</vt:lpstr>
      <vt:lpstr>IconLegend</vt:lpstr>
      <vt:lpstr>InformationWindow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2019-01-17T10:23:49Z</dcterms:modified>
</cp:coreProperties>
</file>